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tables/table375.xml" ContentType="application/vnd.openxmlformats-officedocument.spreadsheetml.table+xml"/>
  <Override PartName="/xl/tables/table376.xml" ContentType="application/vnd.openxmlformats-officedocument.spreadsheetml.table+xml"/>
  <Override PartName="/xl/tables/table377.xml" ContentType="application/vnd.openxmlformats-officedocument.spreadsheetml.table+xml"/>
  <Override PartName="/xl/tables/table378.xml" ContentType="application/vnd.openxmlformats-officedocument.spreadsheetml.table+xml"/>
  <Override PartName="/xl/tables/table379.xml" ContentType="application/vnd.openxmlformats-officedocument.spreadsheetml.table+xml"/>
  <Override PartName="/xl/tables/table380.xml" ContentType="application/vnd.openxmlformats-officedocument.spreadsheetml.table+xml"/>
  <Override PartName="/xl/tables/table381.xml" ContentType="application/vnd.openxmlformats-officedocument.spreadsheetml.table+xml"/>
  <Override PartName="/xl/tables/table382.xml" ContentType="application/vnd.openxmlformats-officedocument.spreadsheetml.table+xml"/>
  <Override PartName="/xl/tables/table383.xml" ContentType="application/vnd.openxmlformats-officedocument.spreadsheetml.table+xml"/>
  <Override PartName="/xl/tables/table384.xml" ContentType="application/vnd.openxmlformats-officedocument.spreadsheetml.table+xml"/>
  <Override PartName="/xl/tables/table385.xml" ContentType="application/vnd.openxmlformats-officedocument.spreadsheetml.table+xml"/>
  <Override PartName="/xl/tables/table386.xml" ContentType="application/vnd.openxmlformats-officedocument.spreadsheetml.table+xml"/>
  <Override PartName="/xl/tables/table387.xml" ContentType="application/vnd.openxmlformats-officedocument.spreadsheetml.table+xml"/>
  <Override PartName="/xl/tables/table388.xml" ContentType="application/vnd.openxmlformats-officedocument.spreadsheetml.table+xml"/>
  <Override PartName="/xl/tables/table389.xml" ContentType="application/vnd.openxmlformats-officedocument.spreadsheetml.table+xml"/>
  <Override PartName="/xl/tables/table390.xml" ContentType="application/vnd.openxmlformats-officedocument.spreadsheetml.table+xml"/>
  <Override PartName="/xl/tables/table391.xml" ContentType="application/vnd.openxmlformats-officedocument.spreadsheetml.table+xml"/>
  <Override PartName="/xl/tables/table392.xml" ContentType="application/vnd.openxmlformats-officedocument.spreadsheetml.table+xml"/>
  <Override PartName="/xl/tables/table393.xml" ContentType="application/vnd.openxmlformats-officedocument.spreadsheetml.table+xml"/>
  <Override PartName="/xl/tables/table394.xml" ContentType="application/vnd.openxmlformats-officedocument.spreadsheetml.table+xml"/>
  <Override PartName="/xl/tables/table395.xml" ContentType="application/vnd.openxmlformats-officedocument.spreadsheetml.table+xml"/>
  <Override PartName="/xl/tables/table396.xml" ContentType="application/vnd.openxmlformats-officedocument.spreadsheetml.table+xml"/>
  <Override PartName="/xl/tables/table397.xml" ContentType="application/vnd.openxmlformats-officedocument.spreadsheetml.table+xml"/>
  <Override PartName="/xl/tables/table398.xml" ContentType="application/vnd.openxmlformats-officedocument.spreadsheetml.table+xml"/>
  <Override PartName="/xl/tables/table399.xml" ContentType="application/vnd.openxmlformats-officedocument.spreadsheetml.table+xml"/>
  <Override PartName="/xl/tables/table400.xml" ContentType="application/vnd.openxmlformats-officedocument.spreadsheetml.table+xml"/>
  <Override PartName="/xl/tables/table401.xml" ContentType="application/vnd.openxmlformats-officedocument.spreadsheetml.table+xml"/>
  <Override PartName="/xl/tables/table402.xml" ContentType="application/vnd.openxmlformats-officedocument.spreadsheetml.table+xml"/>
  <Override PartName="/xl/tables/table403.xml" ContentType="application/vnd.openxmlformats-officedocument.spreadsheetml.table+xml"/>
  <Override PartName="/xl/tables/table404.xml" ContentType="application/vnd.openxmlformats-officedocument.spreadsheetml.table+xml"/>
  <Override PartName="/xl/tables/table405.xml" ContentType="application/vnd.openxmlformats-officedocument.spreadsheetml.table+xml"/>
  <Override PartName="/xl/tables/table406.xml" ContentType="application/vnd.openxmlformats-officedocument.spreadsheetml.table+xml"/>
  <Override PartName="/xl/tables/table407.xml" ContentType="application/vnd.openxmlformats-officedocument.spreadsheetml.table+xml"/>
  <Override PartName="/xl/tables/table408.xml" ContentType="application/vnd.openxmlformats-officedocument.spreadsheetml.table+xml"/>
  <Override PartName="/xl/tables/table409.xml" ContentType="application/vnd.openxmlformats-officedocument.spreadsheetml.table+xml"/>
  <Override PartName="/xl/tables/table410.xml" ContentType="application/vnd.openxmlformats-officedocument.spreadsheetml.table+xml"/>
  <Override PartName="/xl/tables/table411.xml" ContentType="application/vnd.openxmlformats-officedocument.spreadsheetml.table+xml"/>
  <Override PartName="/xl/tables/table412.xml" ContentType="application/vnd.openxmlformats-officedocument.spreadsheetml.table+xml"/>
  <Override PartName="/xl/tables/table413.xml" ContentType="application/vnd.openxmlformats-officedocument.spreadsheetml.table+xml"/>
  <Override PartName="/xl/tables/table414.xml" ContentType="application/vnd.openxmlformats-officedocument.spreadsheetml.table+xml"/>
  <Override PartName="/xl/tables/table415.xml" ContentType="application/vnd.openxmlformats-officedocument.spreadsheetml.table+xml"/>
  <Override PartName="/xl/tables/table416.xml" ContentType="application/vnd.openxmlformats-officedocument.spreadsheetml.table+xml"/>
  <Override PartName="/xl/tables/table417.xml" ContentType="application/vnd.openxmlformats-officedocument.spreadsheetml.table+xml"/>
  <Override PartName="/xl/tables/table418.xml" ContentType="application/vnd.openxmlformats-officedocument.spreadsheetml.table+xml"/>
  <Override PartName="/xl/tables/table419.xml" ContentType="application/vnd.openxmlformats-officedocument.spreadsheetml.table+xml"/>
  <Override PartName="/xl/tables/table420.xml" ContentType="application/vnd.openxmlformats-officedocument.spreadsheetml.table+xml"/>
  <Override PartName="/xl/tables/table421.xml" ContentType="application/vnd.openxmlformats-officedocument.spreadsheetml.table+xml"/>
  <Override PartName="/xl/tables/table422.xml" ContentType="application/vnd.openxmlformats-officedocument.spreadsheetml.table+xml"/>
  <Override PartName="/xl/tables/table423.xml" ContentType="application/vnd.openxmlformats-officedocument.spreadsheetml.table+xml"/>
  <Override PartName="/xl/tables/table424.xml" ContentType="application/vnd.openxmlformats-officedocument.spreadsheetml.table+xml"/>
  <Override PartName="/xl/tables/table425.xml" ContentType="application/vnd.openxmlformats-officedocument.spreadsheetml.table+xml"/>
  <Override PartName="/xl/tables/table426.xml" ContentType="application/vnd.openxmlformats-officedocument.spreadsheetml.table+xml"/>
  <Override PartName="/xl/tables/table427.xml" ContentType="application/vnd.openxmlformats-officedocument.spreadsheetml.table+xml"/>
  <Override PartName="/xl/tables/table428.xml" ContentType="application/vnd.openxmlformats-officedocument.spreadsheetml.table+xml"/>
  <Override PartName="/xl/tables/table429.xml" ContentType="application/vnd.openxmlformats-officedocument.spreadsheetml.table+xml"/>
  <Override PartName="/xl/tables/table430.xml" ContentType="application/vnd.openxmlformats-officedocument.spreadsheetml.table+xml"/>
  <Override PartName="/xl/tables/table431.xml" ContentType="application/vnd.openxmlformats-officedocument.spreadsheetml.table+xml"/>
  <Override PartName="/xl/tables/table432.xml" ContentType="application/vnd.openxmlformats-officedocument.spreadsheetml.table+xml"/>
  <Override PartName="/xl/tables/table433.xml" ContentType="application/vnd.openxmlformats-officedocument.spreadsheetml.table+xml"/>
  <Override PartName="/xl/tables/table434.xml" ContentType="application/vnd.openxmlformats-officedocument.spreadsheetml.table+xml"/>
  <Override PartName="/xl/tables/table435.xml" ContentType="application/vnd.openxmlformats-officedocument.spreadsheetml.table+xml"/>
  <Override PartName="/xl/tables/table436.xml" ContentType="application/vnd.openxmlformats-officedocument.spreadsheetml.table+xml"/>
  <Override PartName="/xl/tables/table437.xml" ContentType="application/vnd.openxmlformats-officedocument.spreadsheetml.table+xml"/>
  <Override PartName="/xl/tables/table438.xml" ContentType="application/vnd.openxmlformats-officedocument.spreadsheetml.table+xml"/>
  <Override PartName="/xl/tables/table439.xml" ContentType="application/vnd.openxmlformats-officedocument.spreadsheetml.table+xml"/>
  <Override PartName="/xl/tables/table440.xml" ContentType="application/vnd.openxmlformats-officedocument.spreadsheetml.table+xml"/>
  <Override PartName="/xl/tables/table441.xml" ContentType="application/vnd.openxmlformats-officedocument.spreadsheetml.table+xml"/>
  <Override PartName="/xl/tables/table442.xml" ContentType="application/vnd.openxmlformats-officedocument.spreadsheetml.table+xml"/>
  <Override PartName="/xl/tables/table443.xml" ContentType="application/vnd.openxmlformats-officedocument.spreadsheetml.table+xml"/>
  <Override PartName="/xl/tables/table444.xml" ContentType="application/vnd.openxmlformats-officedocument.spreadsheetml.table+xml"/>
  <Override PartName="/xl/tables/table445.xml" ContentType="application/vnd.openxmlformats-officedocument.spreadsheetml.table+xml"/>
  <Override PartName="/xl/tables/table446.xml" ContentType="application/vnd.openxmlformats-officedocument.spreadsheetml.table+xml"/>
  <Override PartName="/xl/tables/table447.xml" ContentType="application/vnd.openxmlformats-officedocument.spreadsheetml.table+xml"/>
  <Override PartName="/xl/tables/table448.xml" ContentType="application/vnd.openxmlformats-officedocument.spreadsheetml.table+xml"/>
  <Override PartName="/xl/tables/table449.xml" ContentType="application/vnd.openxmlformats-officedocument.spreadsheetml.table+xml"/>
  <Override PartName="/xl/tables/table450.xml" ContentType="application/vnd.openxmlformats-officedocument.spreadsheetml.table+xml"/>
  <Override PartName="/xl/tables/table451.xml" ContentType="application/vnd.openxmlformats-officedocument.spreadsheetml.table+xml"/>
  <Override PartName="/xl/tables/table452.xml" ContentType="application/vnd.openxmlformats-officedocument.spreadsheetml.table+xml"/>
  <Override PartName="/xl/tables/table453.xml" ContentType="application/vnd.openxmlformats-officedocument.spreadsheetml.table+xml"/>
  <Override PartName="/xl/tables/table454.xml" ContentType="application/vnd.openxmlformats-officedocument.spreadsheetml.table+xml"/>
  <Override PartName="/xl/tables/table455.xml" ContentType="application/vnd.openxmlformats-officedocument.spreadsheetml.table+xml"/>
  <Override PartName="/xl/tables/table456.xml" ContentType="application/vnd.openxmlformats-officedocument.spreadsheetml.table+xml"/>
  <Override PartName="/xl/tables/table457.xml" ContentType="application/vnd.openxmlformats-officedocument.spreadsheetml.table+xml"/>
  <Override PartName="/xl/tables/table458.xml" ContentType="application/vnd.openxmlformats-officedocument.spreadsheetml.table+xml"/>
  <Override PartName="/xl/tables/table459.xml" ContentType="application/vnd.openxmlformats-officedocument.spreadsheetml.table+xml"/>
  <Override PartName="/xl/tables/table460.xml" ContentType="application/vnd.openxmlformats-officedocument.spreadsheetml.table+xml"/>
  <Override PartName="/xl/tables/table461.xml" ContentType="application/vnd.openxmlformats-officedocument.spreadsheetml.table+xml"/>
  <Override PartName="/xl/tables/table462.xml" ContentType="application/vnd.openxmlformats-officedocument.spreadsheetml.table+xml"/>
  <Override PartName="/xl/tables/table463.xml" ContentType="application/vnd.openxmlformats-officedocument.spreadsheetml.table+xml"/>
  <Override PartName="/xl/tables/table464.xml" ContentType="application/vnd.openxmlformats-officedocument.spreadsheetml.table+xml"/>
  <Override PartName="/xl/tables/table465.xml" ContentType="application/vnd.openxmlformats-officedocument.spreadsheetml.table+xml"/>
  <Override PartName="/xl/tables/table466.xml" ContentType="application/vnd.openxmlformats-officedocument.spreadsheetml.table+xml"/>
  <Override PartName="/xl/tables/table467.xml" ContentType="application/vnd.openxmlformats-officedocument.spreadsheetml.table+xml"/>
  <Override PartName="/xl/tables/table468.xml" ContentType="application/vnd.openxmlformats-officedocument.spreadsheetml.table+xml"/>
  <Override PartName="/xl/tables/table469.xml" ContentType="application/vnd.openxmlformats-officedocument.spreadsheetml.table+xml"/>
  <Override PartName="/xl/tables/table470.xml" ContentType="application/vnd.openxmlformats-officedocument.spreadsheetml.table+xml"/>
  <Override PartName="/xl/tables/table471.xml" ContentType="application/vnd.openxmlformats-officedocument.spreadsheetml.table+xml"/>
  <Override PartName="/xl/tables/table472.xml" ContentType="application/vnd.openxmlformats-officedocument.spreadsheetml.table+xml"/>
  <Override PartName="/xl/tables/table473.xml" ContentType="application/vnd.openxmlformats-officedocument.spreadsheetml.table+xml"/>
  <Override PartName="/xl/tables/table474.xml" ContentType="application/vnd.openxmlformats-officedocument.spreadsheetml.table+xml"/>
  <Override PartName="/xl/tables/table475.xml" ContentType="application/vnd.openxmlformats-officedocument.spreadsheetml.table+xml"/>
  <Override PartName="/xl/tables/table476.xml" ContentType="application/vnd.openxmlformats-officedocument.spreadsheetml.table+xml"/>
  <Override PartName="/xl/tables/table477.xml" ContentType="application/vnd.openxmlformats-officedocument.spreadsheetml.table+xml"/>
  <Override PartName="/xl/tables/table478.xml" ContentType="application/vnd.openxmlformats-officedocument.spreadsheetml.table+xml"/>
  <Override PartName="/xl/tables/table479.xml" ContentType="application/vnd.openxmlformats-officedocument.spreadsheetml.table+xml"/>
  <Override PartName="/xl/tables/table480.xml" ContentType="application/vnd.openxmlformats-officedocument.spreadsheetml.table+xml"/>
  <Override PartName="/xl/tables/table481.xml" ContentType="application/vnd.openxmlformats-officedocument.spreadsheetml.table+xml"/>
  <Override PartName="/xl/tables/table482.xml" ContentType="application/vnd.openxmlformats-officedocument.spreadsheetml.table+xml"/>
  <Override PartName="/xl/tables/table483.xml" ContentType="application/vnd.openxmlformats-officedocument.spreadsheetml.table+xml"/>
  <Override PartName="/xl/tables/table484.xml" ContentType="application/vnd.openxmlformats-officedocument.spreadsheetml.table+xml"/>
  <Override PartName="/xl/tables/table485.xml" ContentType="application/vnd.openxmlformats-officedocument.spreadsheetml.table+xml"/>
  <Override PartName="/xl/tables/table486.xml" ContentType="application/vnd.openxmlformats-officedocument.spreadsheetml.table+xml"/>
  <Override PartName="/xl/tables/table487.xml" ContentType="application/vnd.openxmlformats-officedocument.spreadsheetml.table+xml"/>
  <Override PartName="/xl/tables/table488.xml" ContentType="application/vnd.openxmlformats-officedocument.spreadsheetml.table+xml"/>
  <Override PartName="/xl/tables/table489.xml" ContentType="application/vnd.openxmlformats-officedocument.spreadsheetml.table+xml"/>
  <Override PartName="/xl/tables/table490.xml" ContentType="application/vnd.openxmlformats-officedocument.spreadsheetml.table+xml"/>
  <Override PartName="/xl/tables/table491.xml" ContentType="application/vnd.openxmlformats-officedocument.spreadsheetml.table+xml"/>
  <Override PartName="/xl/tables/table492.xml" ContentType="application/vnd.openxmlformats-officedocument.spreadsheetml.table+xml"/>
  <Override PartName="/xl/tables/table493.xml" ContentType="application/vnd.openxmlformats-officedocument.spreadsheetml.table+xml"/>
  <Override PartName="/xl/tables/table494.xml" ContentType="application/vnd.openxmlformats-officedocument.spreadsheetml.table+xml"/>
  <Override PartName="/xl/tables/table495.xml" ContentType="application/vnd.openxmlformats-officedocument.spreadsheetml.table+xml"/>
  <Override PartName="/xl/tables/table496.xml" ContentType="application/vnd.openxmlformats-officedocument.spreadsheetml.table+xml"/>
  <Override PartName="/xl/tables/table497.xml" ContentType="application/vnd.openxmlformats-officedocument.spreadsheetml.table+xml"/>
  <Override PartName="/xl/tables/table498.xml" ContentType="application/vnd.openxmlformats-officedocument.spreadsheetml.table+xml"/>
  <Override PartName="/xl/tables/table499.xml" ContentType="application/vnd.openxmlformats-officedocument.spreadsheetml.table+xml"/>
  <Override PartName="/xl/tables/table500.xml" ContentType="application/vnd.openxmlformats-officedocument.spreadsheetml.table+xml"/>
  <Override PartName="/xl/tables/table501.xml" ContentType="application/vnd.openxmlformats-officedocument.spreadsheetml.table+xml"/>
  <Override PartName="/xl/tables/table502.xml" ContentType="application/vnd.openxmlformats-officedocument.spreadsheetml.table+xml"/>
  <Override PartName="/xl/tables/table503.xml" ContentType="application/vnd.openxmlformats-officedocument.spreadsheetml.table+xml"/>
  <Override PartName="/xl/tables/table504.xml" ContentType="application/vnd.openxmlformats-officedocument.spreadsheetml.table+xml"/>
  <Override PartName="/xl/tables/table505.xml" ContentType="application/vnd.openxmlformats-officedocument.spreadsheetml.table+xml"/>
  <Override PartName="/xl/tables/table506.xml" ContentType="application/vnd.openxmlformats-officedocument.spreadsheetml.table+xml"/>
  <Override PartName="/xl/tables/table507.xml" ContentType="application/vnd.openxmlformats-officedocument.spreadsheetml.table+xml"/>
  <Override PartName="/xl/tables/table508.xml" ContentType="application/vnd.openxmlformats-officedocument.spreadsheetml.table+xml"/>
  <Override PartName="/xl/tables/table509.xml" ContentType="application/vnd.openxmlformats-officedocument.spreadsheetml.table+xml"/>
  <Override PartName="/xl/tables/table510.xml" ContentType="application/vnd.openxmlformats-officedocument.spreadsheetml.table+xml"/>
  <Override PartName="/xl/tables/table511.xml" ContentType="application/vnd.openxmlformats-officedocument.spreadsheetml.table+xml"/>
  <Override PartName="/xl/tables/table512.xml" ContentType="application/vnd.openxmlformats-officedocument.spreadsheetml.table+xml"/>
  <Override PartName="/xl/tables/table513.xml" ContentType="application/vnd.openxmlformats-officedocument.spreadsheetml.table+xml"/>
  <Override PartName="/xl/tables/table514.xml" ContentType="application/vnd.openxmlformats-officedocument.spreadsheetml.table+xml"/>
  <Override PartName="/xl/tables/table515.xml" ContentType="application/vnd.openxmlformats-officedocument.spreadsheetml.table+xml"/>
  <Override PartName="/xl/tables/table516.xml" ContentType="application/vnd.openxmlformats-officedocument.spreadsheetml.table+xml"/>
  <Override PartName="/xl/tables/table517.xml" ContentType="application/vnd.openxmlformats-officedocument.spreadsheetml.table+xml"/>
  <Override PartName="/xl/tables/table518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elipe Capilla\Downloads\"/>
    </mc:Choice>
  </mc:AlternateContent>
  <xr:revisionPtr revIDLastSave="0" documentId="8_{58EF4D22-096D-473B-BE98-A561AC8632F0}" xr6:coauthVersionLast="47" xr6:coauthVersionMax="47" xr10:uidLastSave="{00000000-0000-0000-0000-000000000000}"/>
  <bookViews>
    <workbookView xWindow="20370" yWindow="-120" windowWidth="20730" windowHeight="11160" xr2:uid="{00000000-000D-0000-FFFF-FFFF00000000}"/>
  </bookViews>
  <sheets>
    <sheet name="CONTROLE" sheetId="1" r:id="rId1"/>
    <sheet name="ENCERRADOS" sheetId="2" r:id="rId2"/>
  </sheets>
  <definedNames>
    <definedName name="_xlnm._FilterDatabase" localSheetId="0" hidden="1">CONTROLE!$A$4:$AS$800</definedName>
    <definedName name="Z_0252A71E_334D_4568_9821_518535AFEBC9_.wvu.FilterData" localSheetId="0" hidden="1">CONTROLE!$A$4:$X$788</definedName>
    <definedName name="Z_0DFD1614_5DA8_4E12_BBEB_6FC64583C11C_.wvu.FilterData" localSheetId="0" hidden="1">CONTROLE!$A$4:$X$788</definedName>
    <definedName name="Z_0F99CF65_6BF8_4A4B_9685_34C683D53036_.wvu.FilterData" localSheetId="0" hidden="1">CONTROLE!$A$4:$X$383</definedName>
    <definedName name="Z_10D3D3D6_F944_49F6_857B_EC323E17D291_.wvu.FilterData" localSheetId="0" hidden="1">CONTROLE!$A$4:$X$788</definedName>
    <definedName name="Z_12436636_5E4C_4A47_8FE5_6F5C473901FB_.wvu.FilterData" localSheetId="0" hidden="1">CONTROLE!$A$4:$X$788</definedName>
    <definedName name="Z_12BADAFC_33E1_47EC_823A_81048A322387_.wvu.FilterData" localSheetId="0" hidden="1">CONTROLE!$A$4:$X$361</definedName>
    <definedName name="Z_1C3024B0_C64A_441F_B1B1_5B027791200F_.wvu.FilterData" localSheetId="0" hidden="1">CONTROLE!$A$4:$X$384</definedName>
    <definedName name="Z_24E5D3EF_56C4_4D1A_A78F_28405A558997_.wvu.FilterData" localSheetId="0" hidden="1">CONTROLE!$A$4:$X$788</definedName>
    <definedName name="Z_24F92F71_5442_4CEE_BFB5_538B70A86742_.wvu.FilterData" localSheetId="0" hidden="1">CONTROLE!$A$2:$X$788</definedName>
    <definedName name="Z_2833F33F_8E84_47F5_B6A4_2C801C5BB0AE_.wvu.FilterData" localSheetId="0" hidden="1">CONTROLE!$A$4:$X$788</definedName>
    <definedName name="Z_32285684_DC7F_4848_A278_89093147820D_.wvu.FilterData" localSheetId="0" hidden="1">CONTROLE!$A$1:$D$2</definedName>
    <definedName name="Z_352EFF0C_3AD1_4FC2_99D0_0184E1BAA5D7_.wvu.FilterData" localSheetId="0" hidden="1">CONTROLE!$A$4:$X$383</definedName>
    <definedName name="Z_3F93B412_CD53_4DDC_8EB0_01D5F5F347C2_.wvu.FilterData" localSheetId="0" hidden="1">CONTROLE!$A$4:$X$383</definedName>
    <definedName name="Z_4264FF79_5BCE_4821_ACFB_142B853CBC4E_.wvu.FilterData" localSheetId="0" hidden="1">CONTROLE!$E$1:$E$804</definedName>
    <definedName name="Z_42DCBA5A_6265_4C1F_AF94_735D560D9FF0_.wvu.FilterData" localSheetId="0" hidden="1">CONTROLE!$A$4:$X$788</definedName>
    <definedName name="Z_44EF150C_A074_40C6_A83F_1EAF9C63E41A_.wvu.FilterData" localSheetId="0" hidden="1">CONTROLE!$A$4:$X$383</definedName>
    <definedName name="Z_47EABD54_7A4F_45BC_BF88_0AB2785BA24D_.wvu.FilterData" localSheetId="0" hidden="1">CONTROLE!$A$2:$X$788</definedName>
    <definedName name="Z_4A4E0FDD_5A2C_4B8F_8A3F_5FB2D089BBCC_.wvu.FilterData" localSheetId="0" hidden="1">CONTROLE!$A$4:$X$158</definedName>
    <definedName name="Z_50611390_C2E9_44B7_BE71_E574E2387A78_.wvu.FilterData" localSheetId="0" hidden="1">CONTROLE!$A$4:$X$788</definedName>
    <definedName name="Z_51C3C379_8CA7_4558_8667_122710FD2034_.wvu.FilterData" localSheetId="0" hidden="1">CONTROLE!$A$4:$X$788</definedName>
    <definedName name="Z_613A85DE_B150_4B91_81B0_1DFC76AEF5FC_.wvu.FilterData" localSheetId="0" hidden="1">CONTROLE!$A$4:$X$788</definedName>
    <definedName name="Z_61F2FBBC_19AC_40DB_B98C_8F73BB29F6FF_.wvu.FilterData" localSheetId="0" hidden="1">CONTROLE!$A$1:$D$2</definedName>
    <definedName name="Z_67D5C975_4A58_4A73_A8AF_6237DC7E5E90_.wvu.FilterData" localSheetId="0" hidden="1">CONTROLE!$B$2:$D$2</definedName>
    <definedName name="Z_6BD3A90A_C9A7_4D92_AA80_94BA21EED672_.wvu.FilterData" localSheetId="0" hidden="1">CONTROLE!$A$4:$X$788</definedName>
    <definedName name="Z_6E849A88_DA28_4D17_B8B7_FE49D158633C_.wvu.FilterData" localSheetId="0" hidden="1">CONTROLE!$A$4:$X$383</definedName>
    <definedName name="Z_70380A14_167A_4EB6_B8D4_AE4BC8D9790B_.wvu.FilterData" localSheetId="0" hidden="1">CONTROLE!$A$4:$X$788</definedName>
    <definedName name="Z_7552B514_712F_4746_A61B_47DBC384B11C_.wvu.FilterData" localSheetId="0" hidden="1">CONTROLE!$A$4:$X$788</definedName>
    <definedName name="Z_778954C2_3E7D_4C2C_A02A_EC74DA420832_.wvu.FilterData" localSheetId="0" hidden="1">CONTROLE!$A$4:$X$800</definedName>
    <definedName name="Z_792E533A_99D8_45D2_9AA7_FB651DE1EE27_.wvu.FilterData" localSheetId="0" hidden="1">CONTROLE!$A$4:$X$788</definedName>
    <definedName name="Z_7CF8B6CD_335E_4477_AAC2_929E588165A2_.wvu.FilterData" localSheetId="0" hidden="1">CONTROLE!$A$4:$X$788</definedName>
    <definedName name="Z_915269CF_8E84_427C_8089_118E28E5765C_.wvu.FilterData" localSheetId="0" hidden="1">CONTROLE!$A$4:$X$788</definedName>
    <definedName name="Z_94986517_9F88_40BD_A7D1_68CD32450EA8_.wvu.FilterData" localSheetId="0" hidden="1">CONTROLE!$A$4:$X$788</definedName>
    <definedName name="Z_97DE1C65_4CA3_42DE_A679_80B1319C2D8B_.wvu.FilterData" localSheetId="0" hidden="1">CONTROLE!$A$4:$X$788</definedName>
    <definedName name="Z_97DE1C65_4CA3_42DE_A679_80B1319C2D8B_.wvu.FilterData" localSheetId="1" hidden="1">ENCERRADOS!$G$3:$W$348</definedName>
    <definedName name="Z_9AAFB393_27A2_453E_93D7_4E1F5200E716_.wvu.FilterData" localSheetId="0" hidden="1">CONTROLE!$A$4:$X$415</definedName>
    <definedName name="Z_9E684739_8097_41A5_9BB0_EBD1DC8F8269_.wvu.FilterData" localSheetId="0" hidden="1">CONTROLE!$A$4:$X$788</definedName>
    <definedName name="Z_9FC9A85B_5451_4D4C_B9EA_48918F08DF64_.wvu.FilterData" localSheetId="0" hidden="1">CONTROLE!$A$4:$X$788</definedName>
    <definedName name="Z_A658D8D6_2E69_4FD5_B14A_42C844962259_.wvu.FilterData" localSheetId="0" hidden="1">CONTROLE!$A$4:$X$788</definedName>
    <definedName name="Z_B1FC8E4D_D35A_4EBB_9859_AE25CCAF82AC_.wvu.FilterData" localSheetId="0" hidden="1">CONTROLE!$A$4:$X$788</definedName>
    <definedName name="Z_B28176B9_9449_4B8B_90A3_485AA3973867_.wvu.FilterData" localSheetId="0" hidden="1">CONTROLE!$A$4:$X$800</definedName>
    <definedName name="Z_B4452FCA_7595_452E_83F5_323F836D5020_.wvu.FilterData" localSheetId="0" hidden="1">CONTROLE!$A$4:$X$788</definedName>
    <definedName name="Z_B5F66FC1_0414_4FF7_A3A8_1FBAE30B1C43_.wvu.FilterData" localSheetId="0" hidden="1">CONTROLE!$A$4:$X$788</definedName>
    <definedName name="Z_B79E9B5A_7144_4019_8AC4_22D6A109797C_.wvu.FilterData" localSheetId="0" hidden="1">CONTROLE!$A$4:$X$788</definedName>
    <definedName name="Z_BA14E662_7674_4A2B_9FFB_B8663DC42617_.wvu.FilterData" localSheetId="0" hidden="1">CONTROLE!$A$4:$X$397</definedName>
    <definedName name="Z_BCDD85DC_C924_4528_9889_B37648F067F6_.wvu.FilterData" localSheetId="0" hidden="1">CONTROLE!$A$4:$AJ$788</definedName>
    <definedName name="Z_CD07FC3D_90A1_4192_B759_55D4862878EC_.wvu.FilterData" localSheetId="0" hidden="1">CONTROLE!$A$4:$X$788</definedName>
    <definedName name="Z_CDFD84AA_1425_4430_9CF4_9B24A453B490_.wvu.FilterData" localSheetId="0" hidden="1">CONTROLE!$A$4:$X$800</definedName>
    <definedName name="Z_CEFF338F_1156_404A_A575_BC421F30045D_.wvu.FilterData" localSheetId="0" hidden="1">CONTROLE!$A$4:$X$788</definedName>
    <definedName name="Z_DC0E9E09_F73F_44F5_998F_AE2B0E3E1741_.wvu.FilterData" localSheetId="0" hidden="1">CONTROLE!$A$1:$D$2</definedName>
    <definedName name="Z_DD574C96_A405_42C1_B111_1A7701BFA713_.wvu.FilterData" localSheetId="0" hidden="1">CONTROLE!$A$4:$X$361</definedName>
    <definedName name="Z_E138BA5B_850B_4EC1_9356_7F8AF96A7D33_.wvu.FilterData" localSheetId="0" hidden="1">CONTROLE!$A$4:$X$381</definedName>
    <definedName name="Z_E1A071A0_3E96_4FC9_9834_FE044C2356A2_.wvu.FilterData" localSheetId="0" hidden="1">CONTROLE!$A$4:$X$788</definedName>
    <definedName name="Z_E2BC0705_8148_4F12_AA1F_AA142904EC99_.wvu.FilterData" localSheetId="0" hidden="1">CONTROLE!$A$1:$D$2</definedName>
    <definedName name="Z_E575EBFE_10BA_48C8_8B46_BA81D75693AB_.wvu.FilterData" localSheetId="0" hidden="1">CONTROLE!$A$4:$X$701</definedName>
    <definedName name="Z_EBE3257A_89DD_4402_9F80_6A32BA90CAFB_.wvu.FilterData" localSheetId="0" hidden="1">CONTROLE!$A$1:$D$2</definedName>
    <definedName name="Z_EE9DA124_3423_4A40_8A57_83110770424E_.wvu.FilterData" localSheetId="0" hidden="1">CONTROLE!$A$4:$X$158</definedName>
    <definedName name="Z_EF7A690D_8336_4B04_9D33_DAE97D1B5669_.wvu.FilterData" localSheetId="0" hidden="1">CONTROLE!$A$4:$X$788</definedName>
    <definedName name="Z_F080954A_BE72_4E2B_9D71_9EA8C7D70537_.wvu.FilterData" localSheetId="0" hidden="1">CONTROLE!$A$4:$AJ$788</definedName>
    <definedName name="Z_F1C2228D_F1F5_4859_A2D6_256140D80E7F_.wvu.FilterData" localSheetId="0" hidden="1">CONTROLE!$A$4:$X$383</definedName>
    <definedName name="Z_F73E6EC3_1129_4D3D_8983_0F29A250C2C7_.wvu.FilterData" localSheetId="0" hidden="1">CONTROLE!$A$4:$X$788</definedName>
    <definedName name="Z_FEACDD1A_4A92_4A9E_B885_35CEE6E31D1F_.wvu.FilterData" localSheetId="0" hidden="1">CONTROLE!$A$4:$X$788</definedName>
  </definedNames>
  <calcPr calcId="191029"/>
  <customWorkbookViews>
    <customWorkbookView name="Filtro 41" guid="{E1A071A0-3E96-4FC9-9834-FE044C2356A2}" maximized="1" windowWidth="0" windowHeight="0" activeSheetId="0"/>
    <customWorkbookView name="Filtro 40" guid="{DC0E9E09-F73F-44F5-998F-AE2B0E3E1741}" maximized="1" windowWidth="0" windowHeight="0" activeSheetId="0"/>
    <customWorkbookView name="Filtro 43" guid="{70380A14-167A-4EB6-B8D4-AE4BC8D9790B}" maximized="1" windowWidth="0" windowHeight="0" activeSheetId="0"/>
    <customWorkbookView name="Filtro 42" guid="{94986517-9F88-40BD-A7D1-68CD32450EA8}" maximized="1" windowWidth="0" windowHeight="0" activeSheetId="0"/>
    <customWorkbookView name="Filtro 45" guid="{915269CF-8E84-427C-8089-118E28E5765C}" maximized="1" windowWidth="0" windowHeight="0" activeSheetId="0"/>
    <customWorkbookView name="Filtro 44" guid="{51C3C379-8CA7-4558-8667-122710FD2034}" maximized="1" windowWidth="0" windowHeight="0" activeSheetId="0"/>
    <customWorkbookView name="Filtro 47" guid="{B1FC8E4D-D35A-4EBB-9859-AE25CCAF82AC}" maximized="1" windowWidth="0" windowHeight="0" activeSheetId="0"/>
    <customWorkbookView name="Filtro 46" guid="{12436636-5E4C-4A47-8FE5-6F5C473901FB}" maximized="1" windowWidth="0" windowHeight="0" activeSheetId="0"/>
    <customWorkbookView name="Filtro 49" guid="{B5F66FC1-0414-4FF7-A3A8-1FBAE30B1C43}" maximized="1" windowWidth="0" windowHeight="0" activeSheetId="0"/>
    <customWorkbookView name="Filtro 48" guid="{0DFD1614-5DA8-4E12-BBEB-6FC64583C11C}" maximized="1" windowWidth="0" windowHeight="0" activeSheetId="0"/>
    <customWorkbookView name="Filtro 3" guid="{12BADAFC-33E1-47EC-823A-81048A322387}" maximized="1" windowWidth="0" windowHeight="0" activeSheetId="0"/>
    <customWorkbookView name="Filtro 2" guid="{44EF150C-A074-40C6-A83F-1EAF9C63E41A}" maximized="1" windowWidth="0" windowHeight="0" activeSheetId="0"/>
    <customWorkbookView name="Filtro 1" guid="{97DE1C65-4CA3-42DE-A679-80B1319C2D8B}" maximized="1" windowWidth="0" windowHeight="0" activeSheetId="0"/>
    <customWorkbookView name="Filtro 7" guid="{352EFF0C-3AD1-4FC2-99D0-0184E1BAA5D7}" maximized="1" windowWidth="0" windowHeight="0" activeSheetId="0"/>
    <customWorkbookView name="Filtro 6" guid="{E2BC0705-8148-4F12-AA1F-AA142904EC99}" maximized="1" windowWidth="0" windowHeight="0" activeSheetId="0"/>
    <customWorkbookView name="Filtro 5" guid="{DD574C96-A405-42C1-B111-1A7701BFA713}" maximized="1" windowWidth="0" windowHeight="0" activeSheetId="0"/>
    <customWorkbookView name="Filtro 4" guid="{EBE3257A-89DD-4402-9F80-6A32BA90CAFB}" maximized="1" windowWidth="0" windowHeight="0" activeSheetId="0"/>
    <customWorkbookView name="Filtro 30" guid="{6BD3A90A-C9A7-4D92-AA80-94BA21EED672}" maximized="1" windowWidth="0" windowHeight="0" activeSheetId="0"/>
    <customWorkbookView name="Filtro 32" guid="{50611390-C2E9-44B7-BE71-E574E2387A78}" maximized="1" windowWidth="0" windowHeight="0" activeSheetId="0"/>
    <customWorkbookView name="Filtro 31" guid="{E138BA5B-850B-4EC1-9356-7F8AF96A7D33}" maximized="1" windowWidth="0" windowHeight="0" activeSheetId="0"/>
    <customWorkbookView name="Filtro 34" guid="{32285684-DC7F-4848-A278-89093147820D}" maximized="1" windowWidth="0" windowHeight="0" activeSheetId="0"/>
    <customWorkbookView name="Filtro 33" guid="{CEFF338F-1156-404A-A575-BC421F30045D}" maximized="1" windowWidth="0" windowHeight="0" activeSheetId="0"/>
    <customWorkbookView name="Filtro 36" guid="{4264FF79-5BCE-4821-ACFB-142B853CBC4E}" maximized="1" windowWidth="0" windowHeight="0" activeSheetId="0"/>
    <customWorkbookView name="Filtro 35" guid="{24F92F71-5442-4CEE-BFB5-538B70A86742}" maximized="1" windowWidth="0" windowHeight="0" activeSheetId="0"/>
    <customWorkbookView name="Filtro 38" guid="{792E533A-99D8-45D2-9AA7-FB651DE1EE27}" maximized="1" windowWidth="0" windowHeight="0" activeSheetId="0"/>
    <customWorkbookView name="Filtro 37" guid="{BCDD85DC-C924-4528-9889-B37648F067F6}" maximized="1" windowWidth="0" windowHeight="0" activeSheetId="0"/>
    <customWorkbookView name="Filtro 39" guid="{9AAFB393-27A2-453E-93D7-4E1F5200E716}" maximized="1" windowWidth="0" windowHeight="0" activeSheetId="0"/>
    <customWorkbookView name="Filtro 19" guid="{9FC9A85B-5451-4D4C-B9EA-48918F08DF64}" maximized="1" windowWidth="0" windowHeight="0" activeSheetId="0"/>
    <customWorkbookView name="Filtro 60" guid="{778954C2-3E7D-4C2C-A02A-EC74DA420832}" maximized="1" windowWidth="0" windowHeight="0" activeSheetId="0"/>
    <customWorkbookView name="Filtro 21" guid="{9E684739-8097-41A5-9BB0-EBD1DC8F8269}" maximized="1" windowWidth="0" windowHeight="0" activeSheetId="0"/>
    <customWorkbookView name="Filtro 20" guid="{7CF8B6CD-335E-4477-AAC2-929E588165A2}" maximized="1" windowWidth="0" windowHeight="0" activeSheetId="0"/>
    <customWorkbookView name="Filtro 23" guid="{47EABD54-7A4F-45BC-BF88-0AB2785BA24D}" maximized="1" windowWidth="0" windowHeight="0" activeSheetId="0"/>
    <customWorkbookView name="Filtro 22" guid="{A658D8D6-2E69-4FD5-B14A-42C844962259}" maximized="1" windowWidth="0" windowHeight="0" activeSheetId="0"/>
    <customWorkbookView name="Filtro 25" guid="{B79E9B5A-7144-4019-8AC4-22D6A109797C}" maximized="1" windowWidth="0" windowHeight="0" activeSheetId="0"/>
    <customWorkbookView name="Filtro 9" guid="{4A4E0FDD-5A2C-4B8F-8A3F-5FB2D089BBCC}" maximized="1" windowWidth="0" windowHeight="0" activeSheetId="0"/>
    <customWorkbookView name="Filtro 8" guid="{EE9DA124-3423-4A40-8A57-83110770424E}" maximized="1" windowWidth="0" windowHeight="0" activeSheetId="0"/>
    <customWorkbookView name="Filtro 24" guid="{67D5C975-4A58-4A73-A8AF-6237DC7E5E90}" maximized="1" windowWidth="0" windowHeight="0" activeSheetId="0"/>
    <customWorkbookView name="Filtro 27" guid="{EF7A690D-8336-4B04-9D33-DAE97D1B5669}" maximized="1" windowWidth="0" windowHeight="0" activeSheetId="0"/>
    <customWorkbookView name="Filtro 26" guid="{BA14E662-7674-4A2B-9FFB-B8663DC42617}" maximized="1" windowWidth="0" windowHeight="0" activeSheetId="0"/>
    <customWorkbookView name="Filtro 29" guid="{613A85DE-B150-4B91-81B0-1DFC76AEF5FC}" maximized="1" windowWidth="0" windowHeight="0" activeSheetId="0"/>
    <customWorkbookView name="Filtro 28" guid="{24E5D3EF-56C4-4D1A-A78F-28405A558997}" maximized="1" windowWidth="0" windowHeight="0" activeSheetId="0"/>
    <customWorkbookView name="Filtro 50" guid="{F73E6EC3-1129-4D3D-8983-0F29A250C2C7}" maximized="1" windowWidth="0" windowHeight="0" activeSheetId="0"/>
    <customWorkbookView name="Filtro 52" guid="{0252A71E-334D-4568-9821-518535AFEBC9}" maximized="1" windowWidth="0" windowHeight="0" activeSheetId="0"/>
    <customWorkbookView name="Filtro 51" guid="{7552B514-712F-4746-A61B-47DBC384B11C}" maximized="1" windowWidth="0" windowHeight="0" activeSheetId="0"/>
    <customWorkbookView name="Filtro 54" guid="{10D3D3D6-F944-49F6-857B-EC323E17D291}" maximized="1" windowWidth="0" windowHeight="0" activeSheetId="0"/>
    <customWorkbookView name="Filtro 10" guid="{3F93B412-CD53-4DDC-8EB0-01D5F5F347C2}" maximized="1" windowWidth="0" windowHeight="0" activeSheetId="0"/>
    <customWorkbookView name="Filtro 53" guid="{42DCBA5A-6265-4C1F-AF94-735D560D9FF0}" maximized="1" windowWidth="0" windowHeight="0" activeSheetId="0"/>
    <customWorkbookView name="Filtro 56" guid="{E575EBFE-10BA-48C8-8B46-BA81D75693AB}" maximized="1" windowWidth="0" windowHeight="0" activeSheetId="0"/>
    <customWorkbookView name="Filtro 12" guid="{F1C2228D-F1F5-4859-A2D6-256140D80E7F}" maximized="1" windowWidth="0" windowHeight="0" activeSheetId="0"/>
    <customWorkbookView name="Filtro 55" guid="{B4452FCA-7595-452E-83F5-323F836D5020}" maximized="1" windowWidth="0" windowHeight="0" activeSheetId="0"/>
    <customWorkbookView name="Filtro 11" guid="{1C3024B0-C64A-441F-B1B1-5B027791200F}" maximized="1" windowWidth="0" windowHeight="0" activeSheetId="0"/>
    <customWorkbookView name="Filtro 14" guid="{0F99CF65-6BF8-4A4B-9685-34C683D53036}" maximized="1" windowWidth="0" windowHeight="0" activeSheetId="0"/>
    <customWorkbookView name="Filtro 58" guid="{61F2FBBC-19AC-40DB-B98C-8F73BB29F6FF}" maximized="1" windowWidth="0" windowHeight="0" activeSheetId="0"/>
    <customWorkbookView name="Filtro 13" guid="{6E849A88-DA28-4D17-B8B7-FE49D158633C}" maximized="1" windowWidth="0" windowHeight="0" activeSheetId="0"/>
    <customWorkbookView name="Filtro 57" guid="{B28176B9-9449-4B8B-90A3-485AA3973867}" maximized="1" windowWidth="0" windowHeight="0" activeSheetId="0"/>
    <customWorkbookView name="Filtro 16" guid="{CD07FC3D-90A1-4192-B759-55D4862878EC}" maximized="1" windowWidth="0" windowHeight="0" activeSheetId="0"/>
    <customWorkbookView name="Filtro 59" guid="{CDFD84AA-1425-4430-9CF4-9B24A453B490}" maximized="1" windowWidth="0" windowHeight="0" activeSheetId="0"/>
    <customWorkbookView name="Filtro 15" guid="{2833F33F-8E84-47F5-B6A4-2C801C5BB0AE}" maximized="1" windowWidth="0" windowHeight="0" activeSheetId="0"/>
    <customWorkbookView name="Filtro 18" guid="{F080954A-BE72-4E2B-9D71-9EA8C7D70537}" maximized="1" windowWidth="0" windowHeight="0" activeSheetId="0"/>
    <customWorkbookView name="Filtro 17" guid="{FEACDD1A-4A92-4A9E-B885-35CEE6E31D1F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993" i="2" l="1"/>
  <c r="T640" i="2"/>
  <c r="T638" i="2"/>
  <c r="T632" i="2"/>
  <c r="T627" i="2"/>
  <c r="T582" i="2"/>
  <c r="T553" i="2"/>
  <c r="J443" i="2"/>
  <c r="J357" i="2"/>
  <c r="J346" i="2"/>
  <c r="K346" i="2" s="1"/>
  <c r="J291" i="2"/>
  <c r="K291" i="2" s="1"/>
  <c r="J287" i="2"/>
  <c r="K287" i="2" s="1"/>
  <c r="J283" i="2"/>
  <c r="K283" i="2" s="1"/>
  <c r="J279" i="2"/>
  <c r="K279" i="2" s="1"/>
  <c r="J275" i="2"/>
  <c r="K275" i="2" s="1"/>
  <c r="J267" i="2"/>
  <c r="K267" i="2" s="1"/>
  <c r="J263" i="2"/>
  <c r="K263" i="2" s="1"/>
  <c r="J259" i="2"/>
  <c r="K259" i="2" s="1"/>
  <c r="O249" i="2"/>
  <c r="O250" i="2" s="1"/>
  <c r="O251" i="2" s="1"/>
  <c r="O252" i="2" s="1"/>
  <c r="O253" i="2" s="1"/>
  <c r="O254" i="2" s="1"/>
  <c r="O255" i="2" s="1"/>
  <c r="O256" i="2" s="1"/>
  <c r="O233" i="2"/>
  <c r="O234" i="2" s="1"/>
  <c r="O235" i="2" s="1"/>
  <c r="O236" i="2" s="1"/>
  <c r="O237" i="2" s="1"/>
  <c r="O238" i="2" s="1"/>
  <c r="O239" i="2" s="1"/>
  <c r="O240" i="2" s="1"/>
  <c r="O241" i="2" s="1"/>
  <c r="O242" i="2" s="1"/>
  <c r="O243" i="2" s="1"/>
  <c r="O244" i="2" s="1"/>
  <c r="O245" i="2" s="1"/>
  <c r="O246" i="2" s="1"/>
  <c r="O247" i="2" s="1"/>
  <c r="O248" i="2" s="1"/>
  <c r="P232" i="2"/>
  <c r="P233" i="2" s="1"/>
  <c r="P234" i="2" s="1"/>
  <c r="P235" i="2" s="1"/>
  <c r="P236" i="2" s="1"/>
  <c r="P237" i="2" s="1"/>
  <c r="P238" i="2" s="1"/>
  <c r="P239" i="2" s="1"/>
  <c r="P240" i="2" s="1"/>
  <c r="P241" i="2" s="1"/>
  <c r="P242" i="2" s="1"/>
  <c r="P243" i="2" s="1"/>
  <c r="P244" i="2" s="1"/>
  <c r="P245" i="2" s="1"/>
  <c r="P246" i="2" s="1"/>
  <c r="P247" i="2" s="1"/>
  <c r="P248" i="2" s="1"/>
  <c r="P249" i="2" s="1"/>
  <c r="P250" i="2" s="1"/>
  <c r="P251" i="2" s="1"/>
  <c r="P252" i="2" s="1"/>
  <c r="P253" i="2" s="1"/>
  <c r="P254" i="2" s="1"/>
  <c r="P255" i="2" s="1"/>
  <c r="P256" i="2" s="1"/>
  <c r="L232" i="2"/>
  <c r="P231" i="2"/>
  <c r="O231" i="2"/>
  <c r="O232" i="2" s="1"/>
  <c r="M231" i="2"/>
  <c r="M232" i="2" s="1"/>
  <c r="M233" i="2" s="1"/>
  <c r="M234" i="2" s="1"/>
  <c r="M235" i="2" s="1"/>
  <c r="M236" i="2" s="1"/>
  <c r="M237" i="2" s="1"/>
  <c r="M238" i="2" s="1"/>
  <c r="M239" i="2" s="1"/>
  <c r="M240" i="2" s="1"/>
  <c r="M241" i="2" s="1"/>
  <c r="M242" i="2" s="1"/>
  <c r="M243" i="2" s="1"/>
  <c r="M244" i="2" s="1"/>
  <c r="M245" i="2" s="1"/>
  <c r="M246" i="2" s="1"/>
  <c r="M247" i="2" s="1"/>
  <c r="M248" i="2" s="1"/>
  <c r="M249" i="2" s="1"/>
  <c r="M250" i="2" s="1"/>
  <c r="M251" i="2" s="1"/>
  <c r="M252" i="2" s="1"/>
  <c r="M253" i="2" s="1"/>
  <c r="M254" i="2" s="1"/>
  <c r="M255" i="2" s="1"/>
  <c r="M256" i="2" s="1"/>
  <c r="L231" i="2"/>
  <c r="L233" i="2" s="1"/>
  <c r="L234" i="2" s="1"/>
  <c r="L235" i="2" s="1"/>
  <c r="L236" i="2" s="1"/>
  <c r="L237" i="2" s="1"/>
  <c r="L238" i="2" s="1"/>
  <c r="L239" i="2" s="1"/>
  <c r="L240" i="2" s="1"/>
  <c r="L241" i="2" s="1"/>
  <c r="L242" i="2" s="1"/>
  <c r="L243" i="2" s="1"/>
  <c r="L244" i="2" s="1"/>
  <c r="L245" i="2" s="1"/>
  <c r="L246" i="2" s="1"/>
  <c r="L247" i="2" s="1"/>
  <c r="L248" i="2" s="1"/>
  <c r="L249" i="2" s="1"/>
  <c r="L250" i="2" s="1"/>
  <c r="L251" i="2" s="1"/>
  <c r="L252" i="2" s="1"/>
  <c r="L253" i="2" s="1"/>
  <c r="L254" i="2" s="1"/>
  <c r="L255" i="2" s="1"/>
  <c r="L256" i="2" s="1"/>
  <c r="W193" i="2"/>
  <c r="T193" i="2"/>
  <c r="O193" i="2"/>
  <c r="O192" i="2"/>
  <c r="W191" i="2"/>
  <c r="J191" i="2"/>
  <c r="K191" i="2" s="1"/>
  <c r="J190" i="2"/>
  <c r="K190" i="2" s="1"/>
  <c r="J189" i="2"/>
  <c r="K189" i="2" s="1"/>
  <c r="J188" i="2"/>
  <c r="K188" i="2" s="1"/>
  <c r="T187" i="2"/>
  <c r="O167" i="2"/>
  <c r="O168" i="2" s="1"/>
  <c r="O169" i="2" s="1"/>
  <c r="O170" i="2" s="1"/>
  <c r="O171" i="2" s="1"/>
  <c r="O172" i="2" s="1"/>
  <c r="O173" i="2" s="1"/>
  <c r="O174" i="2" s="1"/>
  <c r="O175" i="2" s="1"/>
  <c r="O176" i="2" s="1"/>
  <c r="O179" i="2" s="1"/>
  <c r="O180" i="2" s="1"/>
  <c r="O181" i="2" s="1"/>
  <c r="O182" i="2" s="1"/>
  <c r="O183" i="2" s="1"/>
  <c r="O184" i="2" s="1"/>
  <c r="O185" i="2" s="1"/>
  <c r="O186" i="2" s="1"/>
  <c r="O187" i="2" s="1"/>
  <c r="O188" i="2" s="1"/>
  <c r="O189" i="2" s="1"/>
  <c r="O190" i="2" s="1"/>
  <c r="O191" i="2" s="1"/>
  <c r="L167" i="2"/>
  <c r="L168" i="2" s="1"/>
  <c r="L169" i="2" s="1"/>
  <c r="L170" i="2" s="1"/>
  <c r="L171" i="2" s="1"/>
  <c r="L172" i="2" s="1"/>
  <c r="L173" i="2" s="1"/>
  <c r="L174" i="2" s="1"/>
  <c r="L175" i="2" s="1"/>
  <c r="L176" i="2" s="1"/>
  <c r="L179" i="2" s="1"/>
  <c r="L180" i="2" s="1"/>
  <c r="L181" i="2" s="1"/>
  <c r="L182" i="2" s="1"/>
  <c r="L183" i="2" s="1"/>
  <c r="L184" i="2" s="1"/>
  <c r="L185" i="2" s="1"/>
  <c r="L186" i="2" s="1"/>
  <c r="L187" i="2" s="1"/>
  <c r="L188" i="2" s="1"/>
  <c r="L189" i="2" s="1"/>
  <c r="L190" i="2" s="1"/>
  <c r="L191" i="2" s="1"/>
  <c r="L192" i="2" s="1"/>
  <c r="L193" i="2" s="1"/>
  <c r="W142" i="2"/>
  <c r="J142" i="2"/>
  <c r="K142" i="2" s="1"/>
  <c r="J138" i="2"/>
  <c r="K138" i="2" s="1"/>
  <c r="T136" i="2"/>
  <c r="T133" i="2"/>
  <c r="J133" i="2"/>
  <c r="K133" i="2" s="1"/>
  <c r="T131" i="2"/>
  <c r="W130" i="2"/>
  <c r="J130" i="2"/>
  <c r="K130" i="2" s="1"/>
  <c r="J128" i="2"/>
  <c r="K128" i="2" s="1"/>
  <c r="J126" i="2"/>
  <c r="K126" i="2" s="1"/>
  <c r="W124" i="2"/>
  <c r="T123" i="2"/>
  <c r="J123" i="2"/>
  <c r="K123" i="2" s="1"/>
  <c r="W122" i="2"/>
  <c r="W120" i="2"/>
  <c r="T120" i="2"/>
  <c r="T117" i="2"/>
  <c r="J117" i="2"/>
  <c r="K117" i="2" s="1"/>
  <c r="J115" i="2"/>
  <c r="K115" i="2" s="1"/>
  <c r="T113" i="2"/>
  <c r="W112" i="2"/>
  <c r="J112" i="2"/>
  <c r="K112" i="2" s="1"/>
  <c r="J110" i="2"/>
  <c r="K110" i="2" s="1"/>
  <c r="W109" i="2"/>
  <c r="W107" i="2"/>
  <c r="T107" i="2"/>
  <c r="W105" i="2"/>
  <c r="T104" i="2"/>
  <c r="W103" i="2"/>
  <c r="T103" i="2"/>
  <c r="W102" i="2"/>
  <c r="W100" i="2"/>
  <c r="W99" i="2"/>
  <c r="J99" i="2"/>
  <c r="K99" i="2" s="1"/>
  <c r="J97" i="2"/>
  <c r="K97" i="2" s="1"/>
  <c r="J95" i="2"/>
  <c r="K95" i="2" s="1"/>
  <c r="J93" i="2"/>
  <c r="K93" i="2" s="1"/>
  <c r="J91" i="2"/>
  <c r="K91" i="2" s="1"/>
  <c r="J89" i="2"/>
  <c r="K89" i="2" s="1"/>
  <c r="J87" i="2"/>
  <c r="K87" i="2" s="1"/>
  <c r="W86" i="2"/>
  <c r="T83" i="2"/>
  <c r="J83" i="2"/>
  <c r="K83" i="2" s="1"/>
  <c r="J82" i="2"/>
  <c r="K82" i="2" s="1"/>
  <c r="J81" i="2"/>
  <c r="K81" i="2" s="1"/>
  <c r="W80" i="2"/>
  <c r="T80" i="2"/>
  <c r="W78" i="2"/>
  <c r="W75" i="2"/>
  <c r="T75" i="2"/>
  <c r="T72" i="2"/>
  <c r="T69" i="2"/>
  <c r="W68" i="2"/>
  <c r="T68" i="2"/>
  <c r="W64" i="2"/>
  <c r="T60" i="2"/>
  <c r="W58" i="2"/>
  <c r="T58" i="2"/>
  <c r="M57" i="2"/>
  <c r="M58" i="2" s="1"/>
  <c r="M59" i="2" s="1"/>
  <c r="M60" i="2" s="1"/>
  <c r="M61" i="2" s="1"/>
  <c r="M62" i="2" s="1"/>
  <c r="M63" i="2" s="1"/>
  <c r="M64" i="2" s="1"/>
  <c r="M65" i="2" s="1"/>
  <c r="M66" i="2" s="1"/>
  <c r="M67" i="2" s="1"/>
  <c r="M68" i="2" s="1"/>
  <c r="M69" i="2" s="1"/>
  <c r="M70" i="2" s="1"/>
  <c r="M71" i="2" s="1"/>
  <c r="M72" i="2" s="1"/>
  <c r="M73" i="2" s="1"/>
  <c r="M74" i="2" s="1"/>
  <c r="M75" i="2" s="1"/>
  <c r="M76" i="2" s="1"/>
  <c r="M77" i="2" s="1"/>
  <c r="M78" i="2" s="1"/>
  <c r="M79" i="2" s="1"/>
  <c r="M80" i="2" s="1"/>
  <c r="M81" i="2" s="1"/>
  <c r="M82" i="2" s="1"/>
  <c r="M83" i="2" s="1"/>
  <c r="M84" i="2" s="1"/>
  <c r="M85" i="2" s="1"/>
  <c r="L57" i="2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L71" i="2" s="1"/>
  <c r="L72" i="2" s="1"/>
  <c r="L73" i="2" s="1"/>
  <c r="L74" i="2" s="1"/>
  <c r="L75" i="2" s="1"/>
  <c r="L76" i="2" s="1"/>
  <c r="L77" i="2" s="1"/>
  <c r="L78" i="2" s="1"/>
  <c r="L79" i="2" s="1"/>
  <c r="L80" i="2" s="1"/>
  <c r="L81" i="2" s="1"/>
  <c r="L82" i="2" s="1"/>
  <c r="L83" i="2" s="1"/>
  <c r="L84" i="2" s="1"/>
  <c r="L85" i="2" s="1"/>
  <c r="W46" i="2"/>
  <c r="T46" i="2"/>
  <c r="W45" i="2"/>
  <c r="T45" i="2"/>
  <c r="T44" i="2"/>
  <c r="W43" i="2"/>
  <c r="T42" i="2"/>
  <c r="W40" i="2"/>
  <c r="T40" i="2"/>
  <c r="T38" i="2"/>
  <c r="T33" i="2"/>
  <c r="T32" i="2"/>
  <c r="W29" i="2"/>
  <c r="G29" i="2"/>
  <c r="G30" i="2" s="1"/>
  <c r="G31" i="2" s="1"/>
  <c r="G32" i="2" s="1"/>
  <c r="G33" i="2" s="1"/>
  <c r="G34" i="2" s="1"/>
  <c r="G35" i="2" s="1"/>
  <c r="G36" i="2" s="1"/>
  <c r="G37" i="2" s="1"/>
  <c r="G38" i="2" s="1"/>
  <c r="G39" i="2" s="1"/>
  <c r="G40" i="2" s="1"/>
  <c r="G41" i="2" s="1"/>
  <c r="G42" i="2" s="1"/>
  <c r="G43" i="2" s="1"/>
  <c r="G44" i="2" s="1"/>
  <c r="G45" i="2" s="1"/>
  <c r="G46" i="2" s="1"/>
  <c r="G47" i="2" s="1"/>
  <c r="G48" i="2" s="1"/>
  <c r="G49" i="2" s="1"/>
  <c r="H28" i="2"/>
  <c r="J28" i="2" s="1"/>
  <c r="K28" i="2" s="1"/>
  <c r="G28" i="2"/>
  <c r="W24" i="2"/>
  <c r="T24" i="2"/>
  <c r="T23" i="2"/>
  <c r="T22" i="2"/>
  <c r="W21" i="2"/>
  <c r="T21" i="2"/>
  <c r="T18" i="2"/>
  <c r="T16" i="2"/>
  <c r="T13" i="2"/>
  <c r="W9" i="2"/>
  <c r="H8" i="2"/>
  <c r="J8" i="2" s="1"/>
  <c r="K8" i="2" s="1"/>
  <c r="G8" i="2"/>
  <c r="G9" i="2" s="1"/>
  <c r="G10" i="2" s="1"/>
  <c r="G11" i="2" s="1"/>
  <c r="G12" i="2" s="1"/>
  <c r="G13" i="2" s="1"/>
  <c r="G14" i="2" s="1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A2" i="2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A2" i="1"/>
  <c r="J377" i="2" s="1"/>
  <c r="K377" i="2" s="1"/>
  <c r="J75" i="1" l="1"/>
  <c r="K75" i="1" s="1"/>
  <c r="J90" i="1"/>
  <c r="K90" i="1" s="1"/>
  <c r="J102" i="1"/>
  <c r="K102" i="1" s="1"/>
  <c r="J114" i="1"/>
  <c r="K114" i="1" s="1"/>
  <c r="J126" i="1"/>
  <c r="K126" i="1" s="1"/>
  <c r="J138" i="1"/>
  <c r="K138" i="1" s="1"/>
  <c r="J150" i="1"/>
  <c r="K150" i="1" s="1"/>
  <c r="J162" i="1"/>
  <c r="K162" i="1" s="1"/>
  <c r="J174" i="1"/>
  <c r="K174" i="1" s="1"/>
  <c r="J182" i="1"/>
  <c r="K182" i="1" s="1"/>
  <c r="J194" i="1"/>
  <c r="K194" i="1" s="1"/>
  <c r="J202" i="1"/>
  <c r="K202" i="1" s="1"/>
  <c r="J210" i="1"/>
  <c r="K210" i="1" s="1"/>
  <c r="J233" i="1"/>
  <c r="K233" i="1" s="1"/>
  <c r="J249" i="1"/>
  <c r="K249" i="1" s="1"/>
  <c r="J265" i="1"/>
  <c r="K265" i="1" s="1"/>
  <c r="J282" i="1"/>
  <c r="K282" i="1" s="1"/>
  <c r="J314" i="1"/>
  <c r="K314" i="1" s="1"/>
  <c r="J338" i="1"/>
  <c r="K338" i="1" s="1"/>
  <c r="J346" i="1"/>
  <c r="K346" i="1" s="1"/>
  <c r="J378" i="1"/>
  <c r="K378" i="1" s="1"/>
  <c r="J402" i="1"/>
  <c r="K402" i="1" s="1"/>
  <c r="J426" i="1"/>
  <c r="K426" i="1" s="1"/>
  <c r="J450" i="1"/>
  <c r="K450" i="1" s="1"/>
  <c r="J474" i="1"/>
  <c r="K474" i="1" s="1"/>
  <c r="J555" i="1"/>
  <c r="K555" i="1" s="1"/>
  <c r="J5" i="1"/>
  <c r="K5" i="1" s="1"/>
  <c r="J13" i="1"/>
  <c r="K13" i="1" s="1"/>
  <c r="J19" i="1"/>
  <c r="K19" i="1" s="1"/>
  <c r="J27" i="1"/>
  <c r="K27" i="1" s="1"/>
  <c r="J33" i="1"/>
  <c r="K33" i="1" s="1"/>
  <c r="J41" i="1"/>
  <c r="K41" i="1" s="1"/>
  <c r="J47" i="1"/>
  <c r="K47" i="1" s="1"/>
  <c r="J51" i="1"/>
  <c r="K51" i="1" s="1"/>
  <c r="J55" i="1"/>
  <c r="K55" i="1" s="1"/>
  <c r="J57" i="1"/>
  <c r="K57" i="1" s="1"/>
  <c r="J61" i="1"/>
  <c r="K61" i="1" s="1"/>
  <c r="J63" i="1"/>
  <c r="K63" i="1" s="1"/>
  <c r="J65" i="1"/>
  <c r="K65" i="1" s="1"/>
  <c r="J67" i="1"/>
  <c r="K67" i="1" s="1"/>
  <c r="J69" i="1"/>
  <c r="K69" i="1" s="1"/>
  <c r="J73" i="1"/>
  <c r="K73" i="1" s="1"/>
  <c r="J79" i="1"/>
  <c r="K79" i="1" s="1"/>
  <c r="J83" i="1"/>
  <c r="K83" i="1" s="1"/>
  <c r="J87" i="1"/>
  <c r="K87" i="1" s="1"/>
  <c r="J91" i="1"/>
  <c r="K91" i="1" s="1"/>
  <c r="J95" i="1"/>
  <c r="K95" i="1" s="1"/>
  <c r="J99" i="1"/>
  <c r="K99" i="1" s="1"/>
  <c r="J103" i="1"/>
  <c r="K103" i="1" s="1"/>
  <c r="J107" i="1"/>
  <c r="K107" i="1" s="1"/>
  <c r="J111" i="1"/>
  <c r="K111" i="1" s="1"/>
  <c r="J115" i="1"/>
  <c r="K115" i="1" s="1"/>
  <c r="J119" i="1"/>
  <c r="K119" i="1" s="1"/>
  <c r="J123" i="1"/>
  <c r="K123" i="1" s="1"/>
  <c r="J127" i="1"/>
  <c r="K127" i="1" s="1"/>
  <c r="J131" i="1"/>
  <c r="K131" i="1" s="1"/>
  <c r="J135" i="1"/>
  <c r="K135" i="1" s="1"/>
  <c r="J139" i="1"/>
  <c r="K139" i="1" s="1"/>
  <c r="J143" i="1"/>
  <c r="K143" i="1" s="1"/>
  <c r="J147" i="1"/>
  <c r="K147" i="1" s="1"/>
  <c r="J151" i="1"/>
  <c r="K151" i="1" s="1"/>
  <c r="J155" i="1"/>
  <c r="K155" i="1" s="1"/>
  <c r="J159" i="1"/>
  <c r="K159" i="1" s="1"/>
  <c r="J163" i="1"/>
  <c r="K163" i="1" s="1"/>
  <c r="J167" i="1"/>
  <c r="K167" i="1" s="1"/>
  <c r="J171" i="1"/>
  <c r="K171" i="1" s="1"/>
  <c r="J175" i="1"/>
  <c r="K175" i="1" s="1"/>
  <c r="J179" i="1"/>
  <c r="K179" i="1" s="1"/>
  <c r="J183" i="1"/>
  <c r="K183" i="1" s="1"/>
  <c r="J187" i="1"/>
  <c r="K187" i="1" s="1"/>
  <c r="J191" i="1"/>
  <c r="K191" i="1" s="1"/>
  <c r="J195" i="1"/>
  <c r="K195" i="1" s="1"/>
  <c r="J199" i="1"/>
  <c r="K199" i="1" s="1"/>
  <c r="J203" i="1"/>
  <c r="K203" i="1" s="1"/>
  <c r="J207" i="1"/>
  <c r="K207" i="1" s="1"/>
  <c r="J211" i="1"/>
  <c r="K211" i="1" s="1"/>
  <c r="J215" i="1"/>
  <c r="K215" i="1" s="1"/>
  <c r="J251" i="1"/>
  <c r="K251" i="1" s="1"/>
  <c r="J259" i="1"/>
  <c r="K259" i="1" s="1"/>
  <c r="J267" i="1"/>
  <c r="K267" i="1" s="1"/>
  <c r="J275" i="1"/>
  <c r="K275" i="1" s="1"/>
  <c r="J284" i="1"/>
  <c r="K284" i="1" s="1"/>
  <c r="J292" i="1"/>
  <c r="K292" i="1" s="1"/>
  <c r="J300" i="1"/>
  <c r="K300" i="1" s="1"/>
  <c r="J308" i="1"/>
  <c r="K308" i="1" s="1"/>
  <c r="J316" i="1"/>
  <c r="K316" i="1" s="1"/>
  <c r="J324" i="1"/>
  <c r="K324" i="1" s="1"/>
  <c r="J332" i="1"/>
  <c r="K332" i="1" s="1"/>
  <c r="J340" i="1"/>
  <c r="K340" i="1" s="1"/>
  <c r="J348" i="1"/>
  <c r="K348" i="1" s="1"/>
  <c r="J356" i="1"/>
  <c r="K356" i="1" s="1"/>
  <c r="J364" i="1"/>
  <c r="K364" i="1" s="1"/>
  <c r="J372" i="1"/>
  <c r="K372" i="1" s="1"/>
  <c r="J380" i="1"/>
  <c r="K380" i="1" s="1"/>
  <c r="J388" i="1"/>
  <c r="K388" i="1" s="1"/>
  <c r="J396" i="1"/>
  <c r="K396" i="1" s="1"/>
  <c r="J404" i="1"/>
  <c r="K404" i="1" s="1"/>
  <c r="J412" i="1"/>
  <c r="K412" i="1" s="1"/>
  <c r="J420" i="1"/>
  <c r="K420" i="1" s="1"/>
  <c r="J428" i="1"/>
  <c r="K428" i="1" s="1"/>
  <c r="J436" i="1"/>
  <c r="K436" i="1" s="1"/>
  <c r="J444" i="1"/>
  <c r="K444" i="1" s="1"/>
  <c r="J452" i="1"/>
  <c r="K452" i="1" s="1"/>
  <c r="J460" i="1"/>
  <c r="K460" i="1" s="1"/>
  <c r="J468" i="1"/>
  <c r="K468" i="1" s="1"/>
  <c r="J476" i="1"/>
  <c r="K476" i="1" s="1"/>
  <c r="J484" i="1"/>
  <c r="K484" i="1" s="1"/>
  <c r="J492" i="1"/>
  <c r="K492" i="1" s="1"/>
  <c r="J500" i="1"/>
  <c r="K500" i="1" s="1"/>
  <c r="J508" i="1"/>
  <c r="K508" i="1" s="1"/>
  <c r="J516" i="1"/>
  <c r="K516" i="1" s="1"/>
  <c r="J524" i="1"/>
  <c r="K524" i="1" s="1"/>
  <c r="J532" i="1"/>
  <c r="K532" i="1" s="1"/>
  <c r="J543" i="1"/>
  <c r="K543" i="1" s="1"/>
  <c r="J559" i="1"/>
  <c r="K559" i="1" s="1"/>
  <c r="J575" i="1"/>
  <c r="K575" i="1" s="1"/>
  <c r="J591" i="1"/>
  <c r="K591" i="1" s="1"/>
  <c r="J607" i="1"/>
  <c r="K607" i="1" s="1"/>
  <c r="J623" i="1"/>
  <c r="K623" i="1" s="1"/>
  <c r="J639" i="1"/>
  <c r="K639" i="1" s="1"/>
  <c r="J655" i="1"/>
  <c r="K655" i="1" s="1"/>
  <c r="J671" i="1"/>
  <c r="K671" i="1" s="1"/>
  <c r="J687" i="1"/>
  <c r="K687" i="1" s="1"/>
  <c r="J703" i="1"/>
  <c r="K703" i="1" s="1"/>
  <c r="J719" i="1"/>
  <c r="K719" i="1" s="1"/>
  <c r="J735" i="1"/>
  <c r="K735" i="1" s="1"/>
  <c r="J751" i="1"/>
  <c r="K751" i="1" s="1"/>
  <c r="J767" i="1"/>
  <c r="K767" i="1" s="1"/>
  <c r="J783" i="1"/>
  <c r="K783" i="1" s="1"/>
  <c r="J799" i="1"/>
  <c r="K799" i="1" s="1"/>
  <c r="J255" i="2"/>
  <c r="K255" i="2" s="1"/>
  <c r="J82" i="1"/>
  <c r="K82" i="1" s="1"/>
  <c r="J94" i="1"/>
  <c r="K94" i="1" s="1"/>
  <c r="J106" i="1"/>
  <c r="K106" i="1" s="1"/>
  <c r="J122" i="1"/>
  <c r="K122" i="1" s="1"/>
  <c r="J134" i="1"/>
  <c r="K134" i="1" s="1"/>
  <c r="J146" i="1"/>
  <c r="K146" i="1" s="1"/>
  <c r="J154" i="1"/>
  <c r="K154" i="1" s="1"/>
  <c r="J166" i="1"/>
  <c r="K166" i="1" s="1"/>
  <c r="J186" i="1"/>
  <c r="K186" i="1" s="1"/>
  <c r="J206" i="1"/>
  <c r="K206" i="1" s="1"/>
  <c r="J273" i="1"/>
  <c r="K273" i="1" s="1"/>
  <c r="J298" i="1"/>
  <c r="K298" i="1" s="1"/>
  <c r="J322" i="1"/>
  <c r="K322" i="1" s="1"/>
  <c r="J362" i="1"/>
  <c r="K362" i="1" s="1"/>
  <c r="J386" i="1"/>
  <c r="K386" i="1" s="1"/>
  <c r="J410" i="1"/>
  <c r="K410" i="1" s="1"/>
  <c r="J434" i="1"/>
  <c r="K434" i="1" s="1"/>
  <c r="J466" i="1"/>
  <c r="K466" i="1" s="1"/>
  <c r="J490" i="1"/>
  <c r="K490" i="1" s="1"/>
  <c r="J506" i="1"/>
  <c r="K506" i="1" s="1"/>
  <c r="J522" i="1"/>
  <c r="K522" i="1" s="1"/>
  <c r="J539" i="1"/>
  <c r="K539" i="1" s="1"/>
  <c r="J587" i="1"/>
  <c r="K587" i="1" s="1"/>
  <c r="J619" i="1"/>
  <c r="K619" i="1" s="1"/>
  <c r="J651" i="1"/>
  <c r="K651" i="1" s="1"/>
  <c r="J683" i="1"/>
  <c r="K683" i="1" s="1"/>
  <c r="J699" i="1"/>
  <c r="K699" i="1" s="1"/>
  <c r="J731" i="1"/>
  <c r="K731" i="1" s="1"/>
  <c r="J763" i="1"/>
  <c r="K763" i="1" s="1"/>
  <c r="J779" i="1"/>
  <c r="K779" i="1" s="1"/>
  <c r="J9" i="1"/>
  <c r="K9" i="1" s="1"/>
  <c r="J15" i="1"/>
  <c r="K15" i="1" s="1"/>
  <c r="J21" i="1"/>
  <c r="K21" i="1" s="1"/>
  <c r="J25" i="1"/>
  <c r="K25" i="1" s="1"/>
  <c r="J31" i="1"/>
  <c r="K31" i="1" s="1"/>
  <c r="J37" i="1"/>
  <c r="K37" i="1" s="1"/>
  <c r="J39" i="1"/>
  <c r="K39" i="1" s="1"/>
  <c r="J45" i="1"/>
  <c r="K45" i="1" s="1"/>
  <c r="J49" i="1"/>
  <c r="K49" i="1" s="1"/>
  <c r="J53" i="1"/>
  <c r="K53" i="1" s="1"/>
  <c r="J59" i="1"/>
  <c r="K59" i="1" s="1"/>
  <c r="J71" i="1"/>
  <c r="K71" i="1" s="1"/>
  <c r="J76" i="1"/>
  <c r="K76" i="1" s="1"/>
  <c r="J80" i="1"/>
  <c r="K80" i="1" s="1"/>
  <c r="J84" i="1"/>
  <c r="K84" i="1" s="1"/>
  <c r="J88" i="1"/>
  <c r="K88" i="1" s="1"/>
  <c r="J92" i="1"/>
  <c r="K92" i="1" s="1"/>
  <c r="J96" i="1"/>
  <c r="K96" i="1" s="1"/>
  <c r="J100" i="1"/>
  <c r="K100" i="1" s="1"/>
  <c r="J104" i="1"/>
  <c r="K104" i="1" s="1"/>
  <c r="J108" i="1"/>
  <c r="K108" i="1" s="1"/>
  <c r="J112" i="1"/>
  <c r="K112" i="1" s="1"/>
  <c r="J116" i="1"/>
  <c r="K116" i="1" s="1"/>
  <c r="J120" i="1"/>
  <c r="K120" i="1" s="1"/>
  <c r="J124" i="1"/>
  <c r="K124" i="1" s="1"/>
  <c r="J128" i="1"/>
  <c r="K128" i="1" s="1"/>
  <c r="J132" i="1"/>
  <c r="K132" i="1" s="1"/>
  <c r="J136" i="1"/>
  <c r="K136" i="1" s="1"/>
  <c r="J140" i="1"/>
  <c r="K140" i="1" s="1"/>
  <c r="J144" i="1"/>
  <c r="K144" i="1" s="1"/>
  <c r="J148" i="1"/>
  <c r="K148" i="1" s="1"/>
  <c r="J152" i="1"/>
  <c r="K152" i="1" s="1"/>
  <c r="J156" i="1"/>
  <c r="K156" i="1" s="1"/>
  <c r="J160" i="1"/>
  <c r="K160" i="1" s="1"/>
  <c r="J164" i="1"/>
  <c r="K164" i="1" s="1"/>
  <c r="J168" i="1"/>
  <c r="K168" i="1" s="1"/>
  <c r="J172" i="1"/>
  <c r="K172" i="1" s="1"/>
  <c r="J176" i="1"/>
  <c r="K176" i="1" s="1"/>
  <c r="J180" i="1"/>
  <c r="K180" i="1" s="1"/>
  <c r="J184" i="1"/>
  <c r="K184" i="1" s="1"/>
  <c r="J188" i="1"/>
  <c r="K188" i="1" s="1"/>
  <c r="J192" i="1"/>
  <c r="K192" i="1" s="1"/>
  <c r="J196" i="1"/>
  <c r="K196" i="1" s="1"/>
  <c r="J200" i="1"/>
  <c r="K200" i="1" s="1"/>
  <c r="J204" i="1"/>
  <c r="K204" i="1" s="1"/>
  <c r="J208" i="1"/>
  <c r="K208" i="1" s="1"/>
  <c r="J212" i="1"/>
  <c r="K212" i="1" s="1"/>
  <c r="J216" i="1"/>
  <c r="K216" i="1" s="1"/>
  <c r="J229" i="1"/>
  <c r="K229" i="1" s="1"/>
  <c r="J237" i="1"/>
  <c r="K237" i="1" s="1"/>
  <c r="J245" i="1"/>
  <c r="K245" i="1" s="1"/>
  <c r="J253" i="1"/>
  <c r="K253" i="1" s="1"/>
  <c r="J261" i="1"/>
  <c r="K261" i="1" s="1"/>
  <c r="J269" i="1"/>
  <c r="K269" i="1" s="1"/>
  <c r="J277" i="1"/>
  <c r="K277" i="1" s="1"/>
  <c r="J286" i="1"/>
  <c r="K286" i="1" s="1"/>
  <c r="J294" i="1"/>
  <c r="K294" i="1" s="1"/>
  <c r="J302" i="1"/>
  <c r="K302" i="1" s="1"/>
  <c r="J310" i="1"/>
  <c r="K310" i="1" s="1"/>
  <c r="J318" i="1"/>
  <c r="K318" i="1" s="1"/>
  <c r="J326" i="1"/>
  <c r="K326" i="1" s="1"/>
  <c r="J334" i="1"/>
  <c r="K334" i="1" s="1"/>
  <c r="J342" i="1"/>
  <c r="K342" i="1" s="1"/>
  <c r="J350" i="1"/>
  <c r="K350" i="1" s="1"/>
  <c r="J358" i="1"/>
  <c r="K358" i="1" s="1"/>
  <c r="J366" i="1"/>
  <c r="K366" i="1" s="1"/>
  <c r="J374" i="1"/>
  <c r="K374" i="1" s="1"/>
  <c r="J382" i="1"/>
  <c r="K382" i="1" s="1"/>
  <c r="J390" i="1"/>
  <c r="K390" i="1" s="1"/>
  <c r="J398" i="1"/>
  <c r="K398" i="1" s="1"/>
  <c r="J406" i="1"/>
  <c r="K406" i="1" s="1"/>
  <c r="J414" i="1"/>
  <c r="K414" i="1" s="1"/>
  <c r="J422" i="1"/>
  <c r="K422" i="1" s="1"/>
  <c r="J430" i="1"/>
  <c r="K430" i="1" s="1"/>
  <c r="J438" i="1"/>
  <c r="K438" i="1" s="1"/>
  <c r="J446" i="1"/>
  <c r="K446" i="1" s="1"/>
  <c r="J454" i="1"/>
  <c r="K454" i="1" s="1"/>
  <c r="J462" i="1"/>
  <c r="K462" i="1" s="1"/>
  <c r="J470" i="1"/>
  <c r="K470" i="1" s="1"/>
  <c r="J478" i="1"/>
  <c r="K478" i="1" s="1"/>
  <c r="J486" i="1"/>
  <c r="K486" i="1" s="1"/>
  <c r="J494" i="1"/>
  <c r="K494" i="1" s="1"/>
  <c r="J502" i="1"/>
  <c r="K502" i="1" s="1"/>
  <c r="J510" i="1"/>
  <c r="K510" i="1" s="1"/>
  <c r="J518" i="1"/>
  <c r="K518" i="1" s="1"/>
  <c r="J526" i="1"/>
  <c r="K526" i="1" s="1"/>
  <c r="J534" i="1"/>
  <c r="K534" i="1" s="1"/>
  <c r="J547" i="1"/>
  <c r="K547" i="1" s="1"/>
  <c r="J563" i="1"/>
  <c r="K563" i="1" s="1"/>
  <c r="J579" i="1"/>
  <c r="K579" i="1" s="1"/>
  <c r="J595" i="1"/>
  <c r="K595" i="1" s="1"/>
  <c r="J611" i="1"/>
  <c r="K611" i="1" s="1"/>
  <c r="J627" i="1"/>
  <c r="K627" i="1" s="1"/>
  <c r="J643" i="1"/>
  <c r="K643" i="1" s="1"/>
  <c r="J659" i="1"/>
  <c r="K659" i="1" s="1"/>
  <c r="J675" i="1"/>
  <c r="K675" i="1" s="1"/>
  <c r="J691" i="1"/>
  <c r="K691" i="1" s="1"/>
  <c r="J707" i="1"/>
  <c r="K707" i="1" s="1"/>
  <c r="J723" i="1"/>
  <c r="K723" i="1" s="1"/>
  <c r="J739" i="1"/>
  <c r="K739" i="1" s="1"/>
  <c r="J755" i="1"/>
  <c r="K755" i="1" s="1"/>
  <c r="J771" i="1"/>
  <c r="K771" i="1" s="1"/>
  <c r="J787" i="1"/>
  <c r="K787" i="1" s="1"/>
  <c r="J239" i="2"/>
  <c r="K239" i="2" s="1"/>
  <c r="J1446" i="2"/>
  <c r="K1446" i="2" s="1"/>
  <c r="J1444" i="2"/>
  <c r="K1444" i="2" s="1"/>
  <c r="J1442" i="2"/>
  <c r="K1442" i="2" s="1"/>
  <c r="J1440" i="2"/>
  <c r="K1440" i="2" s="1"/>
  <c r="J1402" i="2"/>
  <c r="J1400" i="2"/>
  <c r="K1400" i="2" s="1"/>
  <c r="J1398" i="2"/>
  <c r="K1398" i="2" s="1"/>
  <c r="J1396" i="2"/>
  <c r="K1396" i="2" s="1"/>
  <c r="J1394" i="2"/>
  <c r="K1394" i="2" s="1"/>
  <c r="J1391" i="2"/>
  <c r="J1388" i="2"/>
  <c r="K1388" i="2" s="1"/>
  <c r="J1386" i="2"/>
  <c r="K1386" i="2" s="1"/>
  <c r="J1383" i="2"/>
  <c r="K1383" i="2" s="1"/>
  <c r="J1381" i="2"/>
  <c r="K1381" i="2" s="1"/>
  <c r="J1378" i="2"/>
  <c r="J1376" i="2"/>
  <c r="K1376" i="2" s="1"/>
  <c r="J1374" i="2"/>
  <c r="K1374" i="2" s="1"/>
  <c r="J1372" i="2"/>
  <c r="K1372" i="2" s="1"/>
  <c r="J1370" i="2"/>
  <c r="K1370" i="2" s="1"/>
  <c r="J1368" i="2"/>
  <c r="K1368" i="2" s="1"/>
  <c r="J1366" i="2"/>
  <c r="K1366" i="2" s="1"/>
  <c r="J1364" i="2"/>
  <c r="K1364" i="2" s="1"/>
  <c r="J1362" i="2"/>
  <c r="K1362" i="2" s="1"/>
  <c r="J1360" i="2"/>
  <c r="K1360" i="2" s="1"/>
  <c r="J1358" i="2"/>
  <c r="K1358" i="2" s="1"/>
  <c r="J1356" i="2"/>
  <c r="K1356" i="2" s="1"/>
  <c r="J1354" i="2"/>
  <c r="K1354" i="2" s="1"/>
  <c r="J1352" i="2"/>
  <c r="K1352" i="2" s="1"/>
  <c r="J1350" i="2"/>
  <c r="K1350" i="2" s="1"/>
  <c r="J1348" i="2"/>
  <c r="K1348" i="2" s="1"/>
  <c r="J1346" i="2"/>
  <c r="K1346" i="2" s="1"/>
  <c r="J1344" i="2"/>
  <c r="K1344" i="2" s="1"/>
  <c r="J1341" i="2"/>
  <c r="J1299" i="2"/>
  <c r="J1445" i="2"/>
  <c r="K1445" i="2" s="1"/>
  <c r="J1439" i="2"/>
  <c r="K1439" i="2" s="1"/>
  <c r="J1436" i="2"/>
  <c r="K1436" i="2" s="1"/>
  <c r="J1433" i="2"/>
  <c r="K1433" i="2" s="1"/>
  <c r="J1428" i="2"/>
  <c r="K1428" i="2" s="1"/>
  <c r="J1425" i="2"/>
  <c r="K1425" i="2" s="1"/>
  <c r="J1420" i="2"/>
  <c r="K1420" i="2" s="1"/>
  <c r="J1417" i="2"/>
  <c r="K1417" i="2" s="1"/>
  <c r="J1412" i="2"/>
  <c r="K1412" i="2" s="1"/>
  <c r="J1409" i="2"/>
  <c r="K1409" i="2" s="1"/>
  <c r="J1403" i="2"/>
  <c r="J1397" i="2"/>
  <c r="K1397" i="2" s="1"/>
  <c r="J1390" i="2"/>
  <c r="J1387" i="2"/>
  <c r="K1387" i="2" s="1"/>
  <c r="J1377" i="2"/>
  <c r="K1377" i="2" s="1"/>
  <c r="J1369" i="2"/>
  <c r="K1369" i="2" s="1"/>
  <c r="J1361" i="2"/>
  <c r="K1361" i="2" s="1"/>
  <c r="J1353" i="2"/>
  <c r="K1353" i="2" s="1"/>
  <c r="J1345" i="2"/>
  <c r="K1345" i="2" s="1"/>
  <c r="J1342" i="2"/>
  <c r="J1338" i="2"/>
  <c r="K1338" i="2" s="1"/>
  <c r="J1333" i="2"/>
  <c r="K1333" i="2" s="1"/>
  <c r="J1330" i="2"/>
  <c r="K1330" i="2" s="1"/>
  <c r="J1327" i="2"/>
  <c r="J1324" i="2"/>
  <c r="K1324" i="2" s="1"/>
  <c r="J1321" i="2"/>
  <c r="K1321" i="2" s="1"/>
  <c r="J1316" i="2"/>
  <c r="K1316" i="2" s="1"/>
  <c r="J1313" i="2"/>
  <c r="K1313" i="2" s="1"/>
  <c r="J1308" i="2"/>
  <c r="K1308" i="2" s="1"/>
  <c r="J1305" i="2"/>
  <c r="K1305" i="2" s="1"/>
  <c r="J1300" i="2"/>
  <c r="K1300" i="2" s="1"/>
  <c r="J1296" i="2"/>
  <c r="K1296" i="2" s="1"/>
  <c r="J1291" i="2"/>
  <c r="K1291" i="2" s="1"/>
  <c r="J1288" i="2"/>
  <c r="K1288" i="2" s="1"/>
  <c r="J1283" i="2"/>
  <c r="K1283" i="2" s="1"/>
  <c r="J1280" i="2"/>
  <c r="K1280" i="2" s="1"/>
  <c r="J1275" i="2"/>
  <c r="K1275" i="2" s="1"/>
  <c r="J1272" i="2"/>
  <c r="K1272" i="2" s="1"/>
  <c r="J1267" i="2"/>
  <c r="K1267" i="2" s="1"/>
  <c r="J1265" i="2"/>
  <c r="K1265" i="2" s="1"/>
  <c r="J1256" i="2"/>
  <c r="K1256" i="2" s="1"/>
  <c r="J1254" i="2"/>
  <c r="K1254" i="2" s="1"/>
  <c r="J1252" i="2"/>
  <c r="K1252" i="2" s="1"/>
  <c r="J1250" i="2"/>
  <c r="K1250" i="2" s="1"/>
  <c r="J1248" i="2"/>
  <c r="K1248" i="2" s="1"/>
  <c r="J1246" i="2"/>
  <c r="K1246" i="2" s="1"/>
  <c r="J1244" i="2"/>
  <c r="K1244" i="2" s="1"/>
  <c r="J1242" i="2"/>
  <c r="K1242" i="2" s="1"/>
  <c r="J1240" i="2"/>
  <c r="K1240" i="2" s="1"/>
  <c r="J1238" i="2"/>
  <c r="K1238" i="2" s="1"/>
  <c r="J1234" i="2"/>
  <c r="K1234" i="2" s="1"/>
  <c r="J1232" i="2"/>
  <c r="K1232" i="2" s="1"/>
  <c r="J1230" i="2"/>
  <c r="K1230" i="2" s="1"/>
  <c r="J1441" i="2"/>
  <c r="K1441" i="2" s="1"/>
  <c r="J1437" i="2"/>
  <c r="K1437" i="2" s="1"/>
  <c r="J1434" i="2"/>
  <c r="K1434" i="2" s="1"/>
  <c r="J1430" i="2"/>
  <c r="K1430" i="2" s="1"/>
  <c r="J1423" i="2"/>
  <c r="K1423" i="2" s="1"/>
  <c r="J1419" i="2"/>
  <c r="K1419" i="2" s="1"/>
  <c r="J1416" i="2"/>
  <c r="K1416" i="2" s="1"/>
  <c r="J1405" i="2"/>
  <c r="K1405" i="2" s="1"/>
  <c r="J1393" i="2"/>
  <c r="K1393" i="2" s="1"/>
  <c r="J1379" i="2"/>
  <c r="J1375" i="2"/>
  <c r="K1375" i="2" s="1"/>
  <c r="J1371" i="2"/>
  <c r="K1371" i="2" s="1"/>
  <c r="J1357" i="2"/>
  <c r="K1357" i="2" s="1"/>
  <c r="J1343" i="2"/>
  <c r="K1343" i="2" s="1"/>
  <c r="J1334" i="2"/>
  <c r="K1334" i="2" s="1"/>
  <c r="J1331" i="2"/>
  <c r="K1331" i="2" s="1"/>
  <c r="J1326" i="2"/>
  <c r="J1319" i="2"/>
  <c r="K1319" i="2" s="1"/>
  <c r="J1315" i="2"/>
  <c r="K1315" i="2" s="1"/>
  <c r="J1312" i="2"/>
  <c r="K1312" i="2" s="1"/>
  <c r="J1301" i="2"/>
  <c r="K1301" i="2" s="1"/>
  <c r="J1297" i="2"/>
  <c r="K1297" i="2" s="1"/>
  <c r="J1293" i="2"/>
  <c r="K1293" i="2" s="1"/>
  <c r="J1286" i="2"/>
  <c r="K1286" i="2" s="1"/>
  <c r="J1282" i="2"/>
  <c r="K1282" i="2" s="1"/>
  <c r="J1279" i="2"/>
  <c r="K1279" i="2" s="1"/>
  <c r="J1268" i="2"/>
  <c r="K1268" i="2" s="1"/>
  <c r="J1251" i="2"/>
  <c r="K1251" i="2" s="1"/>
  <c r="J1243" i="2"/>
  <c r="K1243" i="2" s="1"/>
  <c r="J1224" i="2"/>
  <c r="K1224" i="2" s="1"/>
  <c r="J1203" i="2"/>
  <c r="J1186" i="2"/>
  <c r="K1186" i="2" s="1"/>
  <c r="J1432" i="2"/>
  <c r="K1432" i="2" s="1"/>
  <c r="J1427" i="2"/>
  <c r="K1427" i="2" s="1"/>
  <c r="J1422" i="2"/>
  <c r="K1422" i="2" s="1"/>
  <c r="J1418" i="2"/>
  <c r="K1418" i="2" s="1"/>
  <c r="J1413" i="2"/>
  <c r="K1413" i="2" s="1"/>
  <c r="J1408" i="2"/>
  <c r="K1408" i="2" s="1"/>
  <c r="J1392" i="2"/>
  <c r="J1385" i="2"/>
  <c r="J1380" i="2"/>
  <c r="K1380" i="2" s="1"/>
  <c r="J1365" i="2"/>
  <c r="K1365" i="2" s="1"/>
  <c r="J1355" i="2"/>
  <c r="K1355" i="2" s="1"/>
  <c r="J1351" i="2"/>
  <c r="K1351" i="2" s="1"/>
  <c r="J1335" i="2"/>
  <c r="K1335" i="2" s="1"/>
  <c r="J1320" i="2"/>
  <c r="K1320" i="2" s="1"/>
  <c r="J1310" i="2"/>
  <c r="K1310" i="2" s="1"/>
  <c r="J1306" i="2"/>
  <c r="K1306" i="2" s="1"/>
  <c r="J1295" i="2"/>
  <c r="K1295" i="2" s="1"/>
  <c r="J1290" i="2"/>
  <c r="K1290" i="2" s="1"/>
  <c r="J1285" i="2"/>
  <c r="K1285" i="2" s="1"/>
  <c r="J1281" i="2"/>
  <c r="K1281" i="2" s="1"/>
  <c r="J1276" i="2"/>
  <c r="K1276" i="2" s="1"/>
  <c r="J1271" i="2"/>
  <c r="K1271" i="2" s="1"/>
  <c r="J1259" i="2"/>
  <c r="K1259" i="2" s="1"/>
  <c r="J1255" i="2"/>
  <c r="K1255" i="2" s="1"/>
  <c r="J1241" i="2"/>
  <c r="K1241" i="2" s="1"/>
  <c r="J1226" i="2"/>
  <c r="K1226" i="2" s="1"/>
  <c r="J1220" i="2"/>
  <c r="K1220" i="2" s="1"/>
  <c r="J1217" i="2"/>
  <c r="K1217" i="2" s="1"/>
  <c r="J1212" i="2"/>
  <c r="K1212" i="2" s="1"/>
  <c r="J1209" i="2"/>
  <c r="K1209" i="2" s="1"/>
  <c r="J1204" i="2"/>
  <c r="K1204" i="2" s="1"/>
  <c r="J1200" i="2"/>
  <c r="K1200" i="2" s="1"/>
  <c r="J1195" i="2"/>
  <c r="K1195" i="2" s="1"/>
  <c r="J1183" i="2"/>
  <c r="K1183" i="2" s="1"/>
  <c r="J1178" i="2"/>
  <c r="K1178" i="2" s="1"/>
  <c r="J1167" i="2"/>
  <c r="K1167" i="2" s="1"/>
  <c r="J1165" i="2"/>
  <c r="K1165" i="2" s="1"/>
  <c r="J1163" i="2"/>
  <c r="K1163" i="2" s="1"/>
  <c r="J1156" i="2"/>
  <c r="J1151" i="2"/>
  <c r="J1438" i="2"/>
  <c r="J1431" i="2"/>
  <c r="K1431" i="2" s="1"/>
  <c r="J1411" i="2"/>
  <c r="K1411" i="2" s="1"/>
  <c r="J1406" i="2"/>
  <c r="K1406" i="2" s="1"/>
  <c r="J1389" i="2"/>
  <c r="J1382" i="2"/>
  <c r="K1382" i="2" s="1"/>
  <c r="J1349" i="2"/>
  <c r="K1349" i="2" s="1"/>
  <c r="J1336" i="2"/>
  <c r="K1336" i="2" s="1"/>
  <c r="J1329" i="2"/>
  <c r="K1329" i="2" s="1"/>
  <c r="J1322" i="2"/>
  <c r="K1322" i="2" s="1"/>
  <c r="J1309" i="2"/>
  <c r="K1309" i="2" s="1"/>
  <c r="J1303" i="2"/>
  <c r="K1303" i="2" s="1"/>
  <c r="J1277" i="2"/>
  <c r="K1277" i="2" s="1"/>
  <c r="J1270" i="2"/>
  <c r="K1270" i="2" s="1"/>
  <c r="J1260" i="2"/>
  <c r="K1260" i="2" s="1"/>
  <c r="J1245" i="2"/>
  <c r="K1245" i="2" s="1"/>
  <c r="J1231" i="2"/>
  <c r="K1231" i="2" s="1"/>
  <c r="J1225" i="2"/>
  <c r="K1225" i="2" s="1"/>
  <c r="J1221" i="2"/>
  <c r="K1221" i="2" s="1"/>
  <c r="J1218" i="2"/>
  <c r="K1218" i="2" s="1"/>
  <c r="J1214" i="2"/>
  <c r="K1214" i="2" s="1"/>
  <c r="J1207" i="2"/>
  <c r="K1207" i="2" s="1"/>
  <c r="J1202" i="2"/>
  <c r="J1199" i="2"/>
  <c r="K1199" i="2" s="1"/>
  <c r="J1188" i="2"/>
  <c r="K1188" i="2" s="1"/>
  <c r="J1184" i="2"/>
  <c r="K1184" i="2" s="1"/>
  <c r="J1180" i="2"/>
  <c r="K1180" i="2" s="1"/>
  <c r="J1174" i="2"/>
  <c r="K1174" i="2" s="1"/>
  <c r="J1171" i="2"/>
  <c r="K1171" i="2" s="1"/>
  <c r="J1168" i="2"/>
  <c r="J1157" i="2"/>
  <c r="K1157" i="2" s="1"/>
  <c r="J1153" i="2"/>
  <c r="K1153" i="2" s="1"/>
  <c r="J1147" i="2"/>
  <c r="K1147" i="2" s="1"/>
  <c r="J1144" i="2"/>
  <c r="K1144" i="2" s="1"/>
  <c r="J1139" i="2"/>
  <c r="K1139" i="2" s="1"/>
  <c r="J1136" i="2"/>
  <c r="K1136" i="2" s="1"/>
  <c r="J1131" i="2"/>
  <c r="K1131" i="2" s="1"/>
  <c r="J1129" i="2"/>
  <c r="K1129" i="2" s="1"/>
  <c r="J1127" i="2"/>
  <c r="K1127" i="2" s="1"/>
  <c r="J1125" i="2"/>
  <c r="K1125" i="2" s="1"/>
  <c r="J1123" i="2"/>
  <c r="K1123" i="2" s="1"/>
  <c r="J1121" i="2"/>
  <c r="K1121" i="2" s="1"/>
  <c r="J1119" i="2"/>
  <c r="K1119" i="2" s="1"/>
  <c r="J1117" i="2"/>
  <c r="K1117" i="2" s="1"/>
  <c r="J1115" i="2"/>
  <c r="K1115" i="2" s="1"/>
  <c r="J1113" i="2"/>
  <c r="K1113" i="2" s="1"/>
  <c r="J1111" i="2"/>
  <c r="K1111" i="2" s="1"/>
  <c r="J1109" i="2"/>
  <c r="K1109" i="2" s="1"/>
  <c r="J1107" i="2"/>
  <c r="K1107" i="2" s="1"/>
  <c r="J1105" i="2"/>
  <c r="K1105" i="2" s="1"/>
  <c r="J1103" i="2"/>
  <c r="K1103" i="2" s="1"/>
  <c r="J1101" i="2"/>
  <c r="K1101" i="2" s="1"/>
  <c r="J1099" i="2"/>
  <c r="K1099" i="2" s="1"/>
  <c r="J1097" i="2"/>
  <c r="K1097" i="2" s="1"/>
  <c r="J1095" i="2"/>
  <c r="K1095" i="2" s="1"/>
  <c r="J1093" i="2"/>
  <c r="K1093" i="2" s="1"/>
  <c r="J1091" i="2"/>
  <c r="K1091" i="2" s="1"/>
  <c r="J1089" i="2"/>
  <c r="K1089" i="2" s="1"/>
  <c r="J1087" i="2"/>
  <c r="K1087" i="2" s="1"/>
  <c r="J1085" i="2"/>
  <c r="K1085" i="2" s="1"/>
  <c r="J1083" i="2"/>
  <c r="K1083" i="2" s="1"/>
  <c r="J1081" i="2"/>
  <c r="K1081" i="2" s="1"/>
  <c r="J1079" i="2"/>
  <c r="K1079" i="2" s="1"/>
  <c r="J1077" i="2"/>
  <c r="K1077" i="2" s="1"/>
  <c r="J1075" i="2"/>
  <c r="K1075" i="2" s="1"/>
  <c r="J1073" i="2"/>
  <c r="K1073" i="2" s="1"/>
  <c r="J1071" i="2"/>
  <c r="K1071" i="2" s="1"/>
  <c r="J1069" i="2"/>
  <c r="K1069" i="2" s="1"/>
  <c r="J1067" i="2"/>
  <c r="K1067" i="2" s="1"/>
  <c r="J1065" i="2"/>
  <c r="K1065" i="2" s="1"/>
  <c r="J1063" i="2"/>
  <c r="K1063" i="2" s="1"/>
  <c r="J1061" i="2"/>
  <c r="K1061" i="2" s="1"/>
  <c r="J1059" i="2"/>
  <c r="K1059" i="2" s="1"/>
  <c r="J1057" i="2"/>
  <c r="K1057" i="2" s="1"/>
  <c r="J1055" i="2"/>
  <c r="K1055" i="2" s="1"/>
  <c r="J1053" i="2"/>
  <c r="K1053" i="2" s="1"/>
  <c r="J1051" i="2"/>
  <c r="K1051" i="2" s="1"/>
  <c r="J1049" i="2"/>
  <c r="K1049" i="2" s="1"/>
  <c r="J1047" i="2"/>
  <c r="K1047" i="2" s="1"/>
  <c r="J1045" i="2"/>
  <c r="K1045" i="2" s="1"/>
  <c r="J1043" i="2"/>
  <c r="K1043" i="2" s="1"/>
  <c r="J1041" i="2"/>
  <c r="K1041" i="2" s="1"/>
  <c r="J1039" i="2"/>
  <c r="K1039" i="2" s="1"/>
  <c r="J1035" i="2"/>
  <c r="K1035" i="2" s="1"/>
  <c r="J1033" i="2"/>
  <c r="K1033" i="2" s="1"/>
  <c r="J1031" i="2"/>
  <c r="K1031" i="2" s="1"/>
  <c r="J1029" i="2"/>
  <c r="K1029" i="2" s="1"/>
  <c r="J1027" i="2"/>
  <c r="K1027" i="2" s="1"/>
  <c r="J1025" i="2"/>
  <c r="K1025" i="2" s="1"/>
  <c r="J1023" i="2"/>
  <c r="K1023" i="2" s="1"/>
  <c r="J1021" i="2"/>
  <c r="K1021" i="2" s="1"/>
  <c r="J1019" i="2"/>
  <c r="K1019" i="2" s="1"/>
  <c r="J1017" i="2"/>
  <c r="K1017" i="2" s="1"/>
  <c r="J1015" i="2"/>
  <c r="K1015" i="2" s="1"/>
  <c r="J1013" i="2"/>
  <c r="K1013" i="2" s="1"/>
  <c r="J1011" i="2"/>
  <c r="K1011" i="2" s="1"/>
  <c r="J1009" i="2"/>
  <c r="K1009" i="2" s="1"/>
  <c r="J1007" i="2"/>
  <c r="K1007" i="2" s="1"/>
  <c r="J1005" i="2"/>
  <c r="K1005" i="2" s="1"/>
  <c r="J1003" i="2"/>
  <c r="K1003" i="2" s="1"/>
  <c r="J1001" i="2"/>
  <c r="K1001" i="2" s="1"/>
  <c r="J999" i="2"/>
  <c r="K999" i="2" s="1"/>
  <c r="J997" i="2"/>
  <c r="K997" i="2" s="1"/>
  <c r="J995" i="2"/>
  <c r="K995" i="2" s="1"/>
  <c r="J993" i="2"/>
  <c r="J960" i="2"/>
  <c r="J958" i="2"/>
  <c r="K958" i="2" s="1"/>
  <c r="J956" i="2"/>
  <c r="K956" i="2" s="1"/>
  <c r="J954" i="2"/>
  <c r="K954" i="2" s="1"/>
  <c r="J952" i="2"/>
  <c r="K952" i="2" s="1"/>
  <c r="J950" i="2"/>
  <c r="K950" i="2" s="1"/>
  <c r="J948" i="2"/>
  <c r="K948" i="2" s="1"/>
  <c r="J946" i="2"/>
  <c r="K946" i="2" s="1"/>
  <c r="J944" i="2"/>
  <c r="K944" i="2" s="1"/>
  <c r="J942" i="2"/>
  <c r="K942" i="2" s="1"/>
  <c r="J940" i="2"/>
  <c r="K940" i="2" s="1"/>
  <c r="J938" i="2"/>
  <c r="K938" i="2" s="1"/>
  <c r="J936" i="2"/>
  <c r="K936" i="2" s="1"/>
  <c r="J934" i="2"/>
  <c r="K934" i="2" s="1"/>
  <c r="J932" i="2"/>
  <c r="K932" i="2" s="1"/>
  <c r="J930" i="2"/>
  <c r="K930" i="2" s="1"/>
  <c r="J928" i="2"/>
  <c r="K928" i="2" s="1"/>
  <c r="J926" i="2"/>
  <c r="K926" i="2" s="1"/>
  <c r="J924" i="2"/>
  <c r="K924" i="2" s="1"/>
  <c r="J1426" i="2"/>
  <c r="K1426" i="2" s="1"/>
  <c r="J1414" i="2"/>
  <c r="K1414" i="2" s="1"/>
  <c r="J1407" i="2"/>
  <c r="K1407" i="2" s="1"/>
  <c r="J1399" i="2"/>
  <c r="K1399" i="2" s="1"/>
  <c r="J1384" i="2"/>
  <c r="J1363" i="2"/>
  <c r="K1363" i="2" s="1"/>
  <c r="J1337" i="2"/>
  <c r="K1337" i="2" s="1"/>
  <c r="J1323" i="2"/>
  <c r="K1323" i="2" s="1"/>
  <c r="J1317" i="2"/>
  <c r="K1317" i="2" s="1"/>
  <c r="J1311" i="2"/>
  <c r="K1311" i="2" s="1"/>
  <c r="J1304" i="2"/>
  <c r="K1304" i="2" s="1"/>
  <c r="J1284" i="2"/>
  <c r="K1284" i="2" s="1"/>
  <c r="J1278" i="2"/>
  <c r="K1278" i="2" s="1"/>
  <c r="J1273" i="2"/>
  <c r="K1273" i="2" s="1"/>
  <c r="J1266" i="2"/>
  <c r="K1266" i="2" s="1"/>
  <c r="J1261" i="2"/>
  <c r="J1227" i="2"/>
  <c r="K1227" i="2" s="1"/>
  <c r="J1222" i="2"/>
  <c r="K1222" i="2" s="1"/>
  <c r="J1215" i="2"/>
  <c r="K1215" i="2" s="1"/>
  <c r="J1211" i="2"/>
  <c r="K1211" i="2" s="1"/>
  <c r="J1208" i="2"/>
  <c r="K1208" i="2" s="1"/>
  <c r="J1196" i="2"/>
  <c r="K1196" i="2" s="1"/>
  <c r="J1193" i="2"/>
  <c r="K1193" i="2" s="1"/>
  <c r="J1189" i="2"/>
  <c r="K1189" i="2" s="1"/>
  <c r="J1181" i="2"/>
  <c r="K1181" i="2" s="1"/>
  <c r="J1177" i="2"/>
  <c r="K1177" i="2" s="1"/>
  <c r="J1172" i="2"/>
  <c r="K1172" i="2" s="1"/>
  <c r="J1169" i="2"/>
  <c r="K1169" i="2" s="1"/>
  <c r="J1166" i="2"/>
  <c r="K1166" i="2" s="1"/>
  <c r="J1160" i="2"/>
  <c r="K1160" i="2" s="1"/>
  <c r="J1154" i="2"/>
  <c r="J1150" i="2"/>
  <c r="J1145" i="2"/>
  <c r="K1145" i="2" s="1"/>
  <c r="J1142" i="2"/>
  <c r="K1142" i="2" s="1"/>
  <c r="J1137" i="2"/>
  <c r="K1137" i="2" s="1"/>
  <c r="J1134" i="2"/>
  <c r="K1134" i="2" s="1"/>
  <c r="J1443" i="2"/>
  <c r="K1443" i="2" s="1"/>
  <c r="J1429" i="2"/>
  <c r="K1429" i="2" s="1"/>
  <c r="J1404" i="2"/>
  <c r="J1373" i="2"/>
  <c r="K1373" i="2" s="1"/>
  <c r="J1307" i="2"/>
  <c r="K1307" i="2" s="1"/>
  <c r="J1294" i="2"/>
  <c r="K1294" i="2" s="1"/>
  <c r="J1269" i="2"/>
  <c r="K1269" i="2" s="1"/>
  <c r="J1258" i="2"/>
  <c r="K1258" i="2" s="1"/>
  <c r="J1249" i="2"/>
  <c r="K1249" i="2" s="1"/>
  <c r="J1239" i="2"/>
  <c r="K1239" i="2" s="1"/>
  <c r="J1229" i="2"/>
  <c r="K1229" i="2" s="1"/>
  <c r="J1213" i="2"/>
  <c r="K1213" i="2" s="1"/>
  <c r="J1206" i="2"/>
  <c r="K1206" i="2" s="1"/>
  <c r="J1198" i="2"/>
  <c r="K1198" i="2" s="1"/>
  <c r="J1191" i="2"/>
  <c r="K1191" i="2" s="1"/>
  <c r="J1176" i="2"/>
  <c r="K1176" i="2" s="1"/>
  <c r="J1159" i="2"/>
  <c r="K1159" i="2" s="1"/>
  <c r="J1146" i="2"/>
  <c r="K1146" i="2" s="1"/>
  <c r="J1141" i="2"/>
  <c r="K1141" i="2" s="1"/>
  <c r="J989" i="2"/>
  <c r="K989" i="2" s="1"/>
  <c r="J986" i="2"/>
  <c r="K986" i="2" s="1"/>
  <c r="J981" i="2"/>
  <c r="K981" i="2" s="1"/>
  <c r="J978" i="2"/>
  <c r="K978" i="2" s="1"/>
  <c r="J973" i="2"/>
  <c r="K973" i="2" s="1"/>
  <c r="J970" i="2"/>
  <c r="K970" i="2" s="1"/>
  <c r="J965" i="2"/>
  <c r="K965" i="2" s="1"/>
  <c r="J962" i="2"/>
  <c r="K962" i="2" s="1"/>
  <c r="J959" i="2"/>
  <c r="K959" i="2" s="1"/>
  <c r="J951" i="2"/>
  <c r="K951" i="2" s="1"/>
  <c r="J943" i="2"/>
  <c r="K943" i="2" s="1"/>
  <c r="J935" i="2"/>
  <c r="K935" i="2" s="1"/>
  <c r="J927" i="2"/>
  <c r="K927" i="2" s="1"/>
  <c r="J919" i="2"/>
  <c r="K919" i="2" s="1"/>
  <c r="J917" i="2"/>
  <c r="K917" i="2" s="1"/>
  <c r="J915" i="2"/>
  <c r="K915" i="2" s="1"/>
  <c r="J913" i="2"/>
  <c r="K913" i="2" s="1"/>
  <c r="J911" i="2"/>
  <c r="K911" i="2" s="1"/>
  <c r="J909" i="2"/>
  <c r="K909" i="2" s="1"/>
  <c r="J907" i="2"/>
  <c r="K907" i="2" s="1"/>
  <c r="J905" i="2"/>
  <c r="K905" i="2" s="1"/>
  <c r="J903" i="2"/>
  <c r="K903" i="2" s="1"/>
  <c r="J901" i="2"/>
  <c r="K901" i="2" s="1"/>
  <c r="J899" i="2"/>
  <c r="K899" i="2" s="1"/>
  <c r="J897" i="2"/>
  <c r="K897" i="2" s="1"/>
  <c r="J895" i="2"/>
  <c r="K895" i="2" s="1"/>
  <c r="J893" i="2"/>
  <c r="K893" i="2" s="1"/>
  <c r="J891" i="2"/>
  <c r="K891" i="2" s="1"/>
  <c r="J889" i="2"/>
  <c r="K889" i="2" s="1"/>
  <c r="J887" i="2"/>
  <c r="K887" i="2" s="1"/>
  <c r="J885" i="2"/>
  <c r="K885" i="2" s="1"/>
  <c r="J883" i="2"/>
  <c r="K883" i="2" s="1"/>
  <c r="J881" i="2"/>
  <c r="K881" i="2" s="1"/>
  <c r="J879" i="2"/>
  <c r="K879" i="2" s="1"/>
  <c r="J877" i="2"/>
  <c r="K877" i="2" s="1"/>
  <c r="J875" i="2"/>
  <c r="K875" i="2" s="1"/>
  <c r="J873" i="2"/>
  <c r="K873" i="2" s="1"/>
  <c r="J871" i="2"/>
  <c r="K871" i="2" s="1"/>
  <c r="J869" i="2"/>
  <c r="K869" i="2" s="1"/>
  <c r="J867" i="2"/>
  <c r="K867" i="2" s="1"/>
  <c r="J865" i="2"/>
  <c r="K865" i="2" s="1"/>
  <c r="J863" i="2"/>
  <c r="K863" i="2" s="1"/>
  <c r="J861" i="2"/>
  <c r="K861" i="2" s="1"/>
  <c r="J859" i="2"/>
  <c r="K859" i="2" s="1"/>
  <c r="J857" i="2"/>
  <c r="K857" i="2" s="1"/>
  <c r="J855" i="2"/>
  <c r="K855" i="2" s="1"/>
  <c r="J853" i="2"/>
  <c r="K853" i="2" s="1"/>
  <c r="J851" i="2"/>
  <c r="K851" i="2" s="1"/>
  <c r="J849" i="2"/>
  <c r="K849" i="2" s="1"/>
  <c r="J847" i="2"/>
  <c r="K847" i="2" s="1"/>
  <c r="J845" i="2"/>
  <c r="K845" i="2" s="1"/>
  <c r="J843" i="2"/>
  <c r="K843" i="2" s="1"/>
  <c r="J841" i="2"/>
  <c r="K841" i="2" s="1"/>
  <c r="J839" i="2"/>
  <c r="K839" i="2" s="1"/>
  <c r="J837" i="2"/>
  <c r="K837" i="2" s="1"/>
  <c r="J835" i="2"/>
  <c r="K835" i="2" s="1"/>
  <c r="J833" i="2"/>
  <c r="K833" i="2" s="1"/>
  <c r="J831" i="2"/>
  <c r="K831" i="2" s="1"/>
  <c r="J829" i="2"/>
  <c r="K829" i="2" s="1"/>
  <c r="J827" i="2"/>
  <c r="K827" i="2" s="1"/>
  <c r="J825" i="2"/>
  <c r="K825" i="2" s="1"/>
  <c r="J823" i="2"/>
  <c r="K823" i="2" s="1"/>
  <c r="J820" i="2"/>
  <c r="J818" i="2"/>
  <c r="K818" i="2" s="1"/>
  <c r="J816" i="2"/>
  <c r="K816" i="2" s="1"/>
  <c r="J814" i="2"/>
  <c r="K814" i="2" s="1"/>
  <c r="J812" i="2"/>
  <c r="K812" i="2" s="1"/>
  <c r="J810" i="2"/>
  <c r="K810" i="2" s="1"/>
  <c r="J808" i="2"/>
  <c r="K808" i="2" s="1"/>
  <c r="J806" i="2"/>
  <c r="K806" i="2" s="1"/>
  <c r="J804" i="2"/>
  <c r="K804" i="2" s="1"/>
  <c r="J802" i="2"/>
  <c r="K802" i="2" s="1"/>
  <c r="J800" i="2"/>
  <c r="K800" i="2" s="1"/>
  <c r="J798" i="2"/>
  <c r="K798" i="2" s="1"/>
  <c r="J796" i="2"/>
  <c r="K796" i="2" s="1"/>
  <c r="J1415" i="2"/>
  <c r="K1415" i="2" s="1"/>
  <c r="J1401" i="2"/>
  <c r="K1401" i="2" s="1"/>
  <c r="J1359" i="2"/>
  <c r="K1359" i="2" s="1"/>
  <c r="J1347" i="2"/>
  <c r="K1347" i="2" s="1"/>
  <c r="J1332" i="2"/>
  <c r="K1332" i="2" s="1"/>
  <c r="J1318" i="2"/>
  <c r="K1318" i="2" s="1"/>
  <c r="J1292" i="2"/>
  <c r="K1292" i="2" s="1"/>
  <c r="J1257" i="2"/>
  <c r="J1247" i="2"/>
  <c r="K1247" i="2" s="1"/>
  <c r="J1228" i="2"/>
  <c r="J1219" i="2"/>
  <c r="K1219" i="2" s="1"/>
  <c r="J1205" i="2"/>
  <c r="K1205" i="2" s="1"/>
  <c r="J1197" i="2"/>
  <c r="K1197" i="2" s="1"/>
  <c r="J1190" i="2"/>
  <c r="K1190" i="2" s="1"/>
  <c r="J1182" i="2"/>
  <c r="K1182" i="2" s="1"/>
  <c r="J1175" i="2"/>
  <c r="K1175" i="2" s="1"/>
  <c r="J1170" i="2"/>
  <c r="K1170" i="2" s="1"/>
  <c r="J1164" i="2"/>
  <c r="K1164" i="2" s="1"/>
  <c r="J1158" i="2"/>
  <c r="K1158" i="2" s="1"/>
  <c r="J1152" i="2"/>
  <c r="K1152" i="2" s="1"/>
  <c r="J1140" i="2"/>
  <c r="K1140" i="2" s="1"/>
  <c r="J1135" i="2"/>
  <c r="K1135" i="2" s="1"/>
  <c r="J1130" i="2"/>
  <c r="K1130" i="2" s="1"/>
  <c r="J1126" i="2"/>
  <c r="K1126" i="2" s="1"/>
  <c r="J1122" i="2"/>
  <c r="K1122" i="2" s="1"/>
  <c r="J1118" i="2"/>
  <c r="K1118" i="2" s="1"/>
  <c r="J1114" i="2"/>
  <c r="K1114" i="2" s="1"/>
  <c r="J1110" i="2"/>
  <c r="K1110" i="2" s="1"/>
  <c r="J1106" i="2"/>
  <c r="K1106" i="2" s="1"/>
  <c r="J1102" i="2"/>
  <c r="K1102" i="2" s="1"/>
  <c r="J1098" i="2"/>
  <c r="K1098" i="2" s="1"/>
  <c r="J1094" i="2"/>
  <c r="K1094" i="2" s="1"/>
  <c r="J1090" i="2"/>
  <c r="K1090" i="2" s="1"/>
  <c r="J1086" i="2"/>
  <c r="K1086" i="2" s="1"/>
  <c r="J1082" i="2"/>
  <c r="K1082" i="2" s="1"/>
  <c r="J1078" i="2"/>
  <c r="K1078" i="2" s="1"/>
  <c r="J1074" i="2"/>
  <c r="K1074" i="2" s="1"/>
  <c r="J1070" i="2"/>
  <c r="K1070" i="2" s="1"/>
  <c r="J1066" i="2"/>
  <c r="K1066" i="2" s="1"/>
  <c r="J1062" i="2"/>
  <c r="K1062" i="2" s="1"/>
  <c r="J1058" i="2"/>
  <c r="K1058" i="2" s="1"/>
  <c r="J1054" i="2"/>
  <c r="K1054" i="2" s="1"/>
  <c r="J1050" i="2"/>
  <c r="K1050" i="2" s="1"/>
  <c r="J1046" i="2"/>
  <c r="K1046" i="2" s="1"/>
  <c r="J1042" i="2"/>
  <c r="K1042" i="2" s="1"/>
  <c r="J1038" i="2"/>
  <c r="K1038" i="2" s="1"/>
  <c r="J1034" i="2"/>
  <c r="K1034" i="2" s="1"/>
  <c r="J1030" i="2"/>
  <c r="K1030" i="2" s="1"/>
  <c r="J1026" i="2"/>
  <c r="K1026" i="2" s="1"/>
  <c r="J1022" i="2"/>
  <c r="K1022" i="2" s="1"/>
  <c r="J1018" i="2"/>
  <c r="K1018" i="2" s="1"/>
  <c r="J1014" i="2"/>
  <c r="K1014" i="2" s="1"/>
  <c r="J1010" i="2"/>
  <c r="K1010" i="2" s="1"/>
  <c r="J1006" i="2"/>
  <c r="K1006" i="2" s="1"/>
  <c r="J1002" i="2"/>
  <c r="K1002" i="2" s="1"/>
  <c r="J998" i="2"/>
  <c r="K998" i="2" s="1"/>
  <c r="J994" i="2"/>
  <c r="K994" i="2" s="1"/>
  <c r="J991" i="2"/>
  <c r="K991" i="2" s="1"/>
  <c r="J988" i="2"/>
  <c r="K988" i="2" s="1"/>
  <c r="J983" i="2"/>
  <c r="K983" i="2" s="1"/>
  <c r="J980" i="2"/>
  <c r="K980" i="2" s="1"/>
  <c r="J975" i="2"/>
  <c r="K975" i="2" s="1"/>
  <c r="J972" i="2"/>
  <c r="K972" i="2" s="1"/>
  <c r="J967" i="2"/>
  <c r="K967" i="2" s="1"/>
  <c r="J964" i="2"/>
  <c r="K964" i="2" s="1"/>
  <c r="J953" i="2"/>
  <c r="K953" i="2" s="1"/>
  <c r="J945" i="2"/>
  <c r="K945" i="2" s="1"/>
  <c r="J937" i="2"/>
  <c r="K937" i="2" s="1"/>
  <c r="J929" i="2"/>
  <c r="K929" i="2" s="1"/>
  <c r="J777" i="2"/>
  <c r="J774" i="2"/>
  <c r="K774" i="2" s="1"/>
  <c r="J772" i="2"/>
  <c r="K772" i="2" s="1"/>
  <c r="J770" i="2"/>
  <c r="K770" i="2" s="1"/>
  <c r="J768" i="2"/>
  <c r="K768" i="2" s="1"/>
  <c r="J766" i="2"/>
  <c r="K766" i="2" s="1"/>
  <c r="J1435" i="2"/>
  <c r="K1435" i="2" s="1"/>
  <c r="J1424" i="2"/>
  <c r="K1424" i="2" s="1"/>
  <c r="J1367" i="2"/>
  <c r="K1367" i="2" s="1"/>
  <c r="J1340" i="2"/>
  <c r="J1328" i="2"/>
  <c r="K1328" i="2" s="1"/>
  <c r="J1314" i="2"/>
  <c r="K1314" i="2" s="1"/>
  <c r="J1302" i="2"/>
  <c r="K1302" i="2" s="1"/>
  <c r="J1274" i="2"/>
  <c r="K1274" i="2" s="1"/>
  <c r="J1264" i="2"/>
  <c r="K1264" i="2" s="1"/>
  <c r="J1253" i="2"/>
  <c r="K1253" i="2" s="1"/>
  <c r="J1210" i="2"/>
  <c r="K1210" i="2" s="1"/>
  <c r="J1194" i="2"/>
  <c r="K1194" i="2" s="1"/>
  <c r="J1187" i="2"/>
  <c r="J1179" i="2"/>
  <c r="K1179" i="2" s="1"/>
  <c r="J1173" i="2"/>
  <c r="K1173" i="2" s="1"/>
  <c r="J1162" i="2"/>
  <c r="K1162" i="2" s="1"/>
  <c r="J1149" i="2"/>
  <c r="K1149" i="2" s="1"/>
  <c r="J1138" i="2"/>
  <c r="K1138" i="2" s="1"/>
  <c r="J1325" i="2"/>
  <c r="K1325" i="2" s="1"/>
  <c r="J1233" i="2"/>
  <c r="K1233" i="2" s="1"/>
  <c r="J1201" i="2"/>
  <c r="K1201" i="2" s="1"/>
  <c r="J1148" i="2"/>
  <c r="K1148" i="2" s="1"/>
  <c r="J1132" i="2"/>
  <c r="K1132" i="2" s="1"/>
  <c r="J1124" i="2"/>
  <c r="K1124" i="2" s="1"/>
  <c r="J1116" i="2"/>
  <c r="K1116" i="2" s="1"/>
  <c r="J1108" i="2"/>
  <c r="K1108" i="2" s="1"/>
  <c r="J1100" i="2"/>
  <c r="K1100" i="2" s="1"/>
  <c r="J1092" i="2"/>
  <c r="K1092" i="2" s="1"/>
  <c r="J1084" i="2"/>
  <c r="K1084" i="2" s="1"/>
  <c r="J1076" i="2"/>
  <c r="K1076" i="2" s="1"/>
  <c r="J1068" i="2"/>
  <c r="K1068" i="2" s="1"/>
  <c r="J1060" i="2"/>
  <c r="K1060" i="2" s="1"/>
  <c r="J1052" i="2"/>
  <c r="K1052" i="2" s="1"/>
  <c r="J1044" i="2"/>
  <c r="K1044" i="2" s="1"/>
  <c r="J1036" i="2"/>
  <c r="K1036" i="2" s="1"/>
  <c r="J1028" i="2"/>
  <c r="K1028" i="2" s="1"/>
  <c r="J1020" i="2"/>
  <c r="K1020" i="2" s="1"/>
  <c r="J1012" i="2"/>
  <c r="K1012" i="2" s="1"/>
  <c r="J1004" i="2"/>
  <c r="K1004" i="2" s="1"/>
  <c r="J996" i="2"/>
  <c r="K996" i="2" s="1"/>
  <c r="J984" i="2"/>
  <c r="K984" i="2" s="1"/>
  <c r="J979" i="2"/>
  <c r="K979" i="2" s="1"/>
  <c r="J968" i="2"/>
  <c r="K968" i="2" s="1"/>
  <c r="J963" i="2"/>
  <c r="K963" i="2" s="1"/>
  <c r="J957" i="2"/>
  <c r="K957" i="2" s="1"/>
  <c r="J941" i="2"/>
  <c r="K941" i="2" s="1"/>
  <c r="J925" i="2"/>
  <c r="K925" i="2" s="1"/>
  <c r="J792" i="2"/>
  <c r="K792" i="2" s="1"/>
  <c r="J789" i="2"/>
  <c r="K789" i="2" s="1"/>
  <c r="J784" i="2"/>
  <c r="K784" i="2" s="1"/>
  <c r="J781" i="2"/>
  <c r="K781" i="2" s="1"/>
  <c r="J769" i="2"/>
  <c r="K769" i="2" s="1"/>
  <c r="J764" i="2"/>
  <c r="K764" i="2" s="1"/>
  <c r="J762" i="2"/>
  <c r="K762" i="2" s="1"/>
  <c r="J760" i="2"/>
  <c r="K760" i="2" s="1"/>
  <c r="J758" i="2"/>
  <c r="K758" i="2" s="1"/>
  <c r="J756" i="2"/>
  <c r="K756" i="2" s="1"/>
  <c r="J754" i="2"/>
  <c r="K754" i="2" s="1"/>
  <c r="J752" i="2"/>
  <c r="K752" i="2" s="1"/>
  <c r="J750" i="2"/>
  <c r="K750" i="2" s="1"/>
  <c r="J748" i="2"/>
  <c r="K748" i="2" s="1"/>
  <c r="J746" i="2"/>
  <c r="K746" i="2" s="1"/>
  <c r="J744" i="2"/>
  <c r="K744" i="2" s="1"/>
  <c r="J742" i="2"/>
  <c r="K742" i="2" s="1"/>
  <c r="J740" i="2"/>
  <c r="K740" i="2" s="1"/>
  <c r="J738" i="2"/>
  <c r="K738" i="2" s="1"/>
  <c r="J736" i="2"/>
  <c r="K736" i="2" s="1"/>
  <c r="J734" i="2"/>
  <c r="K734" i="2" s="1"/>
  <c r="J732" i="2"/>
  <c r="K732" i="2" s="1"/>
  <c r="J730" i="2"/>
  <c r="K730" i="2" s="1"/>
  <c r="J728" i="2"/>
  <c r="K728" i="2" s="1"/>
  <c r="J726" i="2"/>
  <c r="K726" i="2" s="1"/>
  <c r="J724" i="2"/>
  <c r="K724" i="2" s="1"/>
  <c r="J722" i="2"/>
  <c r="K722" i="2" s="1"/>
  <c r="J720" i="2"/>
  <c r="K720" i="2" s="1"/>
  <c r="J718" i="2"/>
  <c r="K718" i="2" s="1"/>
  <c r="J716" i="2"/>
  <c r="K716" i="2" s="1"/>
  <c r="J714" i="2"/>
  <c r="K714" i="2" s="1"/>
  <c r="J712" i="2"/>
  <c r="K712" i="2" s="1"/>
  <c r="J710" i="2"/>
  <c r="K710" i="2" s="1"/>
  <c r="J708" i="2"/>
  <c r="K708" i="2" s="1"/>
  <c r="J706" i="2"/>
  <c r="K706" i="2" s="1"/>
  <c r="J704" i="2"/>
  <c r="K704" i="2" s="1"/>
  <c r="J702" i="2"/>
  <c r="K702" i="2" s="1"/>
  <c r="J700" i="2"/>
  <c r="K700" i="2" s="1"/>
  <c r="J698" i="2"/>
  <c r="K698" i="2" s="1"/>
  <c r="J696" i="2"/>
  <c r="K696" i="2" s="1"/>
  <c r="J694" i="2"/>
  <c r="K694" i="2" s="1"/>
  <c r="J692" i="2"/>
  <c r="K692" i="2" s="1"/>
  <c r="J690" i="2"/>
  <c r="K690" i="2" s="1"/>
  <c r="J688" i="2"/>
  <c r="K688" i="2" s="1"/>
  <c r="J686" i="2"/>
  <c r="K686" i="2" s="1"/>
  <c r="J684" i="2"/>
  <c r="K684" i="2" s="1"/>
  <c r="J682" i="2"/>
  <c r="K682" i="2" s="1"/>
  <c r="J680" i="2"/>
  <c r="K680" i="2" s="1"/>
  <c r="J678" i="2"/>
  <c r="K678" i="2" s="1"/>
  <c r="J676" i="2"/>
  <c r="K676" i="2" s="1"/>
  <c r="J670" i="2"/>
  <c r="K670" i="2" s="1"/>
  <c r="J668" i="2"/>
  <c r="K668" i="2" s="1"/>
  <c r="J666" i="2"/>
  <c r="K666" i="2" s="1"/>
  <c r="J664" i="2"/>
  <c r="K664" i="2" s="1"/>
  <c r="J662" i="2"/>
  <c r="K662" i="2" s="1"/>
  <c r="J660" i="2"/>
  <c r="K660" i="2" s="1"/>
  <c r="J654" i="2"/>
  <c r="K654" i="2" s="1"/>
  <c r="J652" i="2"/>
  <c r="K652" i="2" s="1"/>
  <c r="J643" i="2"/>
  <c r="J640" i="2"/>
  <c r="J637" i="2"/>
  <c r="J633" i="2"/>
  <c r="J630" i="2"/>
  <c r="J627" i="2"/>
  <c r="J623" i="2"/>
  <c r="J619" i="2"/>
  <c r="J574" i="2"/>
  <c r="K574" i="2" s="1"/>
  <c r="J572" i="2"/>
  <c r="K572" i="2" s="1"/>
  <c r="J570" i="2"/>
  <c r="K570" i="2" s="1"/>
  <c r="J568" i="2"/>
  <c r="K568" i="2" s="1"/>
  <c r="J548" i="2"/>
  <c r="K548" i="2" s="1"/>
  <c r="J542" i="2"/>
  <c r="K542" i="2" s="1"/>
  <c r="J540" i="2"/>
  <c r="K540" i="2" s="1"/>
  <c r="J538" i="2"/>
  <c r="K538" i="2" s="1"/>
  <c r="J536" i="2"/>
  <c r="K536" i="2" s="1"/>
  <c r="J534" i="2"/>
  <c r="K534" i="2" s="1"/>
  <c r="J530" i="2"/>
  <c r="K530" i="2" s="1"/>
  <c r="J1421" i="2"/>
  <c r="K1421" i="2" s="1"/>
  <c r="J1262" i="2"/>
  <c r="K1262" i="2" s="1"/>
  <c r="J1223" i="2"/>
  <c r="K1223" i="2" s="1"/>
  <c r="J1143" i="2"/>
  <c r="K1143" i="2" s="1"/>
  <c r="J982" i="2"/>
  <c r="K982" i="2" s="1"/>
  <c r="J977" i="2"/>
  <c r="K977" i="2" s="1"/>
  <c r="J966" i="2"/>
  <c r="K966" i="2" s="1"/>
  <c r="J961" i="2"/>
  <c r="K961" i="2" s="1"/>
  <c r="J955" i="2"/>
  <c r="K955" i="2" s="1"/>
  <c r="J939" i="2"/>
  <c r="K939" i="2" s="1"/>
  <c r="J923" i="2"/>
  <c r="K923" i="2" s="1"/>
  <c r="J918" i="2"/>
  <c r="K918" i="2" s="1"/>
  <c r="J914" i="2"/>
  <c r="K914" i="2" s="1"/>
  <c r="J910" i="2"/>
  <c r="K910" i="2" s="1"/>
  <c r="J906" i="2"/>
  <c r="K906" i="2" s="1"/>
  <c r="J902" i="2"/>
  <c r="K902" i="2" s="1"/>
  <c r="J898" i="2"/>
  <c r="K898" i="2" s="1"/>
  <c r="J894" i="2"/>
  <c r="K894" i="2" s="1"/>
  <c r="J890" i="2"/>
  <c r="K890" i="2" s="1"/>
  <c r="J886" i="2"/>
  <c r="K886" i="2" s="1"/>
  <c r="J882" i="2"/>
  <c r="K882" i="2" s="1"/>
  <c r="J878" i="2"/>
  <c r="K878" i="2" s="1"/>
  <c r="J874" i="2"/>
  <c r="K874" i="2" s="1"/>
  <c r="J870" i="2"/>
  <c r="K870" i="2" s="1"/>
  <c r="J866" i="2"/>
  <c r="K866" i="2" s="1"/>
  <c r="J862" i="2"/>
  <c r="K862" i="2" s="1"/>
  <c r="J858" i="2"/>
  <c r="K858" i="2" s="1"/>
  <c r="J854" i="2"/>
  <c r="K854" i="2" s="1"/>
  <c r="J850" i="2"/>
  <c r="K850" i="2" s="1"/>
  <c r="J846" i="2"/>
  <c r="K846" i="2" s="1"/>
  <c r="J842" i="2"/>
  <c r="K842" i="2" s="1"/>
  <c r="J838" i="2"/>
  <c r="K838" i="2" s="1"/>
  <c r="J834" i="2"/>
  <c r="K834" i="2" s="1"/>
  <c r="J830" i="2"/>
  <c r="K830" i="2" s="1"/>
  <c r="J826" i="2"/>
  <c r="K826" i="2" s="1"/>
  <c r="J822" i="2"/>
  <c r="K822" i="2" s="1"/>
  <c r="J817" i="2"/>
  <c r="K817" i="2" s="1"/>
  <c r="J813" i="2"/>
  <c r="K813" i="2" s="1"/>
  <c r="J809" i="2"/>
  <c r="K809" i="2" s="1"/>
  <c r="J805" i="2"/>
  <c r="K805" i="2" s="1"/>
  <c r="J801" i="2"/>
  <c r="K801" i="2" s="1"/>
  <c r="J797" i="2"/>
  <c r="K797" i="2" s="1"/>
  <c r="J794" i="2"/>
  <c r="K794" i="2" s="1"/>
  <c r="J791" i="2"/>
  <c r="K791" i="2" s="1"/>
  <c r="J786" i="2"/>
  <c r="K786" i="2" s="1"/>
  <c r="J783" i="2"/>
  <c r="K783" i="2" s="1"/>
  <c r="J778" i="2"/>
  <c r="K778" i="2" s="1"/>
  <c r="J771" i="2"/>
  <c r="K771" i="2" s="1"/>
  <c r="J649" i="2"/>
  <c r="K649" i="2" s="1"/>
  <c r="J647" i="2"/>
  <c r="K647" i="2" s="1"/>
  <c r="J645" i="2"/>
  <c r="K645" i="2" s="1"/>
  <c r="J642" i="2"/>
  <c r="J639" i="2"/>
  <c r="J636" i="2"/>
  <c r="J629" i="2"/>
  <c r="J626" i="2"/>
  <c r="J622" i="2"/>
  <c r="J618" i="2"/>
  <c r="J604" i="2"/>
  <c r="K604" i="2" s="1"/>
  <c r="J598" i="2"/>
  <c r="K598" i="2" s="1"/>
  <c r="J596" i="2"/>
  <c r="K596" i="2" s="1"/>
  <c r="J594" i="2"/>
  <c r="K594" i="2" s="1"/>
  <c r="J592" i="2"/>
  <c r="K592" i="2" s="1"/>
  <c r="J1410" i="2"/>
  <c r="K1410" i="2" s="1"/>
  <c r="J1298" i="2"/>
  <c r="J1216" i="2"/>
  <c r="K1216" i="2" s="1"/>
  <c r="J1185" i="2"/>
  <c r="J1161" i="2"/>
  <c r="J1128" i="2"/>
  <c r="K1128" i="2" s="1"/>
  <c r="J1120" i="2"/>
  <c r="K1120" i="2" s="1"/>
  <c r="J1112" i="2"/>
  <c r="K1112" i="2" s="1"/>
  <c r="J1104" i="2"/>
  <c r="K1104" i="2" s="1"/>
  <c r="J1096" i="2"/>
  <c r="K1096" i="2" s="1"/>
  <c r="J1088" i="2"/>
  <c r="K1088" i="2" s="1"/>
  <c r="J1080" i="2"/>
  <c r="K1080" i="2" s="1"/>
  <c r="J1072" i="2"/>
  <c r="K1072" i="2" s="1"/>
  <c r="J1064" i="2"/>
  <c r="K1064" i="2" s="1"/>
  <c r="J1056" i="2"/>
  <c r="K1056" i="2" s="1"/>
  <c r="J1048" i="2"/>
  <c r="K1048" i="2" s="1"/>
  <c r="J1040" i="2"/>
  <c r="K1040" i="2" s="1"/>
  <c r="J1032" i="2"/>
  <c r="K1032" i="2" s="1"/>
  <c r="J1024" i="2"/>
  <c r="K1024" i="2" s="1"/>
  <c r="J1016" i="2"/>
  <c r="K1016" i="2" s="1"/>
  <c r="J1008" i="2"/>
  <c r="K1008" i="2" s="1"/>
  <c r="J1000" i="2"/>
  <c r="K1000" i="2" s="1"/>
  <c r="J992" i="2"/>
  <c r="J987" i="2"/>
  <c r="K987" i="2" s="1"/>
  <c r="J976" i="2"/>
  <c r="K976" i="2" s="1"/>
  <c r="J971" i="2"/>
  <c r="K971" i="2" s="1"/>
  <c r="J949" i="2"/>
  <c r="K949" i="2" s="1"/>
  <c r="J933" i="2"/>
  <c r="K933" i="2" s="1"/>
  <c r="J821" i="2"/>
  <c r="J793" i="2"/>
  <c r="K793" i="2" s="1"/>
  <c r="J788" i="2"/>
  <c r="K788" i="2" s="1"/>
  <c r="J785" i="2"/>
  <c r="K785" i="2" s="1"/>
  <c r="J780" i="2"/>
  <c r="K780" i="2" s="1"/>
  <c r="J776" i="2"/>
  <c r="J773" i="2"/>
  <c r="K773" i="2" s="1"/>
  <c r="J765" i="2"/>
  <c r="K765" i="2" s="1"/>
  <c r="J763" i="2"/>
  <c r="K763" i="2" s="1"/>
  <c r="J761" i="2"/>
  <c r="K761" i="2" s="1"/>
  <c r="J759" i="2"/>
  <c r="K759" i="2" s="1"/>
  <c r="J757" i="2"/>
  <c r="K757" i="2" s="1"/>
  <c r="J755" i="2"/>
  <c r="K755" i="2" s="1"/>
  <c r="J753" i="2"/>
  <c r="K753" i="2" s="1"/>
  <c r="J751" i="2"/>
  <c r="K751" i="2" s="1"/>
  <c r="J749" i="2"/>
  <c r="K749" i="2" s="1"/>
  <c r="J747" i="2"/>
  <c r="K747" i="2" s="1"/>
  <c r="J745" i="2"/>
  <c r="K745" i="2" s="1"/>
  <c r="J743" i="2"/>
  <c r="K743" i="2" s="1"/>
  <c r="J741" i="2"/>
  <c r="K741" i="2" s="1"/>
  <c r="J739" i="2"/>
  <c r="K739" i="2" s="1"/>
  <c r="J737" i="2"/>
  <c r="K737" i="2" s="1"/>
  <c r="J735" i="2"/>
  <c r="K735" i="2" s="1"/>
  <c r="J733" i="2"/>
  <c r="K733" i="2" s="1"/>
  <c r="J731" i="2"/>
  <c r="K731" i="2" s="1"/>
  <c r="J729" i="2"/>
  <c r="K729" i="2" s="1"/>
  <c r="J727" i="2"/>
  <c r="K727" i="2" s="1"/>
  <c r="J725" i="2"/>
  <c r="K725" i="2" s="1"/>
  <c r="J723" i="2"/>
  <c r="K723" i="2" s="1"/>
  <c r="J721" i="2"/>
  <c r="K721" i="2" s="1"/>
  <c r="J719" i="2"/>
  <c r="K719" i="2" s="1"/>
  <c r="J717" i="2"/>
  <c r="K717" i="2" s="1"/>
  <c r="J715" i="2"/>
  <c r="K715" i="2" s="1"/>
  <c r="J713" i="2"/>
  <c r="K713" i="2" s="1"/>
  <c r="J711" i="2"/>
  <c r="K711" i="2" s="1"/>
  <c r="J709" i="2"/>
  <c r="K709" i="2" s="1"/>
  <c r="J707" i="2"/>
  <c r="K707" i="2" s="1"/>
  <c r="J705" i="2"/>
  <c r="K705" i="2" s="1"/>
  <c r="J703" i="2"/>
  <c r="K703" i="2" s="1"/>
  <c r="J701" i="2"/>
  <c r="K701" i="2" s="1"/>
  <c r="J699" i="2"/>
  <c r="K699" i="2" s="1"/>
  <c r="J697" i="2"/>
  <c r="K697" i="2" s="1"/>
  <c r="J695" i="2"/>
  <c r="K695" i="2" s="1"/>
  <c r="J693" i="2"/>
  <c r="K693" i="2" s="1"/>
  <c r="J691" i="2"/>
  <c r="K691" i="2" s="1"/>
  <c r="J689" i="2"/>
  <c r="K689" i="2" s="1"/>
  <c r="J687" i="2"/>
  <c r="K687" i="2" s="1"/>
  <c r="J685" i="2"/>
  <c r="K685" i="2" s="1"/>
  <c r="J683" i="2"/>
  <c r="K683" i="2" s="1"/>
  <c r="J681" i="2"/>
  <c r="K681" i="2" s="1"/>
  <c r="J679" i="2"/>
  <c r="K679" i="2" s="1"/>
  <c r="J677" i="2"/>
  <c r="K677" i="2" s="1"/>
  <c r="J671" i="2"/>
  <c r="K671" i="2" s="1"/>
  <c r="J669" i="2"/>
  <c r="K669" i="2" s="1"/>
  <c r="J667" i="2"/>
  <c r="K667" i="2" s="1"/>
  <c r="J665" i="2"/>
  <c r="K665" i="2" s="1"/>
  <c r="J663" i="2"/>
  <c r="K663" i="2" s="1"/>
  <c r="J661" i="2"/>
  <c r="K661" i="2" s="1"/>
  <c r="J659" i="2"/>
  <c r="K659" i="2" s="1"/>
  <c r="J655" i="2"/>
  <c r="K655" i="2" s="1"/>
  <c r="J653" i="2"/>
  <c r="K653" i="2" s="1"/>
  <c r="J651" i="2"/>
  <c r="K651" i="2" s="1"/>
  <c r="J641" i="2"/>
  <c r="J635" i="2"/>
  <c r="J632" i="2"/>
  <c r="J628" i="2"/>
  <c r="J625" i="2"/>
  <c r="J621" i="2"/>
  <c r="J589" i="2"/>
  <c r="K589" i="2" s="1"/>
  <c r="J583" i="2"/>
  <c r="K583" i="2" s="1"/>
  <c r="J575" i="2"/>
  <c r="J573" i="2"/>
  <c r="K573" i="2" s="1"/>
  <c r="J1395" i="2"/>
  <c r="K1395" i="2" s="1"/>
  <c r="J916" i="2"/>
  <c r="K916" i="2" s="1"/>
  <c r="J900" i="2"/>
  <c r="K900" i="2" s="1"/>
  <c r="J884" i="2"/>
  <c r="K884" i="2" s="1"/>
  <c r="J868" i="2"/>
  <c r="K868" i="2" s="1"/>
  <c r="J852" i="2"/>
  <c r="K852" i="2" s="1"/>
  <c r="J836" i="2"/>
  <c r="K836" i="2" s="1"/>
  <c r="J819" i="2"/>
  <c r="K819" i="2" s="1"/>
  <c r="J803" i="2"/>
  <c r="K803" i="2" s="1"/>
  <c r="J790" i="2"/>
  <c r="K790" i="2" s="1"/>
  <c r="J779" i="2"/>
  <c r="K779" i="2" s="1"/>
  <c r="J767" i="2"/>
  <c r="K767" i="2" s="1"/>
  <c r="J646" i="2"/>
  <c r="K646" i="2" s="1"/>
  <c r="J638" i="2"/>
  <c r="J577" i="2"/>
  <c r="K577" i="2" s="1"/>
  <c r="J567" i="2"/>
  <c r="K567" i="2" s="1"/>
  <c r="J551" i="2"/>
  <c r="J543" i="2"/>
  <c r="K543" i="2" s="1"/>
  <c r="J535" i="2"/>
  <c r="K535" i="2" s="1"/>
  <c r="J521" i="2"/>
  <c r="K521" i="2" s="1"/>
  <c r="J517" i="2"/>
  <c r="K517" i="2" s="1"/>
  <c r="J515" i="2"/>
  <c r="K515" i="2" s="1"/>
  <c r="J511" i="2"/>
  <c r="K511" i="2" s="1"/>
  <c r="J509" i="2"/>
  <c r="K509" i="2" s="1"/>
  <c r="J507" i="2"/>
  <c r="K507" i="2" s="1"/>
  <c r="J505" i="2"/>
  <c r="K505" i="2" s="1"/>
  <c r="J503" i="2"/>
  <c r="K503" i="2" s="1"/>
  <c r="J501" i="2"/>
  <c r="K501" i="2" s="1"/>
  <c r="J499" i="2"/>
  <c r="K499" i="2" s="1"/>
  <c r="J497" i="2"/>
  <c r="K497" i="2" s="1"/>
  <c r="J495" i="2"/>
  <c r="K495" i="2" s="1"/>
  <c r="J493" i="2"/>
  <c r="K493" i="2" s="1"/>
  <c r="J489" i="2"/>
  <c r="K489" i="2" s="1"/>
  <c r="J483" i="2"/>
  <c r="K483" i="2" s="1"/>
  <c r="J481" i="2"/>
  <c r="K481" i="2" s="1"/>
  <c r="J479" i="2"/>
  <c r="K479" i="2" s="1"/>
  <c r="J477" i="2"/>
  <c r="K477" i="2" s="1"/>
  <c r="J456" i="2"/>
  <c r="K456" i="2" s="1"/>
  <c r="J1339" i="2"/>
  <c r="K1339" i="2" s="1"/>
  <c r="J974" i="2"/>
  <c r="K974" i="2" s="1"/>
  <c r="J931" i="2"/>
  <c r="K931" i="2" s="1"/>
  <c r="J912" i="2"/>
  <c r="K912" i="2" s="1"/>
  <c r="J896" i="2"/>
  <c r="K896" i="2" s="1"/>
  <c r="J880" i="2"/>
  <c r="K880" i="2" s="1"/>
  <c r="J864" i="2"/>
  <c r="K864" i="2" s="1"/>
  <c r="J848" i="2"/>
  <c r="K848" i="2" s="1"/>
  <c r="J832" i="2"/>
  <c r="K832" i="2" s="1"/>
  <c r="J815" i="2"/>
  <c r="K815" i="2" s="1"/>
  <c r="J799" i="2"/>
  <c r="K799" i="2" s="1"/>
  <c r="J787" i="2"/>
  <c r="K787" i="2" s="1"/>
  <c r="J775" i="2"/>
  <c r="J644" i="2"/>
  <c r="K644" i="2" s="1"/>
  <c r="J634" i="2"/>
  <c r="J624" i="2"/>
  <c r="J597" i="2"/>
  <c r="K597" i="2" s="1"/>
  <c r="J569" i="2"/>
  <c r="K569" i="2" s="1"/>
  <c r="J537" i="2"/>
  <c r="K537" i="2" s="1"/>
  <c r="J529" i="2"/>
  <c r="K529" i="2" s="1"/>
  <c r="J468" i="2"/>
  <c r="K468" i="2" s="1"/>
  <c r="J466" i="2"/>
  <c r="K466" i="2" s="1"/>
  <c r="J464" i="2"/>
  <c r="K464" i="2" s="1"/>
  <c r="J462" i="2"/>
  <c r="K462" i="2" s="1"/>
  <c r="J453" i="2"/>
  <c r="K453" i="2" s="1"/>
  <c r="J451" i="2"/>
  <c r="K451" i="2" s="1"/>
  <c r="J449" i="2"/>
  <c r="K449" i="2" s="1"/>
  <c r="J447" i="2"/>
  <c r="K447" i="2" s="1"/>
  <c r="J432" i="2"/>
  <c r="K432" i="2" s="1"/>
  <c r="J423" i="2"/>
  <c r="J415" i="2"/>
  <c r="K415" i="2" s="1"/>
  <c r="J413" i="2"/>
  <c r="K413" i="2" s="1"/>
  <c r="J411" i="2"/>
  <c r="K411" i="2" s="1"/>
  <c r="J407" i="2"/>
  <c r="K407" i="2" s="1"/>
  <c r="J403" i="2"/>
  <c r="K403" i="2" s="1"/>
  <c r="J401" i="2"/>
  <c r="K401" i="2" s="1"/>
  <c r="J399" i="2"/>
  <c r="K399" i="2" s="1"/>
  <c r="J397" i="2"/>
  <c r="K397" i="2" s="1"/>
  <c r="J395" i="2"/>
  <c r="K395" i="2" s="1"/>
  <c r="J393" i="2"/>
  <c r="K393" i="2" s="1"/>
  <c r="J369" i="2"/>
  <c r="K369" i="2" s="1"/>
  <c r="J367" i="2"/>
  <c r="K367" i="2" s="1"/>
  <c r="J343" i="2"/>
  <c r="K343" i="2" s="1"/>
  <c r="J318" i="2"/>
  <c r="K318" i="2" s="1"/>
  <c r="J308" i="2"/>
  <c r="K308" i="2" s="1"/>
  <c r="J306" i="2"/>
  <c r="K306" i="2" s="1"/>
  <c r="J298" i="2"/>
  <c r="K298" i="2" s="1"/>
  <c r="J286" i="2"/>
  <c r="K286" i="2" s="1"/>
  <c r="J284" i="2"/>
  <c r="K284" i="2" s="1"/>
  <c r="J274" i="2"/>
  <c r="K274" i="2" s="1"/>
  <c r="J272" i="2"/>
  <c r="K272" i="2" s="1"/>
  <c r="J270" i="2"/>
  <c r="K270" i="2" s="1"/>
  <c r="J268" i="2"/>
  <c r="K268" i="2" s="1"/>
  <c r="J260" i="2"/>
  <c r="K260" i="2" s="1"/>
  <c r="J258" i="2"/>
  <c r="K258" i="2" s="1"/>
  <c r="J256" i="2"/>
  <c r="K256" i="2" s="1"/>
  <c r="J254" i="2"/>
  <c r="K254" i="2" s="1"/>
  <c r="J252" i="2"/>
  <c r="K252" i="2" s="1"/>
  <c r="J250" i="2"/>
  <c r="K250" i="2" s="1"/>
  <c r="J248" i="2"/>
  <c r="K248" i="2" s="1"/>
  <c r="J246" i="2"/>
  <c r="K246" i="2" s="1"/>
  <c r="J244" i="2"/>
  <c r="K244" i="2" s="1"/>
  <c r="J242" i="2"/>
  <c r="K242" i="2" s="1"/>
  <c r="J240" i="2"/>
  <c r="K240" i="2" s="1"/>
  <c r="J238" i="2"/>
  <c r="K238" i="2" s="1"/>
  <c r="J236" i="2"/>
  <c r="K236" i="2" s="1"/>
  <c r="J234" i="2"/>
  <c r="K234" i="2" s="1"/>
  <c r="J232" i="2"/>
  <c r="K232" i="2" s="1"/>
  <c r="J1287" i="2"/>
  <c r="K1287" i="2" s="1"/>
  <c r="J1155" i="2"/>
  <c r="K1155" i="2" s="1"/>
  <c r="J990" i="2"/>
  <c r="K990" i="2" s="1"/>
  <c r="J969" i="2"/>
  <c r="K969" i="2" s="1"/>
  <c r="J947" i="2"/>
  <c r="K947" i="2" s="1"/>
  <c r="J908" i="2"/>
  <c r="K908" i="2" s="1"/>
  <c r="J892" i="2"/>
  <c r="K892" i="2" s="1"/>
  <c r="J876" i="2"/>
  <c r="K876" i="2" s="1"/>
  <c r="J860" i="2"/>
  <c r="K860" i="2" s="1"/>
  <c r="J844" i="2"/>
  <c r="K844" i="2" s="1"/>
  <c r="J828" i="2"/>
  <c r="K828" i="2" s="1"/>
  <c r="J811" i="2"/>
  <c r="K811" i="2" s="1"/>
  <c r="J795" i="2"/>
  <c r="K795" i="2" s="1"/>
  <c r="J650" i="2"/>
  <c r="J620" i="2"/>
  <c r="J603" i="2"/>
  <c r="K603" i="2" s="1"/>
  <c r="J595" i="2"/>
  <c r="K595" i="2" s="1"/>
  <c r="J579" i="2"/>
  <c r="K579" i="2" s="1"/>
  <c r="J571" i="2"/>
  <c r="K571" i="2" s="1"/>
  <c r="J563" i="2"/>
  <c r="K563" i="2" s="1"/>
  <c r="J553" i="2"/>
  <c r="K553" i="2" s="1"/>
  <c r="J539" i="2"/>
  <c r="K539" i="2" s="1"/>
  <c r="J526" i="2"/>
  <c r="K526" i="2" s="1"/>
  <c r="J522" i="2"/>
  <c r="K522" i="2" s="1"/>
  <c r="J518" i="2"/>
  <c r="K518" i="2" s="1"/>
  <c r="J516" i="2"/>
  <c r="K516" i="2" s="1"/>
  <c r="J514" i="2"/>
  <c r="K514" i="2" s="1"/>
  <c r="J512" i="2"/>
  <c r="K512" i="2" s="1"/>
  <c r="J510" i="2"/>
  <c r="K510" i="2" s="1"/>
  <c r="J508" i="2"/>
  <c r="K508" i="2" s="1"/>
  <c r="J506" i="2"/>
  <c r="K506" i="2" s="1"/>
  <c r="J504" i="2"/>
  <c r="K504" i="2" s="1"/>
  <c r="J502" i="2"/>
  <c r="K502" i="2" s="1"/>
  <c r="J498" i="2"/>
  <c r="K498" i="2" s="1"/>
  <c r="J496" i="2"/>
  <c r="K496" i="2" s="1"/>
  <c r="J494" i="2"/>
  <c r="K494" i="2" s="1"/>
  <c r="J492" i="2"/>
  <c r="K492" i="2" s="1"/>
  <c r="J482" i="2"/>
  <c r="K482" i="2" s="1"/>
  <c r="J480" i="2"/>
  <c r="K480" i="2" s="1"/>
  <c r="J478" i="2"/>
  <c r="K478" i="2" s="1"/>
  <c r="J476" i="2"/>
  <c r="K476" i="2" s="1"/>
  <c r="J474" i="2"/>
  <c r="K474" i="2" s="1"/>
  <c r="J470" i="2"/>
  <c r="K470" i="2" s="1"/>
  <c r="J457" i="2"/>
  <c r="K457" i="2" s="1"/>
  <c r="J455" i="2"/>
  <c r="K455" i="2" s="1"/>
  <c r="J442" i="2"/>
  <c r="K442" i="2" s="1"/>
  <c r="J438" i="2"/>
  <c r="K438" i="2" s="1"/>
  <c r="J436" i="2"/>
  <c r="K436" i="2" s="1"/>
  <c r="J429" i="2"/>
  <c r="K429" i="2" s="1"/>
  <c r="J427" i="2"/>
  <c r="K427" i="2" s="1"/>
  <c r="J392" i="2"/>
  <c r="J390" i="2"/>
  <c r="K390" i="2" s="1"/>
  <c r="J388" i="2"/>
  <c r="K388" i="2" s="1"/>
  <c r="J386" i="2"/>
  <c r="K386" i="2" s="1"/>
  <c r="J384" i="2"/>
  <c r="K384" i="2" s="1"/>
  <c r="J382" i="2"/>
  <c r="K382" i="2" s="1"/>
  <c r="J380" i="2"/>
  <c r="K380" i="2" s="1"/>
  <c r="J378" i="2"/>
  <c r="K378" i="2" s="1"/>
  <c r="J376" i="2"/>
  <c r="K376" i="2" s="1"/>
  <c r="J364" i="2"/>
  <c r="K364" i="2" s="1"/>
  <c r="J362" i="2"/>
  <c r="K362" i="2" s="1"/>
  <c r="J349" i="2"/>
  <c r="K349" i="2" s="1"/>
  <c r="J1133" i="2"/>
  <c r="K1133" i="2" s="1"/>
  <c r="J985" i="2"/>
  <c r="K985" i="2" s="1"/>
  <c r="J904" i="2"/>
  <c r="K904" i="2" s="1"/>
  <c r="J888" i="2"/>
  <c r="K888" i="2" s="1"/>
  <c r="J872" i="2"/>
  <c r="K872" i="2" s="1"/>
  <c r="J856" i="2"/>
  <c r="K856" i="2" s="1"/>
  <c r="J840" i="2"/>
  <c r="K840" i="2" s="1"/>
  <c r="J824" i="2"/>
  <c r="K824" i="2" s="1"/>
  <c r="J807" i="2"/>
  <c r="K807" i="2" s="1"/>
  <c r="J782" i="2"/>
  <c r="K782" i="2" s="1"/>
  <c r="J648" i="2"/>
  <c r="K648" i="2" s="1"/>
  <c r="J631" i="2"/>
  <c r="J593" i="2"/>
  <c r="K593" i="2" s="1"/>
  <c r="J552" i="2"/>
  <c r="K552" i="2" s="1"/>
  <c r="J549" i="2"/>
  <c r="K549" i="2" s="1"/>
  <c r="J541" i="2"/>
  <c r="K541" i="2" s="1"/>
  <c r="J533" i="2"/>
  <c r="K533" i="2" s="1"/>
  <c r="J469" i="2"/>
  <c r="J467" i="2"/>
  <c r="K467" i="2" s="1"/>
  <c r="J465" i="2"/>
  <c r="K465" i="2" s="1"/>
  <c r="J452" i="2"/>
  <c r="K452" i="2" s="1"/>
  <c r="J450" i="2"/>
  <c r="K450" i="2" s="1"/>
  <c r="J448" i="2"/>
  <c r="K448" i="2" s="1"/>
  <c r="J446" i="2"/>
  <c r="K446" i="2" s="1"/>
  <c r="J433" i="2"/>
  <c r="K433" i="2" s="1"/>
  <c r="J431" i="2"/>
  <c r="K431" i="2" s="1"/>
  <c r="J422" i="2"/>
  <c r="K422" i="2" s="1"/>
  <c r="J418" i="2"/>
  <c r="K418" i="2" s="1"/>
  <c r="J414" i="2"/>
  <c r="K414" i="2" s="1"/>
  <c r="J412" i="2"/>
  <c r="K412" i="2" s="1"/>
  <c r="J404" i="2"/>
  <c r="K404" i="2" s="1"/>
  <c r="J402" i="2"/>
  <c r="K402" i="2" s="1"/>
  <c r="J400" i="2"/>
  <c r="K400" i="2" s="1"/>
  <c r="J396" i="2"/>
  <c r="K396" i="2" s="1"/>
  <c r="J394" i="2"/>
  <c r="K394" i="2" s="1"/>
  <c r="J368" i="2"/>
  <c r="K368" i="2" s="1"/>
  <c r="J351" i="2"/>
  <c r="K351" i="2" s="1"/>
  <c r="J327" i="2"/>
  <c r="K327" i="2" s="1"/>
  <c r="J317" i="2"/>
  <c r="K317" i="2" s="1"/>
  <c r="J307" i="2"/>
  <c r="K307" i="2" s="1"/>
  <c r="J441" i="2"/>
  <c r="K441" i="2" s="1"/>
  <c r="J383" i="2"/>
  <c r="K383" i="2" s="1"/>
  <c r="J365" i="2"/>
  <c r="K365" i="2" s="1"/>
  <c r="J230" i="2"/>
  <c r="K230" i="2" s="1"/>
  <c r="J200" i="2"/>
  <c r="K200" i="2" s="1"/>
  <c r="J198" i="2"/>
  <c r="K198" i="2" s="1"/>
  <c r="J196" i="2"/>
  <c r="K196" i="2" s="1"/>
  <c r="J177" i="2"/>
  <c r="K177" i="2" s="1"/>
  <c r="J165" i="2"/>
  <c r="K165" i="2" s="1"/>
  <c r="J163" i="2"/>
  <c r="K163" i="2" s="1"/>
  <c r="J161" i="2"/>
  <c r="K161" i="2" s="1"/>
  <c r="J159" i="2"/>
  <c r="K159" i="2" s="1"/>
  <c r="J157" i="2"/>
  <c r="K157" i="2" s="1"/>
  <c r="J155" i="2"/>
  <c r="K155" i="2" s="1"/>
  <c r="J153" i="2"/>
  <c r="K153" i="2" s="1"/>
  <c r="J151" i="2"/>
  <c r="K151" i="2" s="1"/>
  <c r="J149" i="2"/>
  <c r="K149" i="2" s="1"/>
  <c r="J147" i="2"/>
  <c r="K147" i="2" s="1"/>
  <c r="J145" i="2"/>
  <c r="K145" i="2" s="1"/>
  <c r="J143" i="2"/>
  <c r="K143" i="2" s="1"/>
  <c r="J136" i="2"/>
  <c r="K136" i="2" s="1"/>
  <c r="J107" i="2"/>
  <c r="K107" i="2" s="1"/>
  <c r="J104" i="2"/>
  <c r="K104" i="2" s="1"/>
  <c r="J103" i="2"/>
  <c r="K103" i="2" s="1"/>
  <c r="J800" i="1"/>
  <c r="K800" i="1" s="1"/>
  <c r="J798" i="1"/>
  <c r="K798" i="1" s="1"/>
  <c r="J796" i="1"/>
  <c r="K796" i="1" s="1"/>
  <c r="J794" i="1"/>
  <c r="K794" i="1" s="1"/>
  <c r="J792" i="1"/>
  <c r="K792" i="1" s="1"/>
  <c r="J790" i="1"/>
  <c r="K790" i="1" s="1"/>
  <c r="J788" i="1"/>
  <c r="K788" i="1" s="1"/>
  <c r="J786" i="1"/>
  <c r="K786" i="1" s="1"/>
  <c r="J784" i="1"/>
  <c r="K784" i="1" s="1"/>
  <c r="J782" i="1"/>
  <c r="K782" i="1" s="1"/>
  <c r="J780" i="1"/>
  <c r="K780" i="1" s="1"/>
  <c r="J778" i="1"/>
  <c r="K778" i="1" s="1"/>
  <c r="J776" i="1"/>
  <c r="K776" i="1" s="1"/>
  <c r="J774" i="1"/>
  <c r="K774" i="1" s="1"/>
  <c r="J772" i="1"/>
  <c r="K772" i="1" s="1"/>
  <c r="J770" i="1"/>
  <c r="K770" i="1" s="1"/>
  <c r="J768" i="1"/>
  <c r="K768" i="1" s="1"/>
  <c r="J766" i="1"/>
  <c r="K766" i="1" s="1"/>
  <c r="J764" i="1"/>
  <c r="K764" i="1" s="1"/>
  <c r="J762" i="1"/>
  <c r="K762" i="1" s="1"/>
  <c r="J760" i="1"/>
  <c r="K760" i="1" s="1"/>
  <c r="J758" i="1"/>
  <c r="K758" i="1" s="1"/>
  <c r="J756" i="1"/>
  <c r="K756" i="1" s="1"/>
  <c r="J754" i="1"/>
  <c r="K754" i="1" s="1"/>
  <c r="J752" i="1"/>
  <c r="K752" i="1" s="1"/>
  <c r="J750" i="1"/>
  <c r="K750" i="1" s="1"/>
  <c r="J748" i="1"/>
  <c r="K748" i="1" s="1"/>
  <c r="J746" i="1"/>
  <c r="K746" i="1" s="1"/>
  <c r="J744" i="1"/>
  <c r="K744" i="1" s="1"/>
  <c r="J742" i="1"/>
  <c r="K742" i="1" s="1"/>
  <c r="J740" i="1"/>
  <c r="K740" i="1" s="1"/>
  <c r="J738" i="1"/>
  <c r="K738" i="1" s="1"/>
  <c r="J736" i="1"/>
  <c r="K736" i="1" s="1"/>
  <c r="J734" i="1"/>
  <c r="K734" i="1" s="1"/>
  <c r="J732" i="1"/>
  <c r="K732" i="1" s="1"/>
  <c r="J730" i="1"/>
  <c r="K730" i="1" s="1"/>
  <c r="J728" i="1"/>
  <c r="K728" i="1" s="1"/>
  <c r="J726" i="1"/>
  <c r="K726" i="1" s="1"/>
  <c r="J724" i="1"/>
  <c r="K724" i="1" s="1"/>
  <c r="J722" i="1"/>
  <c r="K722" i="1" s="1"/>
  <c r="J720" i="1"/>
  <c r="K720" i="1" s="1"/>
  <c r="J718" i="1"/>
  <c r="K718" i="1" s="1"/>
  <c r="J716" i="1"/>
  <c r="K716" i="1" s="1"/>
  <c r="J714" i="1"/>
  <c r="K714" i="1" s="1"/>
  <c r="J712" i="1"/>
  <c r="K712" i="1" s="1"/>
  <c r="J710" i="1"/>
  <c r="K710" i="1" s="1"/>
  <c r="J708" i="1"/>
  <c r="K708" i="1" s="1"/>
  <c r="J706" i="1"/>
  <c r="K706" i="1" s="1"/>
  <c r="J704" i="1"/>
  <c r="K704" i="1" s="1"/>
  <c r="J702" i="1"/>
  <c r="K702" i="1" s="1"/>
  <c r="J700" i="1"/>
  <c r="K700" i="1" s="1"/>
  <c r="J698" i="1"/>
  <c r="K698" i="1" s="1"/>
  <c r="J696" i="1"/>
  <c r="K696" i="1" s="1"/>
  <c r="J694" i="1"/>
  <c r="K694" i="1" s="1"/>
  <c r="J692" i="1"/>
  <c r="K692" i="1" s="1"/>
  <c r="J690" i="1"/>
  <c r="K690" i="1" s="1"/>
  <c r="J688" i="1"/>
  <c r="K688" i="1" s="1"/>
  <c r="J686" i="1"/>
  <c r="K686" i="1" s="1"/>
  <c r="J684" i="1"/>
  <c r="K684" i="1" s="1"/>
  <c r="J682" i="1"/>
  <c r="K682" i="1" s="1"/>
  <c r="J680" i="1"/>
  <c r="K680" i="1" s="1"/>
  <c r="J678" i="1"/>
  <c r="K678" i="1" s="1"/>
  <c r="J676" i="1"/>
  <c r="K676" i="1" s="1"/>
  <c r="J674" i="1"/>
  <c r="K674" i="1" s="1"/>
  <c r="J672" i="1"/>
  <c r="K672" i="1" s="1"/>
  <c r="J670" i="1"/>
  <c r="K670" i="1" s="1"/>
  <c r="J668" i="1"/>
  <c r="K668" i="1" s="1"/>
  <c r="J666" i="1"/>
  <c r="K666" i="1" s="1"/>
  <c r="J664" i="1"/>
  <c r="K664" i="1" s="1"/>
  <c r="J662" i="1"/>
  <c r="K662" i="1" s="1"/>
  <c r="J660" i="1"/>
  <c r="K660" i="1" s="1"/>
  <c r="J658" i="1"/>
  <c r="K658" i="1" s="1"/>
  <c r="J656" i="1"/>
  <c r="K656" i="1" s="1"/>
  <c r="J654" i="1"/>
  <c r="K654" i="1" s="1"/>
  <c r="J652" i="1"/>
  <c r="K652" i="1" s="1"/>
  <c r="J650" i="1"/>
  <c r="K650" i="1" s="1"/>
  <c r="J648" i="1"/>
  <c r="K648" i="1" s="1"/>
  <c r="J646" i="1"/>
  <c r="K646" i="1" s="1"/>
  <c r="J644" i="1"/>
  <c r="K644" i="1" s="1"/>
  <c r="J642" i="1"/>
  <c r="K642" i="1" s="1"/>
  <c r="J640" i="1"/>
  <c r="K640" i="1" s="1"/>
  <c r="J638" i="1"/>
  <c r="K638" i="1" s="1"/>
  <c r="J636" i="1"/>
  <c r="K636" i="1" s="1"/>
  <c r="J634" i="1"/>
  <c r="K634" i="1" s="1"/>
  <c r="J632" i="1"/>
  <c r="K632" i="1" s="1"/>
  <c r="J630" i="1"/>
  <c r="K630" i="1" s="1"/>
  <c r="J628" i="1"/>
  <c r="K628" i="1" s="1"/>
  <c r="J626" i="1"/>
  <c r="K626" i="1" s="1"/>
  <c r="J624" i="1"/>
  <c r="K624" i="1" s="1"/>
  <c r="J622" i="1"/>
  <c r="K622" i="1" s="1"/>
  <c r="J620" i="1"/>
  <c r="K620" i="1" s="1"/>
  <c r="J618" i="1"/>
  <c r="K618" i="1" s="1"/>
  <c r="J616" i="1"/>
  <c r="K616" i="1" s="1"/>
  <c r="J614" i="1"/>
  <c r="K614" i="1" s="1"/>
  <c r="J612" i="1"/>
  <c r="K612" i="1" s="1"/>
  <c r="J610" i="1"/>
  <c r="K610" i="1" s="1"/>
  <c r="J608" i="1"/>
  <c r="K608" i="1" s="1"/>
  <c r="J606" i="1"/>
  <c r="K606" i="1" s="1"/>
  <c r="J604" i="1"/>
  <c r="K604" i="1" s="1"/>
  <c r="J602" i="1"/>
  <c r="K602" i="1" s="1"/>
  <c r="J600" i="1"/>
  <c r="K600" i="1" s="1"/>
  <c r="J598" i="1"/>
  <c r="K598" i="1" s="1"/>
  <c r="J596" i="1"/>
  <c r="K596" i="1" s="1"/>
  <c r="J594" i="1"/>
  <c r="K594" i="1" s="1"/>
  <c r="J592" i="1"/>
  <c r="K592" i="1" s="1"/>
  <c r="J590" i="1"/>
  <c r="K590" i="1" s="1"/>
  <c r="J588" i="1"/>
  <c r="K588" i="1" s="1"/>
  <c r="J586" i="1"/>
  <c r="K586" i="1" s="1"/>
  <c r="J584" i="1"/>
  <c r="K584" i="1" s="1"/>
  <c r="J582" i="1"/>
  <c r="K582" i="1" s="1"/>
  <c r="J580" i="1"/>
  <c r="K580" i="1" s="1"/>
  <c r="J578" i="1"/>
  <c r="K578" i="1" s="1"/>
  <c r="J576" i="1"/>
  <c r="K576" i="1" s="1"/>
  <c r="J574" i="1"/>
  <c r="K574" i="1" s="1"/>
  <c r="J572" i="1"/>
  <c r="K572" i="1" s="1"/>
  <c r="J570" i="1"/>
  <c r="K570" i="1" s="1"/>
  <c r="J568" i="1"/>
  <c r="K568" i="1" s="1"/>
  <c r="J566" i="1"/>
  <c r="K566" i="1" s="1"/>
  <c r="J564" i="1"/>
  <c r="K564" i="1" s="1"/>
  <c r="J562" i="1"/>
  <c r="K562" i="1" s="1"/>
  <c r="J560" i="1"/>
  <c r="K560" i="1" s="1"/>
  <c r="J558" i="1"/>
  <c r="K558" i="1" s="1"/>
  <c r="J556" i="1"/>
  <c r="K556" i="1" s="1"/>
  <c r="J554" i="1"/>
  <c r="K554" i="1" s="1"/>
  <c r="J552" i="1"/>
  <c r="K552" i="1" s="1"/>
  <c r="J550" i="1"/>
  <c r="K550" i="1" s="1"/>
  <c r="J548" i="1"/>
  <c r="K548" i="1" s="1"/>
  <c r="J546" i="1"/>
  <c r="K546" i="1" s="1"/>
  <c r="J544" i="1"/>
  <c r="K544" i="1" s="1"/>
  <c r="J542" i="1"/>
  <c r="K542" i="1" s="1"/>
  <c r="J540" i="1"/>
  <c r="K540" i="1" s="1"/>
  <c r="J430" i="2"/>
  <c r="J389" i="2"/>
  <c r="K389" i="2" s="1"/>
  <c r="J381" i="2"/>
  <c r="K381" i="2" s="1"/>
  <c r="J363" i="2"/>
  <c r="K363" i="2" s="1"/>
  <c r="J285" i="2"/>
  <c r="K285" i="2" s="1"/>
  <c r="J273" i="2"/>
  <c r="K273" i="2" s="1"/>
  <c r="J269" i="2"/>
  <c r="K269" i="2" s="1"/>
  <c r="J261" i="2"/>
  <c r="K261" i="2" s="1"/>
  <c r="J257" i="2"/>
  <c r="K257" i="2" s="1"/>
  <c r="J253" i="2"/>
  <c r="K253" i="2" s="1"/>
  <c r="J249" i="2"/>
  <c r="K249" i="2" s="1"/>
  <c r="J245" i="2"/>
  <c r="K245" i="2" s="1"/>
  <c r="J241" i="2"/>
  <c r="K241" i="2" s="1"/>
  <c r="J237" i="2"/>
  <c r="K237" i="2" s="1"/>
  <c r="J233" i="2"/>
  <c r="K233" i="2" s="1"/>
  <c r="J141" i="2"/>
  <c r="K141" i="2" s="1"/>
  <c r="J139" i="2"/>
  <c r="K139" i="2" s="1"/>
  <c r="J137" i="2"/>
  <c r="K137" i="2" s="1"/>
  <c r="J105" i="2"/>
  <c r="K105" i="2" s="1"/>
  <c r="J5" i="2"/>
  <c r="K5" i="2" s="1"/>
  <c r="J437" i="2"/>
  <c r="K437" i="2" s="1"/>
  <c r="J428" i="2"/>
  <c r="K428" i="2" s="1"/>
  <c r="J387" i="2"/>
  <c r="K387" i="2" s="1"/>
  <c r="J379" i="2"/>
  <c r="K379" i="2" s="1"/>
  <c r="J231" i="2"/>
  <c r="K231" i="2" s="1"/>
  <c r="J199" i="2"/>
  <c r="K199" i="2" s="1"/>
  <c r="J197" i="2"/>
  <c r="K197" i="2" s="1"/>
  <c r="J195" i="2"/>
  <c r="K195" i="2" s="1"/>
  <c r="J178" i="2"/>
  <c r="K178" i="2" s="1"/>
  <c r="J166" i="2"/>
  <c r="K166" i="2" s="1"/>
  <c r="J164" i="2"/>
  <c r="K164" i="2" s="1"/>
  <c r="J162" i="2"/>
  <c r="K162" i="2" s="1"/>
  <c r="J160" i="2"/>
  <c r="K160" i="2" s="1"/>
  <c r="J158" i="2"/>
  <c r="K158" i="2" s="1"/>
  <c r="J156" i="2"/>
  <c r="K156" i="2" s="1"/>
  <c r="J154" i="2"/>
  <c r="K154" i="2" s="1"/>
  <c r="J152" i="2"/>
  <c r="K152" i="2" s="1"/>
  <c r="J150" i="2"/>
  <c r="K150" i="2" s="1"/>
  <c r="J148" i="2"/>
  <c r="K148" i="2" s="1"/>
  <c r="J146" i="2"/>
  <c r="K146" i="2" s="1"/>
  <c r="J144" i="2"/>
  <c r="K144" i="2" s="1"/>
  <c r="J435" i="2"/>
  <c r="K435" i="2" s="1"/>
  <c r="J243" i="2"/>
  <c r="K243" i="2" s="1"/>
  <c r="J6" i="2"/>
  <c r="K6" i="2" s="1"/>
  <c r="J536" i="1"/>
  <c r="K536" i="1" s="1"/>
  <c r="J281" i="1"/>
  <c r="J242" i="1"/>
  <c r="K242" i="1" s="1"/>
  <c r="J238" i="1"/>
  <c r="K238" i="1" s="1"/>
  <c r="J234" i="1"/>
  <c r="K234" i="1" s="1"/>
  <c r="J230" i="1"/>
  <c r="K230" i="1" s="1"/>
  <c r="J226" i="1"/>
  <c r="K226" i="1" s="1"/>
  <c r="J222" i="1"/>
  <c r="K222" i="1" s="1"/>
  <c r="J218" i="1"/>
  <c r="K218" i="1" s="1"/>
  <c r="J426" i="2"/>
  <c r="K426" i="2" s="1"/>
  <c r="J247" i="2"/>
  <c r="K247" i="2" s="1"/>
  <c r="J797" i="1"/>
  <c r="K797" i="1" s="1"/>
  <c r="J793" i="1"/>
  <c r="K793" i="1" s="1"/>
  <c r="J789" i="1"/>
  <c r="K789" i="1" s="1"/>
  <c r="J785" i="1"/>
  <c r="K785" i="1" s="1"/>
  <c r="J781" i="1"/>
  <c r="K781" i="1" s="1"/>
  <c r="J777" i="1"/>
  <c r="K777" i="1" s="1"/>
  <c r="J773" i="1"/>
  <c r="K773" i="1" s="1"/>
  <c r="J769" i="1"/>
  <c r="K769" i="1" s="1"/>
  <c r="J765" i="1"/>
  <c r="K765" i="1" s="1"/>
  <c r="J761" i="1"/>
  <c r="K761" i="1" s="1"/>
  <c r="J757" i="1"/>
  <c r="K757" i="1" s="1"/>
  <c r="J753" i="1"/>
  <c r="K753" i="1" s="1"/>
  <c r="J749" i="1"/>
  <c r="K749" i="1" s="1"/>
  <c r="J745" i="1"/>
  <c r="K745" i="1" s="1"/>
  <c r="J741" i="1"/>
  <c r="K741" i="1" s="1"/>
  <c r="J737" i="1"/>
  <c r="K737" i="1" s="1"/>
  <c r="J733" i="1"/>
  <c r="K733" i="1" s="1"/>
  <c r="J729" i="1"/>
  <c r="K729" i="1" s="1"/>
  <c r="J725" i="1"/>
  <c r="K725" i="1" s="1"/>
  <c r="J721" i="1"/>
  <c r="K721" i="1" s="1"/>
  <c r="J717" i="1"/>
  <c r="K717" i="1" s="1"/>
  <c r="J713" i="1"/>
  <c r="K713" i="1" s="1"/>
  <c r="J709" i="1"/>
  <c r="K709" i="1" s="1"/>
  <c r="J705" i="1"/>
  <c r="K705" i="1" s="1"/>
  <c r="J701" i="1"/>
  <c r="K701" i="1" s="1"/>
  <c r="J697" i="1"/>
  <c r="K697" i="1" s="1"/>
  <c r="J693" i="1"/>
  <c r="K693" i="1" s="1"/>
  <c r="J689" i="1"/>
  <c r="K689" i="1" s="1"/>
  <c r="J685" i="1"/>
  <c r="K685" i="1" s="1"/>
  <c r="J681" i="1"/>
  <c r="K681" i="1" s="1"/>
  <c r="J677" i="1"/>
  <c r="K677" i="1" s="1"/>
  <c r="J673" i="1"/>
  <c r="K673" i="1" s="1"/>
  <c r="J669" i="1"/>
  <c r="K669" i="1" s="1"/>
  <c r="J665" i="1"/>
  <c r="K665" i="1" s="1"/>
  <c r="J661" i="1"/>
  <c r="K661" i="1" s="1"/>
  <c r="J657" i="1"/>
  <c r="K657" i="1" s="1"/>
  <c r="J653" i="1"/>
  <c r="K653" i="1" s="1"/>
  <c r="J649" i="1"/>
  <c r="K649" i="1" s="1"/>
  <c r="J645" i="1"/>
  <c r="K645" i="1" s="1"/>
  <c r="J641" i="1"/>
  <c r="K641" i="1" s="1"/>
  <c r="J637" i="1"/>
  <c r="K637" i="1" s="1"/>
  <c r="J633" i="1"/>
  <c r="K633" i="1" s="1"/>
  <c r="J629" i="1"/>
  <c r="K629" i="1" s="1"/>
  <c r="J625" i="1"/>
  <c r="K625" i="1" s="1"/>
  <c r="J621" i="1"/>
  <c r="K621" i="1" s="1"/>
  <c r="J617" i="1"/>
  <c r="K617" i="1" s="1"/>
  <c r="J613" i="1"/>
  <c r="K613" i="1" s="1"/>
  <c r="J609" i="1"/>
  <c r="K609" i="1" s="1"/>
  <c r="J605" i="1"/>
  <c r="K605" i="1" s="1"/>
  <c r="J601" i="1"/>
  <c r="K601" i="1" s="1"/>
  <c r="J597" i="1"/>
  <c r="K597" i="1" s="1"/>
  <c r="J593" i="1"/>
  <c r="K593" i="1" s="1"/>
  <c r="J589" i="1"/>
  <c r="K589" i="1" s="1"/>
  <c r="J585" i="1"/>
  <c r="K585" i="1" s="1"/>
  <c r="J581" i="1"/>
  <c r="K581" i="1" s="1"/>
  <c r="J577" i="1"/>
  <c r="K577" i="1" s="1"/>
  <c r="J573" i="1"/>
  <c r="K573" i="1" s="1"/>
  <c r="J569" i="1"/>
  <c r="K569" i="1" s="1"/>
  <c r="J565" i="1"/>
  <c r="K565" i="1" s="1"/>
  <c r="J561" i="1"/>
  <c r="K561" i="1" s="1"/>
  <c r="J557" i="1"/>
  <c r="K557" i="1" s="1"/>
  <c r="J553" i="1"/>
  <c r="K553" i="1" s="1"/>
  <c r="J549" i="1"/>
  <c r="K549" i="1" s="1"/>
  <c r="J545" i="1"/>
  <c r="K545" i="1" s="1"/>
  <c r="J541" i="1"/>
  <c r="K541" i="1" s="1"/>
  <c r="J538" i="1"/>
  <c r="K538" i="1" s="1"/>
  <c r="J535" i="1"/>
  <c r="K535" i="1" s="1"/>
  <c r="J533" i="1"/>
  <c r="K533" i="1" s="1"/>
  <c r="J531" i="1"/>
  <c r="K531" i="1" s="1"/>
  <c r="J529" i="1"/>
  <c r="K529" i="1" s="1"/>
  <c r="J527" i="1"/>
  <c r="K527" i="1" s="1"/>
  <c r="J525" i="1"/>
  <c r="K525" i="1" s="1"/>
  <c r="J523" i="1"/>
  <c r="K523" i="1" s="1"/>
  <c r="J521" i="1"/>
  <c r="K521" i="1" s="1"/>
  <c r="J519" i="1"/>
  <c r="K519" i="1" s="1"/>
  <c r="J517" i="1"/>
  <c r="K517" i="1" s="1"/>
  <c r="J515" i="1"/>
  <c r="K515" i="1" s="1"/>
  <c r="J513" i="1"/>
  <c r="K513" i="1" s="1"/>
  <c r="J511" i="1"/>
  <c r="K511" i="1" s="1"/>
  <c r="J509" i="1"/>
  <c r="K509" i="1" s="1"/>
  <c r="J507" i="1"/>
  <c r="K507" i="1" s="1"/>
  <c r="J505" i="1"/>
  <c r="K505" i="1" s="1"/>
  <c r="J503" i="1"/>
  <c r="K503" i="1" s="1"/>
  <c r="J501" i="1"/>
  <c r="K501" i="1" s="1"/>
  <c r="J499" i="1"/>
  <c r="K499" i="1" s="1"/>
  <c r="J497" i="1"/>
  <c r="K497" i="1" s="1"/>
  <c r="J495" i="1"/>
  <c r="K495" i="1" s="1"/>
  <c r="J493" i="1"/>
  <c r="K493" i="1" s="1"/>
  <c r="J491" i="1"/>
  <c r="K491" i="1" s="1"/>
  <c r="J489" i="1"/>
  <c r="K489" i="1" s="1"/>
  <c r="J487" i="1"/>
  <c r="K487" i="1" s="1"/>
  <c r="J485" i="1"/>
  <c r="K485" i="1" s="1"/>
  <c r="J483" i="1"/>
  <c r="K483" i="1" s="1"/>
  <c r="J481" i="1"/>
  <c r="K481" i="1" s="1"/>
  <c r="J479" i="1"/>
  <c r="K479" i="1" s="1"/>
  <c r="J477" i="1"/>
  <c r="K477" i="1" s="1"/>
  <c r="J475" i="1"/>
  <c r="K475" i="1" s="1"/>
  <c r="J473" i="1"/>
  <c r="K473" i="1" s="1"/>
  <c r="J471" i="1"/>
  <c r="K471" i="1" s="1"/>
  <c r="J469" i="1"/>
  <c r="K469" i="1" s="1"/>
  <c r="J467" i="1"/>
  <c r="K467" i="1" s="1"/>
  <c r="J465" i="1"/>
  <c r="K465" i="1" s="1"/>
  <c r="J463" i="1"/>
  <c r="K463" i="1" s="1"/>
  <c r="J461" i="1"/>
  <c r="K461" i="1" s="1"/>
  <c r="J459" i="1"/>
  <c r="K459" i="1" s="1"/>
  <c r="J457" i="1"/>
  <c r="K457" i="1" s="1"/>
  <c r="J455" i="1"/>
  <c r="K455" i="1" s="1"/>
  <c r="J453" i="1"/>
  <c r="K453" i="1" s="1"/>
  <c r="J451" i="1"/>
  <c r="K451" i="1" s="1"/>
  <c r="J449" i="1"/>
  <c r="K449" i="1" s="1"/>
  <c r="J447" i="1"/>
  <c r="K447" i="1" s="1"/>
  <c r="J445" i="1"/>
  <c r="K445" i="1" s="1"/>
  <c r="J443" i="1"/>
  <c r="K443" i="1" s="1"/>
  <c r="J441" i="1"/>
  <c r="K441" i="1" s="1"/>
  <c r="J439" i="1"/>
  <c r="K439" i="1" s="1"/>
  <c r="J437" i="1"/>
  <c r="K437" i="1" s="1"/>
  <c r="J435" i="1"/>
  <c r="K435" i="1" s="1"/>
  <c r="J433" i="1"/>
  <c r="K433" i="1" s="1"/>
  <c r="J431" i="1"/>
  <c r="K431" i="1" s="1"/>
  <c r="J429" i="1"/>
  <c r="K429" i="1" s="1"/>
  <c r="J427" i="1"/>
  <c r="K427" i="1" s="1"/>
  <c r="J425" i="1"/>
  <c r="K425" i="1" s="1"/>
  <c r="J423" i="1"/>
  <c r="K423" i="1" s="1"/>
  <c r="J421" i="1"/>
  <c r="K421" i="1" s="1"/>
  <c r="J419" i="1"/>
  <c r="K419" i="1" s="1"/>
  <c r="J417" i="1"/>
  <c r="K417" i="1" s="1"/>
  <c r="J415" i="1"/>
  <c r="K415" i="1" s="1"/>
  <c r="J413" i="1"/>
  <c r="K413" i="1" s="1"/>
  <c r="J411" i="1"/>
  <c r="K411" i="1" s="1"/>
  <c r="J409" i="1"/>
  <c r="K409" i="1" s="1"/>
  <c r="J407" i="1"/>
  <c r="K407" i="1" s="1"/>
  <c r="J405" i="1"/>
  <c r="K405" i="1" s="1"/>
  <c r="J403" i="1"/>
  <c r="K403" i="1" s="1"/>
  <c r="J401" i="1"/>
  <c r="K401" i="1" s="1"/>
  <c r="J399" i="1"/>
  <c r="K399" i="1" s="1"/>
  <c r="J397" i="1"/>
  <c r="K397" i="1" s="1"/>
  <c r="J395" i="1"/>
  <c r="K395" i="1" s="1"/>
  <c r="J393" i="1"/>
  <c r="K393" i="1" s="1"/>
  <c r="J391" i="1"/>
  <c r="K391" i="1" s="1"/>
  <c r="J389" i="1"/>
  <c r="K389" i="1" s="1"/>
  <c r="J387" i="1"/>
  <c r="K387" i="1" s="1"/>
  <c r="J385" i="1"/>
  <c r="K385" i="1" s="1"/>
  <c r="J383" i="1"/>
  <c r="K383" i="1" s="1"/>
  <c r="J381" i="1"/>
  <c r="K381" i="1" s="1"/>
  <c r="J379" i="1"/>
  <c r="K379" i="1" s="1"/>
  <c r="J377" i="1"/>
  <c r="K377" i="1" s="1"/>
  <c r="J375" i="1"/>
  <c r="K375" i="1" s="1"/>
  <c r="J373" i="1"/>
  <c r="K373" i="1" s="1"/>
  <c r="J371" i="1"/>
  <c r="K371" i="1" s="1"/>
  <c r="J369" i="1"/>
  <c r="K369" i="1" s="1"/>
  <c r="J367" i="1"/>
  <c r="K367" i="1" s="1"/>
  <c r="J365" i="1"/>
  <c r="K365" i="1" s="1"/>
  <c r="J363" i="1"/>
  <c r="K363" i="1" s="1"/>
  <c r="J361" i="1"/>
  <c r="K361" i="1" s="1"/>
  <c r="J359" i="1"/>
  <c r="K359" i="1" s="1"/>
  <c r="J357" i="1"/>
  <c r="K357" i="1" s="1"/>
  <c r="J355" i="1"/>
  <c r="K355" i="1" s="1"/>
  <c r="J353" i="1"/>
  <c r="K353" i="1" s="1"/>
  <c r="J351" i="1"/>
  <c r="K351" i="1" s="1"/>
  <c r="J349" i="1"/>
  <c r="K349" i="1" s="1"/>
  <c r="J347" i="1"/>
  <c r="K347" i="1" s="1"/>
  <c r="J345" i="1"/>
  <c r="K345" i="1" s="1"/>
  <c r="J343" i="1"/>
  <c r="K343" i="1" s="1"/>
  <c r="J341" i="1"/>
  <c r="K341" i="1" s="1"/>
  <c r="J339" i="1"/>
  <c r="K339" i="1" s="1"/>
  <c r="J337" i="1"/>
  <c r="K337" i="1" s="1"/>
  <c r="J335" i="1"/>
  <c r="K335" i="1" s="1"/>
  <c r="J333" i="1"/>
  <c r="K333" i="1" s="1"/>
  <c r="J331" i="1"/>
  <c r="K331" i="1" s="1"/>
  <c r="J329" i="1"/>
  <c r="K329" i="1" s="1"/>
  <c r="J327" i="1"/>
  <c r="K327" i="1" s="1"/>
  <c r="J325" i="1"/>
  <c r="K325" i="1" s="1"/>
  <c r="J323" i="1"/>
  <c r="K323" i="1" s="1"/>
  <c r="J321" i="1"/>
  <c r="K321" i="1" s="1"/>
  <c r="J319" i="1"/>
  <c r="K319" i="1" s="1"/>
  <c r="J317" i="1"/>
  <c r="K317" i="1" s="1"/>
  <c r="J315" i="1"/>
  <c r="K315" i="1" s="1"/>
  <c r="J313" i="1"/>
  <c r="K313" i="1" s="1"/>
  <c r="J311" i="1"/>
  <c r="K311" i="1" s="1"/>
  <c r="J309" i="1"/>
  <c r="K309" i="1" s="1"/>
  <c r="J307" i="1"/>
  <c r="K307" i="1" s="1"/>
  <c r="J305" i="1"/>
  <c r="K305" i="1" s="1"/>
  <c r="J303" i="1"/>
  <c r="K303" i="1" s="1"/>
  <c r="J301" i="1"/>
  <c r="K301" i="1" s="1"/>
  <c r="J299" i="1"/>
  <c r="K299" i="1" s="1"/>
  <c r="J297" i="1"/>
  <c r="K297" i="1" s="1"/>
  <c r="J295" i="1"/>
  <c r="K295" i="1" s="1"/>
  <c r="J293" i="1"/>
  <c r="K293" i="1" s="1"/>
  <c r="J291" i="1"/>
  <c r="K291" i="1" s="1"/>
  <c r="J289" i="1"/>
  <c r="K289" i="1" s="1"/>
  <c r="J287" i="1"/>
  <c r="K287" i="1" s="1"/>
  <c r="J285" i="1"/>
  <c r="K285" i="1" s="1"/>
  <c r="J283" i="1"/>
  <c r="K283" i="1" s="1"/>
  <c r="J280" i="1"/>
  <c r="J278" i="1"/>
  <c r="K278" i="1" s="1"/>
  <c r="J276" i="1"/>
  <c r="K276" i="1" s="1"/>
  <c r="J274" i="1"/>
  <c r="K274" i="1" s="1"/>
  <c r="J272" i="1"/>
  <c r="K272" i="1" s="1"/>
  <c r="J270" i="1"/>
  <c r="K270" i="1" s="1"/>
  <c r="J268" i="1"/>
  <c r="K268" i="1" s="1"/>
  <c r="J266" i="1"/>
  <c r="K266" i="1" s="1"/>
  <c r="J264" i="1"/>
  <c r="K264" i="1" s="1"/>
  <c r="J262" i="1"/>
  <c r="K262" i="1" s="1"/>
  <c r="J260" i="1"/>
  <c r="K260" i="1" s="1"/>
  <c r="J258" i="1"/>
  <c r="K258" i="1" s="1"/>
  <c r="J256" i="1"/>
  <c r="K256" i="1" s="1"/>
  <c r="J254" i="1"/>
  <c r="K254" i="1" s="1"/>
  <c r="J252" i="1"/>
  <c r="K252" i="1" s="1"/>
  <c r="J250" i="1"/>
  <c r="K250" i="1" s="1"/>
  <c r="J248" i="1"/>
  <c r="K248" i="1" s="1"/>
  <c r="J246" i="1"/>
  <c r="K246" i="1" s="1"/>
  <c r="J243" i="1"/>
  <c r="K243" i="1" s="1"/>
  <c r="J239" i="1"/>
  <c r="K239" i="1" s="1"/>
  <c r="J235" i="1"/>
  <c r="K235" i="1" s="1"/>
  <c r="J231" i="1"/>
  <c r="K231" i="1" s="1"/>
  <c r="J385" i="2"/>
  <c r="K385" i="2" s="1"/>
  <c r="J271" i="2"/>
  <c r="K271" i="2" s="1"/>
  <c r="J251" i="2"/>
  <c r="K251" i="2" s="1"/>
  <c r="J235" i="2"/>
  <c r="K235" i="2" s="1"/>
  <c r="J102" i="2"/>
  <c r="K102" i="2" s="1"/>
  <c r="J537" i="1"/>
  <c r="K537" i="1" s="1"/>
  <c r="J244" i="1"/>
  <c r="K244" i="1" s="1"/>
  <c r="J240" i="1"/>
  <c r="K240" i="1" s="1"/>
  <c r="J236" i="1"/>
  <c r="K236" i="1" s="1"/>
  <c r="J232" i="1"/>
  <c r="K232" i="1" s="1"/>
  <c r="J228" i="1"/>
  <c r="K228" i="1" s="1"/>
  <c r="J224" i="1"/>
  <c r="K224" i="1" s="1"/>
  <c r="J220" i="1"/>
  <c r="K220" i="1" s="1"/>
  <c r="J78" i="1"/>
  <c r="K78" i="1" s="1"/>
  <c r="J86" i="1"/>
  <c r="K86" i="1" s="1"/>
  <c r="J98" i="1"/>
  <c r="K98" i="1" s="1"/>
  <c r="J110" i="1"/>
  <c r="K110" i="1" s="1"/>
  <c r="J118" i="1"/>
  <c r="K118" i="1" s="1"/>
  <c r="J130" i="1"/>
  <c r="K130" i="1" s="1"/>
  <c r="J142" i="1"/>
  <c r="K142" i="1" s="1"/>
  <c r="J158" i="1"/>
  <c r="K158" i="1" s="1"/>
  <c r="J170" i="1"/>
  <c r="K170" i="1" s="1"/>
  <c r="J178" i="1"/>
  <c r="K178" i="1" s="1"/>
  <c r="J190" i="1"/>
  <c r="K190" i="1" s="1"/>
  <c r="J198" i="1"/>
  <c r="K198" i="1" s="1"/>
  <c r="J214" i="1"/>
  <c r="K214" i="1" s="1"/>
  <c r="J241" i="1"/>
  <c r="K241" i="1" s="1"/>
  <c r="J257" i="1"/>
  <c r="K257" i="1" s="1"/>
  <c r="J290" i="1"/>
  <c r="K290" i="1" s="1"/>
  <c r="J306" i="1"/>
  <c r="K306" i="1" s="1"/>
  <c r="J330" i="1"/>
  <c r="K330" i="1" s="1"/>
  <c r="J354" i="1"/>
  <c r="K354" i="1" s="1"/>
  <c r="J370" i="1"/>
  <c r="K370" i="1" s="1"/>
  <c r="J394" i="1"/>
  <c r="K394" i="1" s="1"/>
  <c r="J418" i="1"/>
  <c r="K418" i="1" s="1"/>
  <c r="J442" i="1"/>
  <c r="K442" i="1" s="1"/>
  <c r="J458" i="1"/>
  <c r="K458" i="1" s="1"/>
  <c r="J482" i="1"/>
  <c r="K482" i="1" s="1"/>
  <c r="J498" i="1"/>
  <c r="K498" i="1" s="1"/>
  <c r="J514" i="1"/>
  <c r="K514" i="1" s="1"/>
  <c r="J530" i="1"/>
  <c r="K530" i="1" s="1"/>
  <c r="J571" i="1"/>
  <c r="K571" i="1" s="1"/>
  <c r="J603" i="1"/>
  <c r="K603" i="1" s="1"/>
  <c r="J635" i="1"/>
  <c r="K635" i="1" s="1"/>
  <c r="J667" i="1"/>
  <c r="K667" i="1" s="1"/>
  <c r="J715" i="1"/>
  <c r="K715" i="1" s="1"/>
  <c r="J747" i="1"/>
  <c r="K747" i="1" s="1"/>
  <c r="J795" i="1"/>
  <c r="K795" i="1" s="1"/>
  <c r="J7" i="1"/>
  <c r="K7" i="1" s="1"/>
  <c r="J11" i="1"/>
  <c r="K11" i="1" s="1"/>
  <c r="J17" i="1"/>
  <c r="K17" i="1" s="1"/>
  <c r="J23" i="1"/>
  <c r="K23" i="1" s="1"/>
  <c r="J29" i="1"/>
  <c r="K29" i="1" s="1"/>
  <c r="J35" i="1"/>
  <c r="K35" i="1" s="1"/>
  <c r="J43" i="1"/>
  <c r="K43" i="1" s="1"/>
  <c r="J6" i="1"/>
  <c r="K6" i="1" s="1"/>
  <c r="J8" i="1"/>
  <c r="K8" i="1" s="1"/>
  <c r="J10" i="1"/>
  <c r="K10" i="1" s="1"/>
  <c r="J12" i="1"/>
  <c r="K12" i="1" s="1"/>
  <c r="J14" i="1"/>
  <c r="K14" i="1" s="1"/>
  <c r="J16" i="1"/>
  <c r="K16" i="1" s="1"/>
  <c r="J18" i="1"/>
  <c r="K18" i="1" s="1"/>
  <c r="J20" i="1"/>
  <c r="K20" i="1" s="1"/>
  <c r="J22" i="1"/>
  <c r="K22" i="1" s="1"/>
  <c r="J24" i="1"/>
  <c r="K24" i="1" s="1"/>
  <c r="J26" i="1"/>
  <c r="K26" i="1" s="1"/>
  <c r="J28" i="1"/>
  <c r="K28" i="1" s="1"/>
  <c r="J30" i="1"/>
  <c r="K30" i="1" s="1"/>
  <c r="J32" i="1"/>
  <c r="K32" i="1" s="1"/>
  <c r="J34" i="1"/>
  <c r="K34" i="1" s="1"/>
  <c r="J36" i="1"/>
  <c r="K36" i="1" s="1"/>
  <c r="J38" i="1"/>
  <c r="K38" i="1" s="1"/>
  <c r="J40" i="1"/>
  <c r="K40" i="1" s="1"/>
  <c r="J42" i="1"/>
  <c r="K42" i="1" s="1"/>
  <c r="J44" i="1"/>
  <c r="K44" i="1" s="1"/>
  <c r="J46" i="1"/>
  <c r="K46" i="1" s="1"/>
  <c r="J48" i="1"/>
  <c r="K48" i="1" s="1"/>
  <c r="J50" i="1"/>
  <c r="K50" i="1" s="1"/>
  <c r="J52" i="1"/>
  <c r="K52" i="1" s="1"/>
  <c r="J54" i="1"/>
  <c r="K54" i="1" s="1"/>
  <c r="J56" i="1"/>
  <c r="K56" i="1" s="1"/>
  <c r="J58" i="1"/>
  <c r="K58" i="1" s="1"/>
  <c r="J60" i="1"/>
  <c r="K60" i="1" s="1"/>
  <c r="J62" i="1"/>
  <c r="K62" i="1" s="1"/>
  <c r="J64" i="1"/>
  <c r="K64" i="1" s="1"/>
  <c r="J66" i="1"/>
  <c r="K66" i="1" s="1"/>
  <c r="J68" i="1"/>
  <c r="K68" i="1" s="1"/>
  <c r="J70" i="1"/>
  <c r="K70" i="1" s="1"/>
  <c r="J72" i="1"/>
  <c r="K72" i="1" s="1"/>
  <c r="J74" i="1"/>
  <c r="K74" i="1" s="1"/>
  <c r="J77" i="1"/>
  <c r="K77" i="1" s="1"/>
  <c r="J81" i="1"/>
  <c r="K81" i="1" s="1"/>
  <c r="J85" i="1"/>
  <c r="K85" i="1" s="1"/>
  <c r="J89" i="1"/>
  <c r="K89" i="1" s="1"/>
  <c r="J93" i="1"/>
  <c r="K93" i="1" s="1"/>
  <c r="J97" i="1"/>
  <c r="K97" i="1" s="1"/>
  <c r="J101" i="1"/>
  <c r="K101" i="1" s="1"/>
  <c r="J105" i="1"/>
  <c r="K105" i="1" s="1"/>
  <c r="J109" i="1"/>
  <c r="K109" i="1" s="1"/>
  <c r="J113" i="1"/>
  <c r="K113" i="1" s="1"/>
  <c r="J117" i="1"/>
  <c r="K117" i="1" s="1"/>
  <c r="J121" i="1"/>
  <c r="K121" i="1" s="1"/>
  <c r="J125" i="1"/>
  <c r="K125" i="1" s="1"/>
  <c r="J129" i="1"/>
  <c r="K129" i="1" s="1"/>
  <c r="J133" i="1"/>
  <c r="K133" i="1" s="1"/>
  <c r="J137" i="1"/>
  <c r="K137" i="1" s="1"/>
  <c r="J141" i="1"/>
  <c r="K141" i="1" s="1"/>
  <c r="J145" i="1"/>
  <c r="K145" i="1" s="1"/>
  <c r="J149" i="1"/>
  <c r="K149" i="1" s="1"/>
  <c r="J153" i="1"/>
  <c r="K153" i="1" s="1"/>
  <c r="J157" i="1"/>
  <c r="K157" i="1" s="1"/>
  <c r="J161" i="1"/>
  <c r="K161" i="1" s="1"/>
  <c r="J165" i="1"/>
  <c r="K165" i="1" s="1"/>
  <c r="J169" i="1"/>
  <c r="K169" i="1" s="1"/>
  <c r="J173" i="1"/>
  <c r="K173" i="1" s="1"/>
  <c r="J177" i="1"/>
  <c r="K177" i="1" s="1"/>
  <c r="J181" i="1"/>
  <c r="K181" i="1" s="1"/>
  <c r="J185" i="1"/>
  <c r="K185" i="1" s="1"/>
  <c r="J189" i="1"/>
  <c r="K189" i="1" s="1"/>
  <c r="J193" i="1"/>
  <c r="K193" i="1" s="1"/>
  <c r="J197" i="1"/>
  <c r="K197" i="1" s="1"/>
  <c r="J201" i="1"/>
  <c r="K201" i="1" s="1"/>
  <c r="J205" i="1"/>
  <c r="K205" i="1" s="1"/>
  <c r="J209" i="1"/>
  <c r="K209" i="1" s="1"/>
  <c r="J213" i="1"/>
  <c r="K213" i="1" s="1"/>
  <c r="J217" i="1"/>
  <c r="K217" i="1" s="1"/>
  <c r="J219" i="1"/>
  <c r="K219" i="1" s="1"/>
  <c r="J221" i="1"/>
  <c r="K221" i="1" s="1"/>
  <c r="J223" i="1"/>
  <c r="K223" i="1" s="1"/>
  <c r="J225" i="1"/>
  <c r="K225" i="1" s="1"/>
  <c r="J227" i="1"/>
  <c r="K227" i="1" s="1"/>
  <c r="J247" i="1"/>
  <c r="K247" i="1" s="1"/>
  <c r="J255" i="1"/>
  <c r="K255" i="1" s="1"/>
  <c r="J263" i="1"/>
  <c r="K263" i="1" s="1"/>
  <c r="J271" i="1"/>
  <c r="K271" i="1" s="1"/>
  <c r="J279" i="1"/>
  <c r="K279" i="1" s="1"/>
  <c r="J288" i="1"/>
  <c r="K288" i="1" s="1"/>
  <c r="J296" i="1"/>
  <c r="K296" i="1" s="1"/>
  <c r="J304" i="1"/>
  <c r="K304" i="1" s="1"/>
  <c r="J312" i="1"/>
  <c r="K312" i="1" s="1"/>
  <c r="J320" i="1"/>
  <c r="K320" i="1" s="1"/>
  <c r="J328" i="1"/>
  <c r="K328" i="1" s="1"/>
  <c r="J336" i="1"/>
  <c r="K336" i="1" s="1"/>
  <c r="J344" i="1"/>
  <c r="K344" i="1" s="1"/>
  <c r="J352" i="1"/>
  <c r="K352" i="1" s="1"/>
  <c r="J360" i="1"/>
  <c r="K360" i="1" s="1"/>
  <c r="J368" i="1"/>
  <c r="K368" i="1" s="1"/>
  <c r="J376" i="1"/>
  <c r="K376" i="1" s="1"/>
  <c r="J384" i="1"/>
  <c r="K384" i="1" s="1"/>
  <c r="J392" i="1"/>
  <c r="K392" i="1" s="1"/>
  <c r="J400" i="1"/>
  <c r="K400" i="1" s="1"/>
  <c r="J408" i="1"/>
  <c r="K408" i="1" s="1"/>
  <c r="J416" i="1"/>
  <c r="K416" i="1" s="1"/>
  <c r="J424" i="1"/>
  <c r="K424" i="1" s="1"/>
  <c r="J432" i="1"/>
  <c r="K432" i="1" s="1"/>
  <c r="J440" i="1"/>
  <c r="K440" i="1" s="1"/>
  <c r="J448" i="1"/>
  <c r="K448" i="1" s="1"/>
  <c r="J456" i="1"/>
  <c r="K456" i="1" s="1"/>
  <c r="J464" i="1"/>
  <c r="K464" i="1" s="1"/>
  <c r="J472" i="1"/>
  <c r="K472" i="1" s="1"/>
  <c r="J480" i="1"/>
  <c r="K480" i="1" s="1"/>
  <c r="J488" i="1"/>
  <c r="K488" i="1" s="1"/>
  <c r="J496" i="1"/>
  <c r="K496" i="1" s="1"/>
  <c r="J504" i="1"/>
  <c r="K504" i="1" s="1"/>
  <c r="J512" i="1"/>
  <c r="K512" i="1" s="1"/>
  <c r="J520" i="1"/>
  <c r="K520" i="1" s="1"/>
  <c r="J528" i="1"/>
  <c r="K528" i="1" s="1"/>
  <c r="J551" i="1"/>
  <c r="K551" i="1" s="1"/>
  <c r="J567" i="1"/>
  <c r="K567" i="1" s="1"/>
  <c r="J583" i="1"/>
  <c r="K583" i="1" s="1"/>
  <c r="J599" i="1"/>
  <c r="K599" i="1" s="1"/>
  <c r="J615" i="1"/>
  <c r="K615" i="1" s="1"/>
  <c r="J631" i="1"/>
  <c r="K631" i="1" s="1"/>
  <c r="J647" i="1"/>
  <c r="K647" i="1" s="1"/>
  <c r="J663" i="1"/>
  <c r="K663" i="1" s="1"/>
  <c r="J679" i="1"/>
  <c r="K679" i="1" s="1"/>
  <c r="J695" i="1"/>
  <c r="K695" i="1" s="1"/>
  <c r="J711" i="1"/>
  <c r="K711" i="1" s="1"/>
  <c r="J727" i="1"/>
  <c r="K727" i="1" s="1"/>
  <c r="J743" i="1"/>
  <c r="K743" i="1" s="1"/>
  <c r="J759" i="1"/>
  <c r="K759" i="1" s="1"/>
  <c r="J775" i="1"/>
  <c r="K775" i="1" s="1"/>
  <c r="J791" i="1"/>
  <c r="K791" i="1" s="1"/>
  <c r="J140" i="2"/>
  <c r="K140" i="2" s="1"/>
  <c r="J1263" i="2"/>
  <c r="K1263" i="2" s="1"/>
  <c r="J1236" i="2"/>
  <c r="K1236" i="2" s="1"/>
  <c r="J1235" i="2"/>
  <c r="K1235" i="2" s="1"/>
  <c r="J1237" i="2"/>
  <c r="K1237" i="2" s="1"/>
  <c r="J1192" i="2"/>
  <c r="K1192" i="2" s="1"/>
  <c r="J1289" i="2"/>
  <c r="K1289" i="2" s="1"/>
  <c r="J1037" i="2"/>
  <c r="K1037" i="2" s="1"/>
  <c r="J922" i="2"/>
  <c r="K922" i="2" s="1"/>
  <c r="J920" i="2"/>
  <c r="K920" i="2" s="1"/>
  <c r="J921" i="2"/>
  <c r="K921" i="2" s="1"/>
  <c r="J674" i="2"/>
  <c r="K674" i="2" s="1"/>
  <c r="J672" i="2"/>
  <c r="K672" i="2" s="1"/>
  <c r="J658" i="2"/>
  <c r="K658" i="2" s="1"/>
  <c r="J656" i="2"/>
  <c r="K656" i="2" s="1"/>
  <c r="J590" i="2"/>
  <c r="K590" i="2" s="1"/>
  <c r="J588" i="2"/>
  <c r="K588" i="2" s="1"/>
  <c r="J586" i="2"/>
  <c r="K586" i="2" s="1"/>
  <c r="J584" i="2"/>
  <c r="K584" i="2" s="1"/>
  <c r="J566" i="2"/>
  <c r="K566" i="2" s="1"/>
  <c r="J564" i="2"/>
  <c r="K564" i="2" s="1"/>
  <c r="J562" i="2"/>
  <c r="K562" i="2" s="1"/>
  <c r="J560" i="2"/>
  <c r="K560" i="2" s="1"/>
  <c r="J558" i="2"/>
  <c r="K558" i="2" s="1"/>
  <c r="J556" i="2"/>
  <c r="K556" i="2" s="1"/>
  <c r="J554" i="2"/>
  <c r="K554" i="2" s="1"/>
  <c r="J550" i="2"/>
  <c r="K550" i="2" s="1"/>
  <c r="J546" i="2"/>
  <c r="K546" i="2" s="1"/>
  <c r="J544" i="2"/>
  <c r="K544" i="2" s="1"/>
  <c r="J532" i="2"/>
  <c r="K532" i="2" s="1"/>
  <c r="J528" i="2"/>
  <c r="K528" i="2" s="1"/>
  <c r="J616" i="2"/>
  <c r="K616" i="2" s="1"/>
  <c r="J614" i="2"/>
  <c r="K614" i="2" s="1"/>
  <c r="J612" i="2"/>
  <c r="K612" i="2" s="1"/>
  <c r="J610" i="2"/>
  <c r="K610" i="2" s="1"/>
  <c r="J608" i="2"/>
  <c r="K608" i="2" s="1"/>
  <c r="J606" i="2"/>
  <c r="K606" i="2" s="1"/>
  <c r="J602" i="2"/>
  <c r="K602" i="2" s="1"/>
  <c r="J600" i="2"/>
  <c r="K600" i="2" s="1"/>
  <c r="J582" i="2"/>
  <c r="K582" i="2" s="1"/>
  <c r="J580" i="2"/>
  <c r="K580" i="2" s="1"/>
  <c r="J675" i="2"/>
  <c r="K675" i="2" s="1"/>
  <c r="J673" i="2"/>
  <c r="K673" i="2" s="1"/>
  <c r="J657" i="2"/>
  <c r="K657" i="2" s="1"/>
  <c r="J591" i="2"/>
  <c r="J587" i="2"/>
  <c r="K587" i="2" s="1"/>
  <c r="J585" i="2"/>
  <c r="K585" i="2" s="1"/>
  <c r="J615" i="2"/>
  <c r="K615" i="2" s="1"/>
  <c r="J607" i="2"/>
  <c r="K607" i="2" s="1"/>
  <c r="J599" i="2"/>
  <c r="K599" i="2" s="1"/>
  <c r="J559" i="2"/>
  <c r="K559" i="2" s="1"/>
  <c r="J527" i="2"/>
  <c r="K527" i="2" s="1"/>
  <c r="J525" i="2"/>
  <c r="K525" i="2" s="1"/>
  <c r="J523" i="2"/>
  <c r="K523" i="2" s="1"/>
  <c r="J519" i="2"/>
  <c r="K519" i="2" s="1"/>
  <c r="J513" i="2"/>
  <c r="K513" i="2" s="1"/>
  <c r="J491" i="2"/>
  <c r="K491" i="2" s="1"/>
  <c r="J487" i="2"/>
  <c r="K487" i="2" s="1"/>
  <c r="J485" i="2"/>
  <c r="K485" i="2" s="1"/>
  <c r="J475" i="2"/>
  <c r="K475" i="2" s="1"/>
  <c r="J473" i="2"/>
  <c r="K473" i="2" s="1"/>
  <c r="J471" i="2"/>
  <c r="K471" i="2" s="1"/>
  <c r="J458" i="2"/>
  <c r="K458" i="2" s="1"/>
  <c r="J613" i="2"/>
  <c r="K613" i="2" s="1"/>
  <c r="J605" i="2"/>
  <c r="K605" i="2" s="1"/>
  <c r="J581" i="2"/>
  <c r="K581" i="2" s="1"/>
  <c r="J576" i="2"/>
  <c r="K576" i="2" s="1"/>
  <c r="J561" i="2"/>
  <c r="K561" i="2" s="1"/>
  <c r="J545" i="2"/>
  <c r="K545" i="2" s="1"/>
  <c r="J460" i="2"/>
  <c r="K460" i="2" s="1"/>
  <c r="J445" i="2"/>
  <c r="K445" i="2" s="1"/>
  <c r="J434" i="2"/>
  <c r="J421" i="2"/>
  <c r="K421" i="2" s="1"/>
  <c r="J419" i="2"/>
  <c r="K419" i="2" s="1"/>
  <c r="J417" i="2"/>
  <c r="K417" i="2" s="1"/>
  <c r="J409" i="2"/>
  <c r="K409" i="2" s="1"/>
  <c r="J405" i="2"/>
  <c r="K405" i="2" s="1"/>
  <c r="J356" i="2"/>
  <c r="J352" i="2"/>
  <c r="J340" i="2"/>
  <c r="J338" i="2"/>
  <c r="K338" i="2" s="1"/>
  <c r="J336" i="2"/>
  <c r="K336" i="2" s="1"/>
  <c r="J334" i="2"/>
  <c r="K334" i="2" s="1"/>
  <c r="J332" i="2"/>
  <c r="K332" i="2" s="1"/>
  <c r="J330" i="2"/>
  <c r="K330" i="2" s="1"/>
  <c r="J328" i="2"/>
  <c r="K328" i="2" s="1"/>
  <c r="K326" i="2"/>
  <c r="L326" i="2" s="1"/>
  <c r="J324" i="2"/>
  <c r="K324" i="2" s="1"/>
  <c r="J322" i="2"/>
  <c r="K322" i="2" s="1"/>
  <c r="J320" i="2"/>
  <c r="K320" i="2" s="1"/>
  <c r="J316" i="2"/>
  <c r="K316" i="2" s="1"/>
  <c r="J314" i="2"/>
  <c r="K314" i="2" s="1"/>
  <c r="J312" i="2"/>
  <c r="K312" i="2" s="1"/>
  <c r="J310" i="2"/>
  <c r="K310" i="2" s="1"/>
  <c r="J304" i="2"/>
  <c r="K304" i="2" s="1"/>
  <c r="J302" i="2"/>
  <c r="K302" i="2" s="1"/>
  <c r="J300" i="2"/>
  <c r="K300" i="2" s="1"/>
  <c r="J296" i="2"/>
  <c r="K296" i="2" s="1"/>
  <c r="J294" i="2"/>
  <c r="K294" i="2" s="1"/>
  <c r="J292" i="2"/>
  <c r="K292" i="2" s="1"/>
  <c r="J290" i="2"/>
  <c r="K290" i="2" s="1"/>
  <c r="J288" i="2"/>
  <c r="K288" i="2" s="1"/>
  <c r="J282" i="2"/>
  <c r="K282" i="2" s="1"/>
  <c r="J280" i="2"/>
  <c r="K280" i="2" s="1"/>
  <c r="J278" i="2"/>
  <c r="K278" i="2" s="1"/>
  <c r="J276" i="2"/>
  <c r="K276" i="2" s="1"/>
  <c r="J266" i="2"/>
  <c r="K266" i="2" s="1"/>
  <c r="J264" i="2"/>
  <c r="K264" i="2" s="1"/>
  <c r="J262" i="2"/>
  <c r="K262" i="2" s="1"/>
  <c r="J611" i="2"/>
  <c r="K611" i="2" s="1"/>
  <c r="J555" i="2"/>
  <c r="K555" i="2" s="1"/>
  <c r="J547" i="2"/>
  <c r="K547" i="2" s="1"/>
  <c r="J531" i="2"/>
  <c r="K531" i="2" s="1"/>
  <c r="J524" i="2"/>
  <c r="K524" i="2" s="1"/>
  <c r="J520" i="2"/>
  <c r="K520" i="2" s="1"/>
  <c r="J500" i="2"/>
  <c r="K500" i="2" s="1"/>
  <c r="J490" i="2"/>
  <c r="K490" i="2" s="1"/>
  <c r="J488" i="2"/>
  <c r="K488" i="2" s="1"/>
  <c r="J486" i="2"/>
  <c r="K486" i="2" s="1"/>
  <c r="J484" i="2"/>
  <c r="K484" i="2" s="1"/>
  <c r="J472" i="2"/>
  <c r="K472" i="2" s="1"/>
  <c r="J459" i="2"/>
  <c r="J440" i="2"/>
  <c r="K440" i="2" s="1"/>
  <c r="J425" i="2"/>
  <c r="K425" i="2" s="1"/>
  <c r="J374" i="2"/>
  <c r="K374" i="2" s="1"/>
  <c r="J372" i="2"/>
  <c r="K372" i="2" s="1"/>
  <c r="J366" i="2"/>
  <c r="J359" i="2"/>
  <c r="K359" i="2" s="1"/>
  <c r="J355" i="2"/>
  <c r="J347" i="2"/>
  <c r="K347" i="2" s="1"/>
  <c r="J345" i="2"/>
  <c r="K345" i="2" s="1"/>
  <c r="J617" i="2"/>
  <c r="K617" i="2" s="1"/>
  <c r="J609" i="2"/>
  <c r="K609" i="2" s="1"/>
  <c r="J601" i="2"/>
  <c r="K601" i="2" s="1"/>
  <c r="J578" i="2"/>
  <c r="K578" i="2" s="1"/>
  <c r="J565" i="2"/>
  <c r="K565" i="2" s="1"/>
  <c r="J557" i="2"/>
  <c r="K557" i="2" s="1"/>
  <c r="J463" i="2"/>
  <c r="K463" i="2" s="1"/>
  <c r="J461" i="2"/>
  <c r="K461" i="2" s="1"/>
  <c r="J454" i="2"/>
  <c r="J444" i="2"/>
  <c r="K444" i="2" s="1"/>
  <c r="J420" i="2"/>
  <c r="K420" i="2" s="1"/>
  <c r="J416" i="2"/>
  <c r="K416" i="2" s="1"/>
  <c r="J410" i="2"/>
  <c r="K410" i="2" s="1"/>
  <c r="J408" i="2"/>
  <c r="K408" i="2" s="1"/>
  <c r="J406" i="2"/>
  <c r="K406" i="2" s="1"/>
  <c r="J398" i="2"/>
  <c r="K398" i="2" s="1"/>
  <c r="J371" i="2"/>
  <c r="J358" i="2"/>
  <c r="J354" i="2"/>
  <c r="J344" i="2"/>
  <c r="J342" i="2"/>
  <c r="K342" i="2" s="1"/>
  <c r="J339" i="2"/>
  <c r="K339" i="2" s="1"/>
  <c r="J337" i="2"/>
  <c r="K337" i="2" s="1"/>
  <c r="J335" i="2"/>
  <c r="K335" i="2" s="1"/>
  <c r="J333" i="2"/>
  <c r="K333" i="2" s="1"/>
  <c r="J331" i="2"/>
  <c r="K331" i="2" s="1"/>
  <c r="J329" i="2"/>
  <c r="K329" i="2" s="1"/>
  <c r="J325" i="2"/>
  <c r="K325" i="2" s="1"/>
  <c r="J323" i="2"/>
  <c r="K323" i="2" s="1"/>
  <c r="J321" i="2"/>
  <c r="K321" i="2" s="1"/>
  <c r="J319" i="2"/>
  <c r="K319" i="2" s="1"/>
  <c r="J315" i="2"/>
  <c r="K315" i="2" s="1"/>
  <c r="J313" i="2"/>
  <c r="K313" i="2" s="1"/>
  <c r="J311" i="2"/>
  <c r="K311" i="2" s="1"/>
  <c r="J309" i="2"/>
  <c r="K309" i="2" s="1"/>
  <c r="J305" i="2"/>
  <c r="K305" i="2" s="1"/>
  <c r="J303" i="2"/>
  <c r="K303" i="2" s="1"/>
  <c r="J301" i="2"/>
  <c r="K301" i="2" s="1"/>
  <c r="J299" i="2"/>
  <c r="K299" i="2" s="1"/>
  <c r="J297" i="2"/>
  <c r="K297" i="2" s="1"/>
  <c r="J295" i="2"/>
  <c r="K295" i="2" s="1"/>
  <c r="H9" i="2"/>
  <c r="H29" i="2"/>
  <c r="J50" i="2"/>
  <c r="K50" i="2" s="1"/>
  <c r="J52" i="2"/>
  <c r="K52" i="2" s="1"/>
  <c r="J54" i="2"/>
  <c r="K54" i="2" s="1"/>
  <c r="J56" i="2"/>
  <c r="K56" i="2" s="1"/>
  <c r="J59" i="2"/>
  <c r="K59" i="2" s="1"/>
  <c r="J60" i="2"/>
  <c r="K60" i="2" s="1"/>
  <c r="J69" i="2"/>
  <c r="K69" i="2" s="1"/>
  <c r="J76" i="2"/>
  <c r="K76" i="2" s="1"/>
  <c r="J77" i="2"/>
  <c r="K77" i="2" s="1"/>
  <c r="J78" i="2"/>
  <c r="K78" i="2" s="1"/>
  <c r="J84" i="2"/>
  <c r="K84" i="2" s="1"/>
  <c r="J85" i="2"/>
  <c r="K85" i="2" s="1"/>
  <c r="J86" i="2"/>
  <c r="K86" i="2" s="1"/>
  <c r="J106" i="2"/>
  <c r="K106" i="2" s="1"/>
  <c r="J109" i="2"/>
  <c r="K109" i="2" s="1"/>
  <c r="J119" i="2"/>
  <c r="K119" i="2" s="1"/>
  <c r="J122" i="2"/>
  <c r="K122" i="2" s="1"/>
  <c r="J135" i="2"/>
  <c r="K135" i="2" s="1"/>
  <c r="J192" i="2"/>
  <c r="K192" i="2" s="1"/>
  <c r="J193" i="2"/>
  <c r="K193" i="2" s="1"/>
  <c r="J201" i="2"/>
  <c r="K201" i="2" s="1"/>
  <c r="J203" i="2"/>
  <c r="K203" i="2" s="1"/>
  <c r="J205" i="2"/>
  <c r="K205" i="2" s="1"/>
  <c r="J207" i="2"/>
  <c r="K207" i="2" s="1"/>
  <c r="J209" i="2"/>
  <c r="K209" i="2" s="1"/>
  <c r="J211" i="2"/>
  <c r="K211" i="2" s="1"/>
  <c r="J213" i="2"/>
  <c r="K213" i="2" s="1"/>
  <c r="J215" i="2"/>
  <c r="K215" i="2" s="1"/>
  <c r="J217" i="2"/>
  <c r="K217" i="2" s="1"/>
  <c r="J219" i="2"/>
  <c r="K219" i="2" s="1"/>
  <c r="J221" i="2"/>
  <c r="K221" i="2" s="1"/>
  <c r="J223" i="2"/>
  <c r="K223" i="2" s="1"/>
  <c r="J225" i="2"/>
  <c r="K225" i="2" s="1"/>
  <c r="J227" i="2"/>
  <c r="K227" i="2" s="1"/>
  <c r="J229" i="2"/>
  <c r="K229" i="2" s="1"/>
  <c r="J348" i="2"/>
  <c r="K348" i="2" s="1"/>
  <c r="J361" i="2"/>
  <c r="K361" i="2" s="1"/>
  <c r="J7" i="2"/>
  <c r="K7" i="2" s="1"/>
  <c r="J27" i="2"/>
  <c r="K27" i="2" s="1"/>
  <c r="J61" i="2"/>
  <c r="K61" i="2" s="1"/>
  <c r="J62" i="2"/>
  <c r="K62" i="2" s="1"/>
  <c r="J63" i="2"/>
  <c r="K63" i="2" s="1"/>
  <c r="J64" i="2"/>
  <c r="K64" i="2" s="1"/>
  <c r="J70" i="2"/>
  <c r="K70" i="2" s="1"/>
  <c r="J71" i="2"/>
  <c r="K71" i="2" s="1"/>
  <c r="J72" i="2"/>
  <c r="K72" i="2" s="1"/>
  <c r="J79" i="2"/>
  <c r="K79" i="2" s="1"/>
  <c r="J80" i="2"/>
  <c r="K80" i="2" s="1"/>
  <c r="J88" i="2"/>
  <c r="K88" i="2" s="1"/>
  <c r="J90" i="2"/>
  <c r="K90" i="2" s="1"/>
  <c r="J92" i="2"/>
  <c r="K92" i="2" s="1"/>
  <c r="J94" i="2"/>
  <c r="K94" i="2" s="1"/>
  <c r="J96" i="2"/>
  <c r="K96" i="2" s="1"/>
  <c r="J98" i="2"/>
  <c r="K98" i="2" s="1"/>
  <c r="J101" i="2"/>
  <c r="K101" i="2" s="1"/>
  <c r="J111" i="2"/>
  <c r="K111" i="2" s="1"/>
  <c r="J114" i="2"/>
  <c r="K114" i="2" s="1"/>
  <c r="J116" i="2"/>
  <c r="K116" i="2" s="1"/>
  <c r="J125" i="2"/>
  <c r="K125" i="2" s="1"/>
  <c r="J127" i="2"/>
  <c r="K127" i="2" s="1"/>
  <c r="J129" i="2"/>
  <c r="K129" i="2" s="1"/>
  <c r="J132" i="2"/>
  <c r="K132" i="2" s="1"/>
  <c r="J265" i="2"/>
  <c r="K265" i="2" s="1"/>
  <c r="J277" i="2"/>
  <c r="K277" i="2" s="1"/>
  <c r="J281" i="2"/>
  <c r="K281" i="2" s="1"/>
  <c r="J289" i="2"/>
  <c r="K289" i="2" s="1"/>
  <c r="J293" i="2"/>
  <c r="K293" i="2" s="1"/>
  <c r="J341" i="2"/>
  <c r="J350" i="2"/>
  <c r="J373" i="2"/>
  <c r="K373" i="2" s="1"/>
  <c r="J439" i="2"/>
  <c r="K439" i="2" s="1"/>
  <c r="J51" i="2"/>
  <c r="K51" i="2" s="1"/>
  <c r="J53" i="2"/>
  <c r="K53" i="2" s="1"/>
  <c r="J55" i="2"/>
  <c r="K55" i="2" s="1"/>
  <c r="J57" i="2"/>
  <c r="K57" i="2" s="1"/>
  <c r="J58" i="2"/>
  <c r="K58" i="2" s="1"/>
  <c r="J65" i="2"/>
  <c r="K65" i="2" s="1"/>
  <c r="J66" i="2"/>
  <c r="K66" i="2" s="1"/>
  <c r="J67" i="2"/>
  <c r="K67" i="2" s="1"/>
  <c r="J68" i="2"/>
  <c r="K68" i="2" s="1"/>
  <c r="J73" i="2"/>
  <c r="K73" i="2" s="1"/>
  <c r="J74" i="2"/>
  <c r="K74" i="2" s="1"/>
  <c r="J75" i="2"/>
  <c r="K75" i="2" s="1"/>
  <c r="J100" i="2"/>
  <c r="K100" i="2" s="1"/>
  <c r="J108" i="2"/>
  <c r="K108" i="2" s="1"/>
  <c r="J113" i="2"/>
  <c r="K113" i="2" s="1"/>
  <c r="J118" i="2"/>
  <c r="K118" i="2" s="1"/>
  <c r="J120" i="2"/>
  <c r="K120" i="2" s="1"/>
  <c r="J121" i="2"/>
  <c r="K121" i="2" s="1"/>
  <c r="J124" i="2"/>
  <c r="K124" i="2" s="1"/>
  <c r="J131" i="2"/>
  <c r="K131" i="2" s="1"/>
  <c r="J134" i="2"/>
  <c r="K134" i="2" s="1"/>
  <c r="J167" i="2"/>
  <c r="K167" i="2" s="1"/>
  <c r="J168" i="2"/>
  <c r="K168" i="2" s="1"/>
  <c r="J169" i="2"/>
  <c r="K169" i="2" s="1"/>
  <c r="J170" i="2"/>
  <c r="K170" i="2" s="1"/>
  <c r="J171" i="2"/>
  <c r="K171" i="2" s="1"/>
  <c r="J172" i="2"/>
  <c r="K172" i="2" s="1"/>
  <c r="J173" i="2"/>
  <c r="K173" i="2" s="1"/>
  <c r="J174" i="2"/>
  <c r="K174" i="2" s="1"/>
  <c r="J175" i="2"/>
  <c r="K175" i="2" s="1"/>
  <c r="J176" i="2"/>
  <c r="K176" i="2" s="1"/>
  <c r="J179" i="2"/>
  <c r="K179" i="2" s="1"/>
  <c r="J180" i="2"/>
  <c r="K180" i="2" s="1"/>
  <c r="J181" i="2"/>
  <c r="K181" i="2" s="1"/>
  <c r="J182" i="2"/>
  <c r="K182" i="2" s="1"/>
  <c r="J183" i="2"/>
  <c r="K183" i="2" s="1"/>
  <c r="J184" i="2"/>
  <c r="K184" i="2" s="1"/>
  <c r="J185" i="2"/>
  <c r="K185" i="2" s="1"/>
  <c r="J186" i="2"/>
  <c r="K186" i="2" s="1"/>
  <c r="J187" i="2"/>
  <c r="K187" i="2" s="1"/>
  <c r="J194" i="2"/>
  <c r="K194" i="2" s="1"/>
  <c r="J202" i="2"/>
  <c r="K202" i="2" s="1"/>
  <c r="J204" i="2"/>
  <c r="K204" i="2" s="1"/>
  <c r="J206" i="2"/>
  <c r="K206" i="2" s="1"/>
  <c r="J208" i="2"/>
  <c r="K208" i="2" s="1"/>
  <c r="J210" i="2"/>
  <c r="K210" i="2" s="1"/>
  <c r="J212" i="2"/>
  <c r="K212" i="2" s="1"/>
  <c r="J214" i="2"/>
  <c r="K214" i="2" s="1"/>
  <c r="J216" i="2"/>
  <c r="K216" i="2" s="1"/>
  <c r="J218" i="2"/>
  <c r="K218" i="2" s="1"/>
  <c r="J220" i="2"/>
  <c r="K220" i="2" s="1"/>
  <c r="J222" i="2"/>
  <c r="K222" i="2" s="1"/>
  <c r="J224" i="2"/>
  <c r="K224" i="2" s="1"/>
  <c r="J226" i="2"/>
  <c r="K226" i="2" s="1"/>
  <c r="J228" i="2"/>
  <c r="K228" i="2" s="1"/>
  <c r="J353" i="2"/>
  <c r="J375" i="2"/>
  <c r="K375" i="2" s="1"/>
  <c r="J391" i="2"/>
  <c r="K391" i="2" s="1"/>
  <c r="J424" i="2"/>
  <c r="K424" i="2" s="1"/>
  <c r="H10" i="2" l="1"/>
  <c r="J9" i="2"/>
  <c r="K9" i="2" s="1"/>
  <c r="H30" i="2"/>
  <c r="J29" i="2"/>
  <c r="K29" i="2" s="1"/>
  <c r="J30" i="2" l="1"/>
  <c r="K30" i="2" s="1"/>
  <c r="H31" i="2"/>
  <c r="J10" i="2"/>
  <c r="K10" i="2" s="1"/>
  <c r="H11" i="2"/>
  <c r="J31" i="2" l="1"/>
  <c r="K31" i="2" s="1"/>
  <c r="H32" i="2"/>
  <c r="J11" i="2"/>
  <c r="K11" i="2" s="1"/>
  <c r="H12" i="2"/>
  <c r="H33" i="2" l="1"/>
  <c r="J32" i="2"/>
  <c r="K32" i="2" s="1"/>
  <c r="J12" i="2"/>
  <c r="K12" i="2" s="1"/>
  <c r="H13" i="2"/>
  <c r="H14" i="2" l="1"/>
  <c r="J13" i="2"/>
  <c r="K13" i="2" s="1"/>
  <c r="J33" i="2"/>
  <c r="K33" i="2" s="1"/>
  <c r="H34" i="2"/>
  <c r="J34" i="2" l="1"/>
  <c r="K34" i="2" s="1"/>
  <c r="H35" i="2"/>
  <c r="H15" i="2"/>
  <c r="J14" i="2"/>
  <c r="K14" i="2" s="1"/>
  <c r="H16" i="2" l="1"/>
  <c r="J15" i="2"/>
  <c r="K15" i="2" s="1"/>
  <c r="J35" i="2"/>
  <c r="K35" i="2" s="1"/>
  <c r="H36" i="2"/>
  <c r="J36" i="2" l="1"/>
  <c r="K36" i="2" s="1"/>
  <c r="H37" i="2"/>
  <c r="J16" i="2"/>
  <c r="K16" i="2" s="1"/>
  <c r="H17" i="2"/>
  <c r="J17" i="2" l="1"/>
  <c r="K17" i="2" s="1"/>
  <c r="H18" i="2"/>
  <c r="J37" i="2"/>
  <c r="K37" i="2" s="1"/>
  <c r="H38" i="2"/>
  <c r="H39" i="2" l="1"/>
  <c r="J38" i="2"/>
  <c r="K38" i="2" s="1"/>
  <c r="H19" i="2"/>
  <c r="J18" i="2"/>
  <c r="K18" i="2" s="1"/>
  <c r="J19" i="2" l="1"/>
  <c r="K19" i="2" s="1"/>
  <c r="H20" i="2"/>
  <c r="J39" i="2"/>
  <c r="K39" i="2" s="1"/>
  <c r="H40" i="2"/>
  <c r="H41" i="2" l="1"/>
  <c r="J40" i="2"/>
  <c r="K40" i="2" s="1"/>
  <c r="J20" i="2"/>
  <c r="K20" i="2" s="1"/>
  <c r="H21" i="2"/>
  <c r="H22" i="2" l="1"/>
  <c r="J21" i="2"/>
  <c r="K21" i="2" s="1"/>
  <c r="H42" i="2"/>
  <c r="J41" i="2"/>
  <c r="K41" i="2" s="1"/>
  <c r="H23" i="2" l="1"/>
  <c r="J22" i="2"/>
  <c r="K22" i="2" s="1"/>
  <c r="J42" i="2"/>
  <c r="K42" i="2" s="1"/>
  <c r="H43" i="2"/>
  <c r="H44" i="2" l="1"/>
  <c r="J43" i="2"/>
  <c r="K43" i="2" s="1"/>
  <c r="H24" i="2"/>
  <c r="J23" i="2"/>
  <c r="K23" i="2" s="1"/>
  <c r="H25" i="2" l="1"/>
  <c r="J24" i="2"/>
  <c r="K24" i="2" s="1"/>
  <c r="H45" i="2"/>
  <c r="J44" i="2"/>
  <c r="K44" i="2" s="1"/>
  <c r="J45" i="2" l="1"/>
  <c r="K45" i="2" s="1"/>
  <c r="H46" i="2"/>
  <c r="H26" i="2"/>
  <c r="J26" i="2" s="1"/>
  <c r="K26" i="2" s="1"/>
  <c r="J25" i="2"/>
  <c r="K25" i="2" s="1"/>
  <c r="H47" i="2" l="1"/>
  <c r="J46" i="2"/>
  <c r="K46" i="2" s="1"/>
  <c r="J47" i="2" l="1"/>
  <c r="K47" i="2" s="1"/>
  <c r="H48" i="2"/>
  <c r="J48" i="2" l="1"/>
  <c r="K48" i="2" s="1"/>
  <c r="H49" i="2"/>
  <c r="J49" i="2" s="1"/>
  <c r="K49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U4" authorId="0" shapeId="0" xr:uid="{00000000-0006-0000-0000-000001000000}">
      <text>
        <r>
          <rPr>
            <sz val="10"/>
            <color rgb="FF000000"/>
            <rFont val="Arial"/>
          </rPr>
          <t>Citar número da portaria e data de emissão (123, de 12/03/2022)
	-Mirian Cristina Knopacki</t>
        </r>
      </text>
    </comment>
    <comment ref="X4" authorId="0" shapeId="0" xr:uid="{00000000-0006-0000-0000-000002000000}">
      <text>
        <r>
          <rPr>
            <sz val="10"/>
            <color rgb="FF000000"/>
            <rFont val="Arial"/>
          </rPr>
          <t>Citar número da portaria e data de emissão (123, de 12/03/2022)
	-Mirian Cristina Knopacki</t>
        </r>
      </text>
    </comment>
    <comment ref="K5" authorId="0" shapeId="0" xr:uid="{00000000-0006-0000-0000-000003000000}">
      <text>
        <r>
          <rPr>
            <sz val="10"/>
            <color rgb="FF000000"/>
            <rFont val="Arial"/>
          </rPr>
          <t>Aguardando o envio da publicação do contrato
	-Rosimarcia Aparecida Garcia
----
Aguardando o envio da publicação do contrato
	-Rosimarcia Aparecida Garcia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507" authorId="0" shapeId="0" xr:uid="{00000000-0006-0000-0100-000004000000}">
      <text>
        <r>
          <rPr>
            <sz val="10"/>
            <color rgb="FF000000"/>
            <rFont val="Arial"/>
          </rPr>
          <t>Minutas das portarias realizadas pelo Campus Umuarama.
	-Rosimarcia Aparecida Garcia</t>
        </r>
      </text>
    </comment>
    <comment ref="A618" authorId="0" shapeId="0" xr:uid="{00000000-0006-0000-0100-000002000000}">
      <text>
        <r>
          <rPr>
            <sz val="10"/>
            <color rgb="FF000000"/>
            <rFont val="Arial"/>
          </rPr>
          <t>Encerrado quando da celebração do contrato 22/2021.
	-Mirian Cristina Knopacki</t>
        </r>
      </text>
    </comment>
    <comment ref="A643" authorId="0" shapeId="0" xr:uid="{00000000-0006-0000-0100-000001000000}">
      <text>
        <r>
          <rPr>
            <sz val="10"/>
            <color rgb="FF000000"/>
            <rFont val="Arial"/>
          </rPr>
          <t>Encerrado quando da celebração do contrato 23/2021.
	-Mirian Cristina Knopacki</t>
        </r>
      </text>
    </comment>
    <comment ref="D1168" authorId="0" shapeId="0" xr:uid="{00000000-0006-0000-0100-000003000000}">
      <text>
        <r>
          <rPr>
            <sz val="10"/>
            <color rgb="FF000000"/>
            <rFont val="Arial"/>
          </rPr>
          <t>Contrato de escopo, encerrado pela conclusão do objeto - 1548302
	-Mirian Cristina Knopacki</t>
        </r>
      </text>
    </comment>
  </commentList>
</comments>
</file>

<file path=xl/sharedStrings.xml><?xml version="1.0" encoding="utf-8"?>
<sst xmlns="http://schemas.openxmlformats.org/spreadsheetml/2006/main" count="37277" uniqueCount="9485">
  <si>
    <t>Favor excluir os filtros após efetuada a consulta na planilha</t>
  </si>
  <si>
    <t>VIGÊNCIA</t>
  </si>
  <si>
    <t>ACOMPANHAMENTO</t>
  </si>
  <si>
    <t>CONTRATO</t>
  </si>
  <si>
    <t>PROCESSO ORIGINÁRIO (LICITAÇÃO)</t>
  </si>
  <si>
    <t>PROCESSO SECUNDÁRIO (CONTRATO)</t>
  </si>
  <si>
    <t xml:space="preserve">EMPRESA    </t>
  </si>
  <si>
    <t>OBJETO</t>
  </si>
  <si>
    <t>DEDICAÇÃO EXCLUSIVA DE MÃO DE OBRA</t>
  </si>
  <si>
    <t xml:space="preserve">INICIO </t>
  </si>
  <si>
    <t>FIM</t>
  </si>
  <si>
    <t>MÊS VCTO</t>
  </si>
  <si>
    <t>PRAZO RESTANTE</t>
  </si>
  <si>
    <t>STATUS</t>
  </si>
  <si>
    <t>GESTOR TITULAR</t>
  </si>
  <si>
    <t>E-MAIL</t>
  </si>
  <si>
    <t>PORTARIA</t>
  </si>
  <si>
    <t>GESTOR SUBSTITUTO</t>
  </si>
  <si>
    <t>UNIDADE</t>
  </si>
  <si>
    <t xml:space="preserve">FISCAL TITULAR </t>
  </si>
  <si>
    <t>FISCAL SUBSTITUTO</t>
  </si>
  <si>
    <t>08/2017 - Palmas</t>
  </si>
  <si>
    <t>23408.001558/2017-81</t>
  </si>
  <si>
    <t>RMO CONSULTORES ASSOCIADOS LTDA</t>
  </si>
  <si>
    <t xml:space="preserve">SOFTWARE SAGRES ACADÊMICO </t>
  </si>
  <si>
    <t>NÃO</t>
  </si>
  <si>
    <t>DEZ</t>
  </si>
  <si>
    <t>Diego Spader</t>
  </si>
  <si>
    <t>diego.spader@ifpr.edu.br</t>
  </si>
  <si>
    <t>352, de 27/10/2020</t>
  </si>
  <si>
    <t xml:space="preserve">Fábio Pereira de Sá </t>
  </si>
  <si>
    <t>fabio.sa@ifpr.edu.br</t>
  </si>
  <si>
    <t>PALMAS</t>
  </si>
  <si>
    <t>Elza Terezinha Cordeiro Muller</t>
  </si>
  <si>
    <t>elza.muller@ifpr.edu.br</t>
  </si>
  <si>
    <t xml:space="preserve">Célio Menezes Figueiredo </t>
  </si>
  <si>
    <t>celio.figueiredo@ifpr.edu.br</t>
  </si>
  <si>
    <t xml:space="preserve">08/2018-Palmas </t>
  </si>
  <si>
    <t xml:space="preserve">23408.000037/2018-98 </t>
  </si>
  <si>
    <t>TICKET SOLUCOES HDFGT S/A</t>
  </si>
  <si>
    <t>Gestão de Frota</t>
  </si>
  <si>
    <t>MAR</t>
  </si>
  <si>
    <t>407 de 22/10/2019</t>
  </si>
  <si>
    <t>Adriana Padilha Terres Lopes</t>
  </si>
  <si>
    <t>adriana.lopes@ifpr.edu.br</t>
  </si>
  <si>
    <t xml:space="preserve">PALMAS </t>
  </si>
  <si>
    <t xml:space="preserve">Adenor Vicente Wendling </t>
  </si>
  <si>
    <t>adenor.wendling@ifpr.edu.br</t>
  </si>
  <si>
    <t>Eduardo Luiz Alba</t>
  </si>
  <si>
    <t>eduardo.alba@ifpr.edu.br</t>
  </si>
  <si>
    <t xml:space="preserve">08/2018-Umuarama </t>
  </si>
  <si>
    <t>23411.003900/2018-18</t>
  </si>
  <si>
    <t xml:space="preserve"> 23411.010174/2018-81 </t>
  </si>
  <si>
    <t>SOBENO SERVIÇOS PARA ELEVADORES LTDA</t>
  </si>
  <si>
    <t>PLATAFORMA ELEVATÓRIA</t>
  </si>
  <si>
    <t>NOV</t>
  </si>
  <si>
    <t>Rejanea Oliveira Brito Matusaiki</t>
  </si>
  <si>
    <t xml:space="preserve">rejanea.matusaiki@ifpr.edu.br </t>
  </si>
  <si>
    <t>1918, de 18/12/2018</t>
  </si>
  <si>
    <t>Anderson de Andrade</t>
  </si>
  <si>
    <t xml:space="preserve">anderson.andrade@ifpr.edu.br </t>
  </si>
  <si>
    <t xml:space="preserve">UMUARAMA </t>
  </si>
  <si>
    <t>Paula Cristina Palmas</t>
  </si>
  <si>
    <t>Isaac Cirqueira Lopes</t>
  </si>
  <si>
    <t>isaac.lopes@ifpr.edu.br</t>
  </si>
  <si>
    <t>GOIOERÊ</t>
  </si>
  <si>
    <t>Roberto Cesar Soltoski</t>
  </si>
  <si>
    <t>roberto.soltoski@ifpr.edu.br</t>
  </si>
  <si>
    <t xml:space="preserve"> Fernando Silva Lira</t>
  </si>
  <si>
    <t>09/2018-Paranaguá</t>
  </si>
  <si>
    <t>23411.009999/2018-53</t>
  </si>
  <si>
    <t>ELETRON ELEVADORES LTDA</t>
  </si>
  <si>
    <t>Antônio Carlos Vissotto Junior</t>
  </si>
  <si>
    <t>antonio.vissotto@ifpr.edu.br</t>
  </si>
  <si>
    <t>178 de 27/11/2019</t>
  </si>
  <si>
    <t>Bárbara Lizandra Perini de Souza</t>
  </si>
  <si>
    <t>barbara.souza@ifpr.edu.br</t>
  </si>
  <si>
    <t>PARANAGUÁ</t>
  </si>
  <si>
    <t>Fernando Cardoso de Souza</t>
  </si>
  <si>
    <t>fernando.cardoso@ifpr.edu.br</t>
  </si>
  <si>
    <t>Sergio Murilo Nogueira</t>
  </si>
  <si>
    <t>sergio.nogueira@ifpr.edu.br</t>
  </si>
  <si>
    <t>10/2018-Paranavaí</t>
  </si>
  <si>
    <t xml:space="preserve">23411.012950/2018-88 </t>
  </si>
  <si>
    <t>Roseli Barbisan Machado</t>
  </si>
  <si>
    <t>roseli.machado@ifpr.edu.br</t>
  </si>
  <si>
    <t>28, de 05/12/2022</t>
  </si>
  <si>
    <t>Franciele Milani Coutinho Rodrigues</t>
  </si>
  <si>
    <t>franciele.coutinho@ifpr.edu.br</t>
  </si>
  <si>
    <t>178, de 15/03/2023</t>
  </si>
  <si>
    <t>PARANAVAÍ</t>
  </si>
  <si>
    <t>Hudison Rodrigo Viturino de Oliveira</t>
  </si>
  <si>
    <t>hudison.oliveira@ifpr.edu.br</t>
  </si>
  <si>
    <t>Gilson Maekawa Kanashiro</t>
  </si>
  <si>
    <t>gilson.kanashiro@ifpr.edu.br</t>
  </si>
  <si>
    <t>64/2018</t>
  </si>
  <si>
    <t>23411.003486/2018-39</t>
  </si>
  <si>
    <t>PEARSON EDUCATION DO BRASIL S.A</t>
  </si>
  <si>
    <t>BIBLIOTECA VIRTUAL</t>
  </si>
  <si>
    <t xml:space="preserve">Patricia Teixeira </t>
  </si>
  <si>
    <t>patricia.teixeira@ifpr.edu.br</t>
  </si>
  <si>
    <t>1946, de 21/12/2018</t>
  </si>
  <si>
    <t>Patricia Daniela Maciel</t>
  </si>
  <si>
    <t>patricia.maciel@ifpr.edu.br</t>
  </si>
  <si>
    <t xml:space="preserve">PROENS </t>
  </si>
  <si>
    <t>Evandra Campos Castro</t>
  </si>
  <si>
    <t>Ana Lucia Berno Bonassina</t>
  </si>
  <si>
    <t>ana.bonassina@ifpr.edu.br</t>
  </si>
  <si>
    <t>65/2018</t>
  </si>
  <si>
    <t>23411.010991/2018-30</t>
  </si>
  <si>
    <t>Carlos Augusto Marcondes Camargo</t>
  </si>
  <si>
    <t>carlos.marcondes@ifpr.edu.br</t>
  </si>
  <si>
    <t>552, de 29/03/2019</t>
  </si>
  <si>
    <t>Patrícia Cambrussi Bortolini</t>
  </si>
  <si>
    <t>patricia.bortolini@ifpr.edu.br</t>
  </si>
  <si>
    <t>UNIÃO DA VITÓRIA</t>
  </si>
  <si>
    <t xml:space="preserve">Josemarque Lima da Rosa  </t>
  </si>
  <si>
    <t>josemarque.rosa@ifpr.edu.br</t>
  </si>
  <si>
    <t xml:space="preserve">Eduardo Ramos Coimbra de Souza </t>
  </si>
  <si>
    <t>eduardo.ramos@ifpr.edu.br</t>
  </si>
  <si>
    <t>74/2018</t>
  </si>
  <si>
    <t xml:space="preserve">23411.003900/2018-18 </t>
  </si>
  <si>
    <t>23411.011779/2018-90</t>
  </si>
  <si>
    <t>EMPRESA EWT BRASIL ELEVADORES LTDA ME</t>
  </si>
  <si>
    <t>Josiane Junia Facundo de Almeida</t>
  </si>
  <si>
    <t>josiane.almeida@ifpr.edu.br</t>
  </si>
  <si>
    <t>107, de 15/07/2020</t>
  </si>
  <si>
    <t>Mauricio Rodolfo Kurz</t>
  </si>
  <si>
    <t>mauricio.kurz@ifpr.edu.br</t>
  </si>
  <si>
    <t>CAPANEMA</t>
  </si>
  <si>
    <t>Célia de Souza Osowski</t>
  </si>
  <si>
    <t>celia.osowski@ifpr.edu.br</t>
  </si>
  <si>
    <t>Cheila Nunes dos Santos</t>
  </si>
  <si>
    <t>cheila.santos@ifpr.edu.br</t>
  </si>
  <si>
    <t xml:space="preserve">23411.008354/2018-01 </t>
  </si>
  <si>
    <t>23411.000411/2019-87</t>
  </si>
  <si>
    <t>TELEFÔNICA BRASIL S.A</t>
  </si>
  <si>
    <t>INTERNET</t>
  </si>
  <si>
    <t>JAN</t>
  </si>
  <si>
    <t>LUIS GERALDO SEIXAS</t>
  </si>
  <si>
    <t>luis.seixas@ifpr.edu.br</t>
  </si>
  <si>
    <t>91, de 21/03/ 2023</t>
  </si>
  <si>
    <t>Mauricio Piatniczka</t>
  </si>
  <si>
    <t>mauricio.piatniczka@ifpr.edu.br</t>
  </si>
  <si>
    <t xml:space="preserve">DTIC </t>
  </si>
  <si>
    <t>Marcos de Sousa Pires</t>
  </si>
  <si>
    <t xml:space="preserve">marcos.pires@ifpr.edu.br </t>
  </si>
  <si>
    <t>André Juliano Danielski</t>
  </si>
  <si>
    <t xml:space="preserve"> andre.danielski@ifpr.edu.br</t>
  </si>
  <si>
    <t>01/2019-Irati</t>
  </si>
  <si>
    <t xml:space="preserve">23411.000040/2019-33 </t>
  </si>
  <si>
    <t>23411.000617/2019-15</t>
  </si>
  <si>
    <t>LIGGA TELECOMUNICAÇÕES S/A (sucessora  de COPEL TELECOMUNICAÇÕES S/A)</t>
  </si>
  <si>
    <t>FEV</t>
  </si>
  <si>
    <t>Jumara Aparecida Menon</t>
  </si>
  <si>
    <t>jumara.menon@ifpr.edu.br</t>
  </si>
  <si>
    <t>237, de 08/02/2019</t>
  </si>
  <si>
    <t>Paulo Sérgio Bonato</t>
  </si>
  <si>
    <t>paulo.bonato@ifpr.edu.br</t>
  </si>
  <si>
    <t>84, de 29/06/2023</t>
  </si>
  <si>
    <t>IRATI</t>
  </si>
  <si>
    <t>Rafael Zentil Buss</t>
  </si>
  <si>
    <t>rafael.buss@ifpr.edu.br</t>
  </si>
  <si>
    <t>Adilson de Oliveira Pimenta Junior</t>
  </si>
  <si>
    <t>adilson.junior@ifpr.edu.br</t>
  </si>
  <si>
    <t>01/2019-Ivaiporã</t>
  </si>
  <si>
    <t>23411.001977/2019-26</t>
  </si>
  <si>
    <t>Diego José Gomes Silva</t>
  </si>
  <si>
    <t>diego.dasilva@ifpr.edu.br</t>
  </si>
  <si>
    <t>119, de 16/12/2021 / 27, de 23/01/2022</t>
  </si>
  <si>
    <t>Paulo Sérgio Carnicelli</t>
  </si>
  <si>
    <t>paulo.carnicelli@ifpr.edu.br</t>
  </si>
  <si>
    <t>IVAIPORÃ</t>
  </si>
  <si>
    <t>Alessandro Pereira Guaita</t>
  </si>
  <si>
    <t xml:space="preserve">alessandro.guaita@ifpr.edu.br </t>
  </si>
  <si>
    <t>Cléber da Cunha</t>
  </si>
  <si>
    <t>cleber.cunha@ifpr.edu.br</t>
  </si>
  <si>
    <t>151, de 28/11/2022</t>
  </si>
  <si>
    <t>01/2019-Foz do Iguaçu - Concessão</t>
  </si>
  <si>
    <t>23411.008820/2018-41</t>
  </si>
  <si>
    <t>CLEONIR MARIA LUDVICHAK RODRIGUES 96911956900</t>
  </si>
  <si>
    <t>CANTINA</t>
  </si>
  <si>
    <t>Luciane Fatima Alves</t>
  </si>
  <si>
    <t>luciane.alves@ifpr.edu.br</t>
  </si>
  <si>
    <t>98, de 02/05/2023</t>
  </si>
  <si>
    <t>Murilo Odilon Nichele Scroccaro</t>
  </si>
  <si>
    <t>murilo.scroccaro@ifpr.edu.br</t>
  </si>
  <si>
    <t>FOZ DO IGUAÇU</t>
  </si>
  <si>
    <t>Alisson Romário Santos de Mello</t>
  </si>
  <si>
    <t>alisson.mello@ifpr.edu.br</t>
  </si>
  <si>
    <t>141, de 07/06/2023</t>
  </si>
  <si>
    <t>Anastasia Brand Steckling</t>
  </si>
  <si>
    <t xml:space="preserve">anastasia.brand@ifpr.edu.br </t>
  </si>
  <si>
    <t xml:space="preserve">01/2019-Umuarama </t>
  </si>
  <si>
    <t>23411.006489/2017-43</t>
  </si>
  <si>
    <t>23411.003245/2019-71</t>
  </si>
  <si>
    <t>ORBENK ADMINISTRAÇÃO E SERVIÇOS LTDA</t>
  </si>
  <si>
    <t>TERCEIRIZADOS</t>
  </si>
  <si>
    <t>SIM</t>
  </si>
  <si>
    <t>ABR</t>
  </si>
  <si>
    <t>anderson.andrade@ifpr.edu.br</t>
  </si>
  <si>
    <t>96, de 14/05/2019</t>
  </si>
  <si>
    <t>Erich Barbosa de Souza</t>
  </si>
  <si>
    <t>erich.souza@ifpr.edu.br</t>
  </si>
  <si>
    <t>Romulo Mateus Duarte</t>
  </si>
  <si>
    <t>romulo.duarte@ifpr.edu.br</t>
  </si>
  <si>
    <t>Alessandro Aparecido da Silva</t>
  </si>
  <si>
    <t>alessandro.silva@ifpr.edu.br</t>
  </si>
  <si>
    <t xml:space="preserve">01/2019-Foz do Iguaçu </t>
  </si>
  <si>
    <t>23411.012287/2019-01</t>
  </si>
  <si>
    <t>TRANS ISAAK TURISMO LTDA</t>
  </si>
  <si>
    <t>FROTA EVENTUAL</t>
  </si>
  <si>
    <t>SET</t>
  </si>
  <si>
    <t>145, de 19/09/2019</t>
  </si>
  <si>
    <t>101, de 02/05/2023 - retificada pela portaria 113, de 18/05/2023</t>
  </si>
  <si>
    <t>Alisson Romario Santos de Mello</t>
  </si>
  <si>
    <t xml:space="preserve">02/2019-Curitiba </t>
  </si>
  <si>
    <t>23411.005779/2019-31</t>
  </si>
  <si>
    <t xml:space="preserve">PAPOLÂ CAFÉ &amp; BISTRO LTDA </t>
  </si>
  <si>
    <t>JUN</t>
  </si>
  <si>
    <t>Rogério Domingos de Siqueira</t>
  </si>
  <si>
    <t xml:space="preserve">rogerio.siqueira@ifpr.edu.br </t>
  </si>
  <si>
    <t>110, de 31/05/2019</t>
  </si>
  <si>
    <t>Ricele Gonçalves Agra</t>
  </si>
  <si>
    <t>ricele.agra@ifpr.edu.br</t>
  </si>
  <si>
    <t>437, de 11/10/2022</t>
  </si>
  <si>
    <t>CAMPUS CURITIBA</t>
  </si>
  <si>
    <t>Priscila Bittencourt de Queiroz</t>
  </si>
  <si>
    <t>priscila.queiroz@ifpr.edu.br</t>
  </si>
  <si>
    <t>438, de 11/10/2022</t>
  </si>
  <si>
    <t>Carlos Alberto Saczk</t>
  </si>
  <si>
    <t xml:space="preserve">carlos.alberto@ifpr.edu.br </t>
  </si>
  <si>
    <t>02/2019-Assis Chateaubriand - Concessão</t>
  </si>
  <si>
    <t>23411.003446/2019-78</t>
  </si>
  <si>
    <t>23411.009649/2019-78</t>
  </si>
  <si>
    <t xml:space="preserve">PAULO SIEWERT JUNIOR </t>
  </si>
  <si>
    <t>JUL</t>
  </si>
  <si>
    <t xml:space="preserve">Helton Jaques Albiero </t>
  </si>
  <si>
    <t>helton.albiero@ifpr.edu.br</t>
  </si>
  <si>
    <t>160 de 31/07/2019</t>
  </si>
  <si>
    <t>Cesar Augusto Silveira Junior</t>
  </si>
  <si>
    <t>cesar.junior@ifpr.edu.br</t>
  </si>
  <si>
    <t>ASSIS CHATEAUBRIAND</t>
  </si>
  <si>
    <t>WYLLIAM SALVIANO GONGORA</t>
  </si>
  <si>
    <t>Wylliam.gongora@ifpr.edu.br</t>
  </si>
  <si>
    <t>108, de 22/06/2022 - Retificada pela Portaria nº 170, de 03/11/2022</t>
  </si>
  <si>
    <t>Liéberti Marcucci de Araujo</t>
  </si>
  <si>
    <t>lieberti.araujo@ifpr.edu.br</t>
  </si>
  <si>
    <t xml:space="preserve">03/2019-Palmas </t>
  </si>
  <si>
    <t>23411.007739/2019-24</t>
  </si>
  <si>
    <t xml:space="preserve"> 23411.011527/2019-41</t>
  </si>
  <si>
    <t xml:space="preserve">RODRIGUES &amp; SCHULTZ LOCADORA DE VEÍCULOS LTDA </t>
  </si>
  <si>
    <t>FROTA S/ MOTORISTA</t>
  </si>
  <si>
    <t>415 de 24/10/2019</t>
  </si>
  <si>
    <t xml:space="preserve">Adriana Padilha Terres Lopes </t>
  </si>
  <si>
    <t>181, de 22/06/2021</t>
  </si>
  <si>
    <t>Vagner Luiz Maia</t>
  </si>
  <si>
    <t>vagner.maia@ifpr.edu.br</t>
  </si>
  <si>
    <t>873, de 16/06/2023</t>
  </si>
  <si>
    <t xml:space="preserve">03/2019-Jacarezinho </t>
  </si>
  <si>
    <t>23411.013455/2018-96</t>
  </si>
  <si>
    <t>23411.015816/2019-10</t>
  </si>
  <si>
    <t>JORGE LUIZ MACHADO &amp; CIA LTDA EPP</t>
  </si>
  <si>
    <t>FROTA C/ MOTORISTA</t>
  </si>
  <si>
    <t>Moisés Evangelista</t>
  </si>
  <si>
    <t>moises.evangelista@ifpr.edu.br</t>
  </si>
  <si>
    <t>182 de 06/11/2019</t>
  </si>
  <si>
    <t xml:space="preserve">Camila Jéssica Santos do Prado Almeida </t>
  </si>
  <si>
    <t>camila.almeida@ifpr.edu.br</t>
  </si>
  <si>
    <t xml:space="preserve">JACAREZINHO - Fiscal Técnico </t>
  </si>
  <si>
    <t>Ana Maria Maximiano Urias</t>
  </si>
  <si>
    <t>ana.teodoro@ifpr.edu.br</t>
  </si>
  <si>
    <t>JACAREZINHO - Fiscal Admiistrativo</t>
  </si>
  <si>
    <t>Lusivânia Catarina de Oliveira dos Santos</t>
  </si>
  <si>
    <t xml:space="preserve">lusivania.oliveira@ifpr.edu.br </t>
  </si>
  <si>
    <t xml:space="preserve">03/2019-Campo Largo </t>
  </si>
  <si>
    <t>23411.004688/2019-89</t>
  </si>
  <si>
    <t>23411.015179/2019-81</t>
  </si>
  <si>
    <t>BETRON MANUTENÇÃO E SERVIÇOS LTDA</t>
  </si>
  <si>
    <t>VIGILÂNCIA</t>
  </si>
  <si>
    <t>01/02/2019</t>
  </si>
  <si>
    <t>Estanislau Velasco Junior</t>
  </si>
  <si>
    <t>estanislau.velasco@ifpr.edu.br</t>
  </si>
  <si>
    <t>156 de 06/12/2019</t>
  </si>
  <si>
    <t>Lúcio Schulz Júnior</t>
  </si>
  <si>
    <t>lucio.schulz@ifpr.edu.br</t>
  </si>
  <si>
    <t xml:space="preserve">CAMPO LARGO </t>
  </si>
  <si>
    <t>André Chudrik</t>
  </si>
  <si>
    <t>andre.chudrik@ifpr.edu.br</t>
  </si>
  <si>
    <t>Raquel Zanetti Sioma</t>
  </si>
  <si>
    <t>raquel.sioma@ifpr.edu.br</t>
  </si>
  <si>
    <t>03/2019-Paranaguá</t>
  </si>
  <si>
    <t>23411.014390/2019-87</t>
  </si>
  <si>
    <t>MONITORAMENTO ELETRÔNICO</t>
  </si>
  <si>
    <t>07, de 15/01/2020</t>
  </si>
  <si>
    <t>Rodrigo Alves Zucarelli</t>
  </si>
  <si>
    <t>rodrigo.zucarelli@ifpr.edu.br</t>
  </si>
  <si>
    <t>Ricardo Expedito David</t>
  </si>
  <si>
    <t>ricardo.david@ifpr.edu.br</t>
  </si>
  <si>
    <t>03/2019-Londrina</t>
  </si>
  <si>
    <t>23411.011542/2019-90</t>
  </si>
  <si>
    <t>THYSSENKRUPP ELEVADORES S/A</t>
  </si>
  <si>
    <t>MANUTENÇÃO DE ELEVADORES</t>
  </si>
  <si>
    <t>01/01/2024</t>
  </si>
  <si>
    <t>André Mateus Bertolino</t>
  </si>
  <si>
    <t>andre.bertolino@ifpr.edu.br</t>
  </si>
  <si>
    <t>65, de 30/03/2020</t>
  </si>
  <si>
    <t>Geraldo Bonfim Fernandes Teixeira</t>
  </si>
  <si>
    <t>geraldo.teixeira@ifpr.edu.br</t>
  </si>
  <si>
    <t>LONDRINA</t>
  </si>
  <si>
    <t xml:space="preserve">Rogério de Sant’Anna Lima </t>
  </si>
  <si>
    <t>rogerio.lima@ifpr.edu.br</t>
  </si>
  <si>
    <t>Marcelo Assis de Almeida</t>
  </si>
  <si>
    <t>marcelo.almeida@ifpr.edu.br</t>
  </si>
  <si>
    <t>04/2019-Paranaguá</t>
  </si>
  <si>
    <t>23411.007930/2019-76</t>
  </si>
  <si>
    <t>23411.015810/2019-42</t>
  </si>
  <si>
    <t>LIDERANCA LIMPEZA E CONSERVACAO -LTDA</t>
  </si>
  <si>
    <t>164 de 01/11/2019</t>
  </si>
  <si>
    <t>PARANAGUÁ - Fiscal Administrativo</t>
  </si>
  <si>
    <t>Diego de Oliveira</t>
  </si>
  <si>
    <t>diego.deoliveira@ifpr.edu.br</t>
  </si>
  <si>
    <t xml:space="preserve">PARANAGUÁ - Fiscal Técnico </t>
  </si>
  <si>
    <t>José Fernando de Avila</t>
  </si>
  <si>
    <t>jose.avila@ifpr.edu.br</t>
  </si>
  <si>
    <t>04/2019-Paranavaí</t>
  </si>
  <si>
    <t>23411.014137/2019-23</t>
  </si>
  <si>
    <t xml:space="preserve">BETRON TECNOLOGIA EM SEGURANÇA LTDA </t>
  </si>
  <si>
    <t>ROSELI BARBISAN MACHADO</t>
  </si>
  <si>
    <t>260, de 26/08/2022</t>
  </si>
  <si>
    <t>Rosana Pereira de Carvalho</t>
  </si>
  <si>
    <t>rosana.carvalho@ifpr.edu.br</t>
  </si>
  <si>
    <t>175, de 15/03/2023</t>
  </si>
  <si>
    <t>ALLAN RAFAEL VASSI DE SOUZA</t>
  </si>
  <si>
    <t>allan.souza@ifpr.edu.br</t>
  </si>
  <si>
    <t>261, de 26/08/2022</t>
  </si>
  <si>
    <t>Juarez Machado Júnior</t>
  </si>
  <si>
    <t>juarez.junior@ifpr.edu.br</t>
  </si>
  <si>
    <t>209, de 24/04/2023</t>
  </si>
  <si>
    <t>04/2019-Cascavel</t>
  </si>
  <si>
    <t>23411.015713/2019-50</t>
  </si>
  <si>
    <t>Mônica Chlad</t>
  </si>
  <si>
    <t>monica.chlad@ifpr.edu.br</t>
  </si>
  <si>
    <t>145, de 13/12/2019</t>
  </si>
  <si>
    <t>André Rodrigues Matsumoto</t>
  </si>
  <si>
    <t xml:space="preserve">andre.matsumoto@ifpr.edu.br </t>
  </si>
  <si>
    <t>CASCAVEL</t>
  </si>
  <si>
    <t>Alessandra Pereira do Amaral</t>
  </si>
  <si>
    <t>alessandra.santos@ifpr.edu.br</t>
  </si>
  <si>
    <t>103, de 12/07/2021 e nº 14, de 31/01/2022</t>
  </si>
  <si>
    <t>BIANCA PAMELA SILVEIRA DO NASCIMENTO</t>
  </si>
  <si>
    <t>bianca.silveira@ifpr.edu.br</t>
  </si>
  <si>
    <t>109, de 14/06/2022</t>
  </si>
  <si>
    <t>QUEDAS DO IGUAÇU</t>
  </si>
  <si>
    <t>MARCOS ROBERTO GONÇALVES</t>
  </si>
  <si>
    <t>marcos.goncalves@ifpr.edu.br</t>
  </si>
  <si>
    <t>421, de 18/10/2023</t>
  </si>
  <si>
    <t>MATEUS JOSÉ MOREIRA</t>
  </si>
  <si>
    <t>mateus.moreira@ifpr.edu.br</t>
  </si>
  <si>
    <t>04/2019-Londrina</t>
  </si>
  <si>
    <t>23411.014295/2019-83</t>
  </si>
  <si>
    <t>OUT</t>
  </si>
  <si>
    <t>Carina Caris Zucco</t>
  </si>
  <si>
    <t xml:space="preserve">carina.zucco@ifpr.edu.br </t>
  </si>
  <si>
    <t>123, de 23/06/2020</t>
  </si>
  <si>
    <t>Ricardo Luiz Töws</t>
  </si>
  <si>
    <t>ricardo.tows@ifpr.edu.br</t>
  </si>
  <si>
    <t>ASTORGA</t>
  </si>
  <si>
    <t>Alexandre Franco Ramazzotte</t>
  </si>
  <si>
    <t>alexandre.ramazzotte@ifpr.edu.br</t>
  </si>
  <si>
    <t xml:space="preserve">Diogo Campiolo Sanches </t>
  </si>
  <si>
    <t>diogo.sanches@ifpr.edu.br</t>
  </si>
  <si>
    <t>05/2019-Umuarama</t>
  </si>
  <si>
    <t>23411.017900/2019-78</t>
  </si>
  <si>
    <t>10, de 06/01/2020</t>
  </si>
  <si>
    <t xml:space="preserve">Paula Cristina Palma </t>
  </si>
  <si>
    <t>paula.palma@ifpr.edu.br</t>
  </si>
  <si>
    <t>Fabiane Marchi Rossa Gouveia</t>
  </si>
  <si>
    <t>fabiane.gouveia@ifpr.edu.br</t>
  </si>
  <si>
    <t>Marcia Masago Tominaga</t>
  </si>
  <si>
    <t>marcia.tominaga@ifpr.edu.br</t>
  </si>
  <si>
    <t xml:space="preserve">Adilson Verdam Santos </t>
  </si>
  <si>
    <t xml:space="preserve">adilson.verdam@ifpr.edu.br </t>
  </si>
  <si>
    <t xml:space="preserve">06/2019-Palmas </t>
  </si>
  <si>
    <t>23411.014031/2019-20</t>
  </si>
  <si>
    <t xml:space="preserve">diego.spader@ifpr.edu.br </t>
  </si>
  <si>
    <t>115, de 11/03/2020</t>
  </si>
  <si>
    <t xml:space="preserve">adriana.lopes@ifpr.edu.br </t>
  </si>
  <si>
    <t xml:space="preserve">PALMAS - Fiscal Técnico </t>
  </si>
  <si>
    <t>872, de 16/06/2023</t>
  </si>
  <si>
    <t>Miguel Luiz Oliveira</t>
  </si>
  <si>
    <t>miguel.luiz@ifpr.edu.br</t>
  </si>
  <si>
    <t>PALMAS - Fiscal Administrativo</t>
  </si>
  <si>
    <t>177, de 18/06/2021</t>
  </si>
  <si>
    <t>BRUNO GABRIEL SALVATIERRA JANISCH</t>
  </si>
  <si>
    <t>bruno.janisch@ifpr.edu.br</t>
  </si>
  <si>
    <t xml:space="preserve">CORONEL VIVIDA </t>
  </si>
  <si>
    <t>Lucas Colferai</t>
  </si>
  <si>
    <t>lucas.colferai@gmail.com</t>
  </si>
  <si>
    <t xml:space="preserve"> Maurício Zanatta</t>
  </si>
  <si>
    <t xml:space="preserve"> maurício.zanatta@gmail.com.br</t>
  </si>
  <si>
    <t>23411.000380/2019-64</t>
  </si>
  <si>
    <t xml:space="preserve">Alex Monteiro do Nascimento </t>
  </si>
  <si>
    <t>alex.nascimento@ifpr.edu.br</t>
  </si>
  <si>
    <t>195, de 13/08/2021</t>
  </si>
  <si>
    <t>Loeide De Jesus Bezerra Bueno</t>
  </si>
  <si>
    <t>loide.bezerra@ifpr.edu.br</t>
  </si>
  <si>
    <t>EAD</t>
  </si>
  <si>
    <t>Jonathan Souza Cruz Barros</t>
  </si>
  <si>
    <t>jonathan.barros@ifpr.edu.br</t>
  </si>
  <si>
    <t>Diogo Luiz Ceccon</t>
  </si>
  <si>
    <t>diogo.ceccon@ifpr.edu.br</t>
  </si>
  <si>
    <t xml:space="preserve">10/2019-Londrina </t>
  </si>
  <si>
    <t xml:space="preserve"> 23411.019411/2019-51</t>
  </si>
  <si>
    <t>BETRON TECNOLOGIA EM SEGURANÇA LTDA</t>
  </si>
  <si>
    <t>Rodrigo Ribas</t>
  </si>
  <si>
    <t>rodrigo.ribas@ifpr.edu.br</t>
  </si>
  <si>
    <t>244, de 27/10/2021</t>
  </si>
  <si>
    <t>Márcia Valéria Paixão</t>
  </si>
  <si>
    <t>valeria.paixao@ifpr.edu.br</t>
  </si>
  <si>
    <t>ARAPONGAS</t>
  </si>
  <si>
    <t>Thiago Pereira do Nascimento</t>
  </si>
  <si>
    <t>thiago.nascimento@ifpr.edu.br</t>
  </si>
  <si>
    <t>102, de 22/05/2020</t>
  </si>
  <si>
    <t>Patrícia da Silveira</t>
  </si>
  <si>
    <t>patricia.silveira@ifpr.edu.br</t>
  </si>
  <si>
    <t xml:space="preserve">23411.013455/2018-96 </t>
  </si>
  <si>
    <t>23411.003108/2019-36</t>
  </si>
  <si>
    <t xml:space="preserve">EMPREENDIMENTO TURÍSTICOS MAGALA LTDA - ME </t>
  </si>
  <si>
    <t>Sidinei Dall Alba</t>
  </si>
  <si>
    <t>sidinei.alba@ifpr.edu.br</t>
  </si>
  <si>
    <t>103, de 07/07/2020</t>
  </si>
  <si>
    <t>Antônio Carlos Picinatto</t>
  </si>
  <si>
    <t>antonio.picinatto@ifpr.edu.br</t>
  </si>
  <si>
    <t xml:space="preserve">CAPANEMA </t>
  </si>
  <si>
    <t>CHEILA NUNES DOS SANTOS</t>
  </si>
  <si>
    <t>89, de 02/06/2022</t>
  </si>
  <si>
    <t>Fabio Zanella</t>
  </si>
  <si>
    <t>fabio.zanella@ifpr.edu.br</t>
  </si>
  <si>
    <t xml:space="preserve">23411.005534/2019-12 </t>
  </si>
  <si>
    <t>MAI</t>
  </si>
  <si>
    <t xml:space="preserve">Ana Paula Souto Thon </t>
  </si>
  <si>
    <t xml:space="preserve">ana.thon@ifpr.edu.br </t>
  </si>
  <si>
    <t>35, de 09/03/2020</t>
  </si>
  <si>
    <t>JAGUARIAÍVA</t>
  </si>
  <si>
    <t>GIOVANI CELIO DEGARAIS</t>
  </si>
  <si>
    <t>giovani.degarais@ifpr.edu.br</t>
  </si>
  <si>
    <t>25, de 10/03/2022</t>
  </si>
  <si>
    <t>13/2019</t>
  </si>
  <si>
    <t>23411.003477/2018-48</t>
  </si>
  <si>
    <t>FUNDAÇÃO DE APOIO AO DESENVOLVIMENTO DA UNIVERSIDADE ESTADUAL DO CENTRO-OESTE - FAU</t>
  </si>
  <si>
    <t>CONCURSO</t>
  </si>
  <si>
    <t>Karina Mello Bonilaure</t>
  </si>
  <si>
    <t xml:space="preserve">karina.bonilaure@ifpr.edu.br </t>
  </si>
  <si>
    <t>7, de 14/01/2021</t>
  </si>
  <si>
    <t>Yannes Romeika de Oliveira Santos</t>
  </si>
  <si>
    <t>yannes.romeika@ifpr.edu.br</t>
  </si>
  <si>
    <t>163, de 26/09/2023</t>
  </si>
  <si>
    <t>PROGEPE</t>
  </si>
  <si>
    <t xml:space="preserve">André dos Santos Cancella </t>
  </si>
  <si>
    <t xml:space="preserve">andre.cancella@ifpr.edu.br </t>
  </si>
  <si>
    <t xml:space="preserve">Carlos Alberto Pereira Do Rosário </t>
  </si>
  <si>
    <t xml:space="preserve">carlos.rosario@ifpr.edu.br </t>
  </si>
  <si>
    <t>31/2019</t>
  </si>
  <si>
    <t>23411.014313/2019-27</t>
  </si>
  <si>
    <t xml:space="preserve">Juliano Alberi dos Santos </t>
  </si>
  <si>
    <t xml:space="preserve"> juliano.santos@ifpr.edu.br</t>
  </si>
  <si>
    <t>125 de 18/12/2019</t>
  </si>
  <si>
    <t xml:space="preserve">Ciro Bächtold </t>
  </si>
  <si>
    <t xml:space="preserve"> ciro.bachtold@ifpr.edu.br</t>
  </si>
  <si>
    <t>COLOMBO</t>
  </si>
  <si>
    <t>Joana Rodrigo Daic Lopes Nagamato</t>
  </si>
  <si>
    <t>joana.nagamato@ifpr.edu.br</t>
  </si>
  <si>
    <t>Marilza da Silva</t>
  </si>
  <si>
    <t xml:space="preserve"> marilza.dasilva@ifpr.edu.br</t>
  </si>
  <si>
    <t>32/2019</t>
  </si>
  <si>
    <t>23411.014456/2019-39</t>
  </si>
  <si>
    <t xml:space="preserve">carlos.marcondes@ifpr.edu.br </t>
  </si>
  <si>
    <t>167 de 13/12/2019</t>
  </si>
  <si>
    <t xml:space="preserve"> patricia.bortolini@ifpr.edu.br </t>
  </si>
  <si>
    <t xml:space="preserve">UNIÃO DA VITÓRIA </t>
  </si>
  <si>
    <t xml:space="preserve">Marcos Antônio Fornari </t>
  </si>
  <si>
    <t>marcos.fornari@ifpr.edu.br</t>
  </si>
  <si>
    <t xml:space="preserve">Isaak Guilherme de Oliveira </t>
  </si>
  <si>
    <t xml:space="preserve">isaac.oliveira@ifpr.edu.br </t>
  </si>
  <si>
    <t>37/2019</t>
  </si>
  <si>
    <t>23411.009595/2019-41</t>
  </si>
  <si>
    <t xml:space="preserve">CLARO S.A </t>
  </si>
  <si>
    <t>COMPUTAÇÃO EM NUVEM</t>
  </si>
  <si>
    <t>Onivaldo Flores Junior</t>
  </si>
  <si>
    <t>onivaldo.junior@ifpr.edu.br</t>
  </si>
  <si>
    <t>144 de 26/11/2019</t>
  </si>
  <si>
    <t xml:space="preserve">Luis Geraldo Seixas </t>
  </si>
  <si>
    <t>Andre Juliano Danielski</t>
  </si>
  <si>
    <t>andre.danielski@ifpr.edu.br</t>
  </si>
  <si>
    <t xml:space="preserve">Bruno Vieira Benigno dos Santos </t>
  </si>
  <si>
    <t>bruno.vieira@ifpr.edu.br</t>
  </si>
  <si>
    <t>38/2019</t>
  </si>
  <si>
    <t>23411.014286/2019-92</t>
  </si>
  <si>
    <t>Leocádia Cândido de Silva</t>
  </si>
  <si>
    <t xml:space="preserve">leocadia.silva@ifpr.edu.br </t>
  </si>
  <si>
    <t>17, de 31/01/2020</t>
  </si>
  <si>
    <t xml:space="preserve">Cheila Nunes dos Santos </t>
  </si>
  <si>
    <t xml:space="preserve">cheila.santos@ifpr.edu.br </t>
  </si>
  <si>
    <t xml:space="preserve">mauricio.kurz@ifpr.edu.br </t>
  </si>
  <si>
    <t>Cleoci Schneider</t>
  </si>
  <si>
    <t xml:space="preserve">cleoci.schneider@ifpr.edu.br </t>
  </si>
  <si>
    <t>40/2019</t>
  </si>
  <si>
    <t>23411.015267/2019-83</t>
  </si>
  <si>
    <t>Vitor Soares Piccinin</t>
  </si>
  <si>
    <t xml:space="preserve">vitor.piccinin@ifpr.edu.br </t>
  </si>
  <si>
    <t>105, de 23/11/2022</t>
  </si>
  <si>
    <t>Ana Maria Paulino</t>
  </si>
  <si>
    <t>ana.paulino@ifpr.edu.br</t>
  </si>
  <si>
    <t>PROAD - Fiscais Técnicos e Administrativo</t>
  </si>
  <si>
    <t>Bruno Henrique Meira Batista</t>
  </si>
  <si>
    <t xml:space="preserve">bruno.batista@ifpr.edu.br </t>
  </si>
  <si>
    <t>106, de 23/11/2022</t>
  </si>
  <si>
    <t>PROAD - Fiscais Técnicos e Administrativo 2º Fiscal Subst</t>
  </si>
  <si>
    <t>Fabiana Gottems</t>
  </si>
  <si>
    <t>fabiana.gottems@ifpr.edu.br</t>
  </si>
  <si>
    <t>43/2019</t>
  </si>
  <si>
    <t>23411.014732/2019-69</t>
  </si>
  <si>
    <t>Luciano Dameão Canzi</t>
  </si>
  <si>
    <t>luciano.canzi@ifpr.edu.br</t>
  </si>
  <si>
    <t>2, de 16/01/2020</t>
  </si>
  <si>
    <t xml:space="preserve">João Pedro Rodrigues Davidonis </t>
  </si>
  <si>
    <t>joao.davidonis@ifpr.edu.br</t>
  </si>
  <si>
    <t>BARRACÃO</t>
  </si>
  <si>
    <t>FABRICIO GLEDEN</t>
  </si>
  <si>
    <t>fabricio.gleden@ifpr.edu.br</t>
  </si>
  <si>
    <t>198, de 17/03/2023</t>
  </si>
  <si>
    <t>JOÃO LUCIANO BANDEIRA</t>
  </si>
  <si>
    <t>joao.bandeira@ifpr.edu.br</t>
  </si>
  <si>
    <t>45/2019</t>
  </si>
  <si>
    <t>23411.006766/2019-80</t>
  </si>
  <si>
    <t>ASSOCIAÇÃO PARANAENSE DE CULTURA APC</t>
  </si>
  <si>
    <t>SOFTWARE PERGAMUM</t>
  </si>
  <si>
    <t>12/12/2021</t>
  </si>
  <si>
    <t>27, de 18/02/2020</t>
  </si>
  <si>
    <t>evandra.castro@ifpr.edu.br</t>
  </si>
  <si>
    <t xml:space="preserve">Antonio Daudt </t>
  </si>
  <si>
    <t>antonio.daudt@ifpr.edu.br</t>
  </si>
  <si>
    <t xml:space="preserve">Ana Flavia Costa </t>
  </si>
  <si>
    <t>ana.costa@ifpr.edu.br</t>
  </si>
  <si>
    <t>51/2019</t>
  </si>
  <si>
    <t>23411.014512/2019-35</t>
  </si>
  <si>
    <t>Francisco Fernando Kuhn</t>
  </si>
  <si>
    <t>francisco.kuhn@ifpr.edu.br</t>
  </si>
  <si>
    <t>75, de 09/08/2022</t>
  </si>
  <si>
    <t>Juliano Maritan Amancio</t>
  </si>
  <si>
    <t>juliano.amancio@ifpr.edu.br</t>
  </si>
  <si>
    <t>58, de 28/04/2021</t>
  </si>
  <si>
    <t>PINHAIS</t>
  </si>
  <si>
    <t>Guilherme Hideki Takahashi Schneider</t>
  </si>
  <si>
    <t>guilherme.takahashi@ifpr.edu.br</t>
  </si>
  <si>
    <t>41, de 06/04/2021</t>
  </si>
  <si>
    <t>CARLOS ROBERTO YUGI YAEDA</t>
  </si>
  <si>
    <t>carlos.yaeda@ifpr.edu.br</t>
  </si>
  <si>
    <t>74, de 09/08/2022</t>
  </si>
  <si>
    <t>53/2019</t>
  </si>
  <si>
    <t>23411.020339/2019-12</t>
  </si>
  <si>
    <t>193, de 12/08/2021</t>
  </si>
  <si>
    <t>Nicolly Cristine Zoccoli Pereira Hartmann</t>
  </si>
  <si>
    <t>nicolly.hartmann@ifpr.edu.br</t>
  </si>
  <si>
    <t>01/2020-Assis</t>
  </si>
  <si>
    <t>23411.014343/2019-33</t>
  </si>
  <si>
    <t>01/02/2025</t>
  </si>
  <si>
    <t xml:space="preserve">cesar.junior@ifpr.edu.br </t>
  </si>
  <si>
    <t>12, de 23/01/2020</t>
  </si>
  <si>
    <t>Helton Jaques Albiero</t>
  </si>
  <si>
    <t xml:space="preserve">helton.albiero@ifpr.edu.br </t>
  </si>
  <si>
    <t xml:space="preserve">Vandereli Padilha </t>
  </si>
  <si>
    <t xml:space="preserve">vanderlei.padilha@ifpr.edu.br </t>
  </si>
  <si>
    <t>442, de 11/09/2023</t>
  </si>
  <si>
    <t>SIDNEY EUGENIO DE MELO</t>
  </si>
  <si>
    <t>sidney.melo@ifpr.edu.br</t>
  </si>
  <si>
    <t>01/2020-Irati</t>
  </si>
  <si>
    <t>23411.000513/2020-36</t>
  </si>
  <si>
    <t>05, de 13/02/2023</t>
  </si>
  <si>
    <t>74, de 28/06/2023</t>
  </si>
  <si>
    <t>Nilson dos Santos Vieira</t>
  </si>
  <si>
    <t>nilson.vieira@ifpr.edu.br</t>
  </si>
  <si>
    <t>75, de 28/06/2023</t>
  </si>
  <si>
    <t>Rafael de Jesus Pereira de Abreu</t>
  </si>
  <si>
    <t>rafael.abreu@ifpr.edu.br</t>
  </si>
  <si>
    <t>01/2020-Ivaiporã</t>
  </si>
  <si>
    <t>23411.016680/2019-65</t>
  </si>
  <si>
    <t>31/01/2025</t>
  </si>
  <si>
    <t>Jaqueline Mirian Alves Carvalho</t>
  </si>
  <si>
    <t>jaqueline.carvalho@ifpr.edu.br</t>
  </si>
  <si>
    <t>02, de 31/01/2020</t>
  </si>
  <si>
    <t>Dayani Lebedieff Sakamoto Rabello</t>
  </si>
  <si>
    <t>dayani.rabello@ifpr.edu.br</t>
  </si>
  <si>
    <t>Emanuelly Boeing Vilas Boas</t>
  </si>
  <si>
    <t>emanuelly.boas@ifpr.edu.br</t>
  </si>
  <si>
    <t>01/2020-Foz do Iguaçu</t>
  </si>
  <si>
    <t>23411.018987/2019-09</t>
  </si>
  <si>
    <t>28, de 19/02/2020</t>
  </si>
  <si>
    <t>100, de 02/05/2023 - retificada pela portaria 114, de 18/05/2023</t>
  </si>
  <si>
    <t xml:space="preserve">01/2020-Jacarezinho </t>
  </si>
  <si>
    <t>23411.000884/2020-18</t>
  </si>
  <si>
    <t>05, de 17/01/2020</t>
  </si>
  <si>
    <t xml:space="preserve">JACAREZINHO - Fiscal Administrativo </t>
  </si>
  <si>
    <t>03/2020-Curitiba</t>
  </si>
  <si>
    <t>23411.014939/2019-33</t>
  </si>
  <si>
    <t>26, de 18/02/2020</t>
  </si>
  <si>
    <t>Priscila Bittencourt de Queiroz de Oliveira</t>
  </si>
  <si>
    <t>112, de 07/06/2022</t>
  </si>
  <si>
    <t xml:space="preserve">03/2020-Telemaco Borba </t>
  </si>
  <si>
    <t>23411.020347/2019-51</t>
  </si>
  <si>
    <t xml:space="preserve">Lourival Gonçalves de Lima Júnior </t>
  </si>
  <si>
    <t>lourival.lima@ifpr.edu.br</t>
  </si>
  <si>
    <t>124, de 08/12/2021</t>
  </si>
  <si>
    <t xml:space="preserve">Valmir de Oliveira </t>
  </si>
  <si>
    <t>valmir.oliveira@ifpr.edu.br</t>
  </si>
  <si>
    <t>TELÊMACO BORBA</t>
  </si>
  <si>
    <t>José Laudilino Bueno Junior</t>
  </si>
  <si>
    <t xml:space="preserve">jose.bueno@ifpr.edu.br </t>
  </si>
  <si>
    <t>Adilson Affonso</t>
  </si>
  <si>
    <t xml:space="preserve">adilson.affonso@ifpr.edu.br </t>
  </si>
  <si>
    <t>06/2020-Palmas</t>
  </si>
  <si>
    <t xml:space="preserve"> 23411.012004/2020-56</t>
  </si>
  <si>
    <t>MÓDULOS  SAGRES</t>
  </si>
  <si>
    <t>438, de 30/12/2020</t>
  </si>
  <si>
    <t xml:space="preserve">elza.muller@ifpr.edu.br </t>
  </si>
  <si>
    <t>Luiz Henrique Mazalotti Dangui</t>
  </si>
  <si>
    <t>08/2020-Londrina</t>
  </si>
  <si>
    <t>23411.017735/2019-54</t>
  </si>
  <si>
    <t>CARINA CARIS ZUCCO</t>
  </si>
  <si>
    <t>carina.zucco@ifpr.edu.br</t>
  </si>
  <si>
    <t>11, de 20/01/2022</t>
  </si>
  <si>
    <t>23411.017700/2019-15</t>
  </si>
  <si>
    <t>AGO</t>
  </si>
  <si>
    <t>Marcelo Mazzetto</t>
  </si>
  <si>
    <t>marcelo.mazzetto@ifpr.edu.br</t>
  </si>
  <si>
    <t>Daniele de Oliveira</t>
  </si>
  <si>
    <t>daniele.oliveira@ifpr.edu.br</t>
  </si>
  <si>
    <t>36, de 03/06/2022</t>
  </si>
  <si>
    <t>PITANGA</t>
  </si>
  <si>
    <t>Ana Carla Luiz Keltel</t>
  </si>
  <si>
    <t>ana.keltel@ifpr.edu.br</t>
  </si>
  <si>
    <t>119, de 16/11/2023</t>
  </si>
  <si>
    <t>Silmara Koliski</t>
  </si>
  <si>
    <t>silmara.koliski@ifpr.edu.br</t>
  </si>
  <si>
    <t>09/2020-Foz do Iguaçu</t>
  </si>
  <si>
    <t>23411.010916/2020-93</t>
  </si>
  <si>
    <t xml:space="preserve">FUNTEF </t>
  </si>
  <si>
    <t>Projeto Eficientização</t>
  </si>
  <si>
    <t>Monice Moise de Freitas Aquino</t>
  </si>
  <si>
    <t xml:space="preserve">monice.aquino@ifpr.edu.br </t>
  </si>
  <si>
    <t>MURILO ODILON NICHELE SCROCCARO</t>
  </si>
  <si>
    <t xml:space="preserve">murilo.scroccaro@ifpr.edu.br </t>
  </si>
  <si>
    <t>Flavio Lucio Alves Pedrosa</t>
  </si>
  <si>
    <t>flavio.pedrosa@ifpr.edu.br</t>
  </si>
  <si>
    <t>23411.010568/2019-11</t>
  </si>
  <si>
    <t>23411.001633/2020-51</t>
  </si>
  <si>
    <t xml:space="preserve">ALGO A MAIS SERVIÇOS TEMPORARIOS LTDA </t>
  </si>
  <si>
    <t xml:space="preserve">UNIÃO DA VITÓRIA - Fiscais Técnico </t>
  </si>
  <si>
    <t>Fábio Alexandro Sant'ana</t>
  </si>
  <si>
    <t>fabio.santana@ifpr.edu.br</t>
  </si>
  <si>
    <t>145, de 18/01/2023</t>
  </si>
  <si>
    <t>Fábio Nazari</t>
  </si>
  <si>
    <t xml:space="preserve">fabio.nazari@ifpr.edu.br </t>
  </si>
  <si>
    <t xml:space="preserve">UNIÃO DA VITÓRIA - Fiscais Administrativo </t>
  </si>
  <si>
    <t>Angélica Adriana Nogueira</t>
  </si>
  <si>
    <t>angelica.nogueira@ifpr.edu.br</t>
  </si>
  <si>
    <t>CARLOS AUGUSTO MARCONDES CAMARGO</t>
  </si>
  <si>
    <t>18/2020</t>
  </si>
  <si>
    <t>23411.000519/2020-11</t>
  </si>
  <si>
    <t>23411.003049/2020-30</t>
  </si>
  <si>
    <t>EMPREENDIMENTO TURÍSTICOS MAGALA EIRELI</t>
  </si>
  <si>
    <t>102, de 21/11/2022</t>
  </si>
  <si>
    <t>PROAD</t>
  </si>
  <si>
    <t xml:space="preserve">Bruno Henrique Meira Batista </t>
  </si>
  <si>
    <t>37, de 25/07/2022</t>
  </si>
  <si>
    <t>PROAD - 2ª Fiscal Substituta</t>
  </si>
  <si>
    <t>21/2020 - Londrina</t>
  </si>
  <si>
    <t>23411.017747/2020-12</t>
  </si>
  <si>
    <t>Projeto Wash</t>
  </si>
  <si>
    <t>SÉRGIO ASSIS DE ALMEIDA</t>
  </si>
  <si>
    <t>sergio.almeida@ifpr.edu.br</t>
  </si>
  <si>
    <t>512, de 27/06/2023</t>
  </si>
  <si>
    <t>GERALDO BONFIM FERNANDES TEIXEIRA</t>
  </si>
  <si>
    <t>05, de 11/01/2021</t>
  </si>
  <si>
    <t>Londrina</t>
  </si>
  <si>
    <t>JULIO DE MELLO E SILVA</t>
  </si>
  <si>
    <t>julio.mello@ifpr.edu.br</t>
  </si>
  <si>
    <t>06, de 11/01/2021</t>
  </si>
  <si>
    <t>PAULO ANTÔNIO CYPRIANO PEREIRA</t>
  </si>
  <si>
    <t>paulo.cypriano@ifpr.edu.br</t>
  </si>
  <si>
    <t>513, de 27/06/2023</t>
  </si>
  <si>
    <t>22/2020</t>
  </si>
  <si>
    <t>23411.003678/2020-60</t>
  </si>
  <si>
    <t>Douglas Ivo D'Espíndola de Oliveira</t>
  </si>
  <si>
    <t>douglas.oliveira@ifpr.edu.br</t>
  </si>
  <si>
    <t>237, de 21/09/2023</t>
  </si>
  <si>
    <t xml:space="preserve">Candida Barreto Galdino </t>
  </si>
  <si>
    <t>candida.galdino@ifpr.edu.br</t>
  </si>
  <si>
    <t>31/2020</t>
  </si>
  <si>
    <t>23411.009444/2020-26</t>
  </si>
  <si>
    <t xml:space="preserve"> BRS SP SUPRIMENTOS CORPORATIVOS LTDA</t>
  </si>
  <si>
    <t>ALMOXARIFADO VIRTUAL</t>
  </si>
  <si>
    <t>Gestor Administrativo titular - Vitor Soares Piccinin</t>
  </si>
  <si>
    <t>vitor.piccinin@ifpr.edu.br</t>
  </si>
  <si>
    <t>98, de 18/11/2022</t>
  </si>
  <si>
    <t>Gestor Adminstrativo  Substituto - Tatiana Barbosa Riedo</t>
  </si>
  <si>
    <t>tatiana.barbosa@ifpr.edu.br</t>
  </si>
  <si>
    <t>52, de 11/08/2022</t>
  </si>
  <si>
    <t>174, de 18/11/2020</t>
  </si>
  <si>
    <t xml:space="preserve">Gestor Técnico titular - Rogério da Costa Silva </t>
  </si>
  <si>
    <t>rogerio.silva@ifpr.edu.br</t>
  </si>
  <si>
    <t>150, de 18/11/2020</t>
  </si>
  <si>
    <t xml:space="preserve">Gestor Técnico Substituto - Bruno Ruthes de Lima </t>
  </si>
  <si>
    <t xml:space="preserve">bruno.lima@ifpr.edu.br </t>
  </si>
  <si>
    <t>Sidney Eugenio de Melo</t>
  </si>
  <si>
    <t>114, de 25/04/2023</t>
  </si>
  <si>
    <t>Marcieli Ferreira da Fonseca Nieto</t>
  </si>
  <si>
    <t>marcieli.nieto@ifpr.edu.br</t>
  </si>
  <si>
    <t>151, de 18/11/2020</t>
  </si>
  <si>
    <t>Elvis Marcos de Oliveira</t>
  </si>
  <si>
    <t>elvis.oliveira@ifpr.edu.br</t>
  </si>
  <si>
    <t>152, de 18/11/2020</t>
  </si>
  <si>
    <t>Diogo Campiolo Sanches</t>
  </si>
  <si>
    <t>João Pedro Rodrigues Davidonis</t>
  </si>
  <si>
    <t>153, de 18/11/2020</t>
  </si>
  <si>
    <t>CAMPO LARGO</t>
  </si>
  <si>
    <t>Emanuelle Ferreira Machado</t>
  </si>
  <si>
    <t>emanuelle.machado@ifpr.edu.br</t>
  </si>
  <si>
    <t>154, de 18/11/2020</t>
  </si>
  <si>
    <t>Raul Osowski</t>
  </si>
  <si>
    <t>raul.osowski@ifpr.edu.br</t>
  </si>
  <si>
    <t>155, de 18/11/2020</t>
  </si>
  <si>
    <t>João de França Júnior</t>
  </si>
  <si>
    <t>joao.franca@ifpr.edu.br</t>
  </si>
  <si>
    <t>156, de 18/11/2020</t>
  </si>
  <si>
    <t>Wesley Delalibera</t>
  </si>
  <si>
    <t>wesley.delalibera@ifpr.edu.br</t>
  </si>
  <si>
    <t>149, de 16/08/2023</t>
  </si>
  <si>
    <t>Everton Carlos Pinto</t>
  </si>
  <si>
    <t>everton.pinto@ifpr.edu.br</t>
  </si>
  <si>
    <t>157, de 18/11/2020</t>
  </si>
  <si>
    <t>Luiz Fernando da Rocha</t>
  </si>
  <si>
    <t>luiz.rocha@ifpr.edu.br</t>
  </si>
  <si>
    <t>CORONEL VIVIDA</t>
  </si>
  <si>
    <t>Tatiane Balbinot Boligon</t>
  </si>
  <si>
    <t>tatiane.balbinot@ifpr.edu.br</t>
  </si>
  <si>
    <t>218, de 27/09/2021</t>
  </si>
  <si>
    <t>Eduardo De Carli</t>
  </si>
  <si>
    <t>eduardo.carli@ifpr.edu.br</t>
  </si>
  <si>
    <t>158, de 18/11/2020</t>
  </si>
  <si>
    <t>Sebastião Dambroski</t>
  </si>
  <si>
    <t>sebastiao.dambroski@ifpr.edu.br</t>
  </si>
  <si>
    <t>245, de 07/07/2022 - Revogada pela portaria nº 6, de 15/07/2022</t>
  </si>
  <si>
    <t>DIRCEIA ROMERO CALIXTO</t>
  </si>
  <si>
    <t>dirceia.calixto@ifpr.edu.br</t>
  </si>
  <si>
    <t>Azenir Dahlem Pacheco</t>
  </si>
  <si>
    <t>azenir.pacheco@ifpr.edu.br</t>
  </si>
  <si>
    <t>160, de 18/11/2020</t>
  </si>
  <si>
    <t>Flávio Lúcio Alves Pedrosa</t>
  </si>
  <si>
    <t>111, de 14/04/2023</t>
  </si>
  <si>
    <t>Suelen de Gaspi</t>
  </si>
  <si>
    <t xml:space="preserve"> suelen.gaspi@ifpr.edu.br</t>
  </si>
  <si>
    <t>248, de 13/07/2022 - Revogada pela portaria nº 7, de 15/07/2022</t>
  </si>
  <si>
    <t>ALESSANDRO APARECIDO DA SILVA</t>
  </si>
  <si>
    <t>185, de 05/04/2022</t>
  </si>
  <si>
    <t>RAFAEL DE JESUS PEREIRA DE ABREU</t>
  </si>
  <si>
    <t>163, de 18/11/2020</t>
  </si>
  <si>
    <t>Priscila da Silva Araújo Schiavoni</t>
  </si>
  <si>
    <t>priscila.schiavoni@ifpr.edu.br</t>
  </si>
  <si>
    <t>JACAREZINHO</t>
  </si>
  <si>
    <t>não estão participando</t>
  </si>
  <si>
    <t>151, de 18/1/2020</t>
  </si>
  <si>
    <t>Douglas Ivo D'Espindola de Oliveira</t>
  </si>
  <si>
    <t>229, de 15/06/2022 - Revogada pela portaria nº 14, de 19/07/2022</t>
  </si>
  <si>
    <t>LUAN RICARDO GONÇALVES FRANÇA</t>
  </si>
  <si>
    <t>luan.franca@ifpr.edu.br</t>
  </si>
  <si>
    <t>Jorge Takashi Zukeran</t>
  </si>
  <si>
    <t>jorge.zukeran@ifpr.edu.br</t>
  </si>
  <si>
    <t>164, de 18/11/2020</t>
  </si>
  <si>
    <t>Guilherme José Rodrigues Romero</t>
  </si>
  <si>
    <t>guilherme.romero@ifpr.edu.br</t>
  </si>
  <si>
    <t>165, de 18/11/2020</t>
  </si>
  <si>
    <t>166, de 18/11/2020</t>
  </si>
  <si>
    <t>juarez.machado@ifpr.edu.br</t>
  </si>
  <si>
    <t>110, de 14/04/2023</t>
  </si>
  <si>
    <t>Allan Rafael Vassi de Souza</t>
  </si>
  <si>
    <t>Camila Nunes Vieira</t>
  </si>
  <si>
    <t>camila.vieira@ifpr.edu.br</t>
  </si>
  <si>
    <t>168, de 18/11/2020</t>
  </si>
  <si>
    <t>Luciana Wistuba Cosmo de Siqueira e Silva</t>
  </si>
  <si>
    <t>luciana.wistuba@ifpr.edu.br</t>
  </si>
  <si>
    <t>Sidiney Batista de Lara</t>
  </si>
  <si>
    <t>sidiney.lara@ifpr.edu.br</t>
  </si>
  <si>
    <t>170, de 18/11/2020</t>
  </si>
  <si>
    <t>Eliziane Haynosz</t>
  </si>
  <si>
    <t>eliziane.haynosz@ifpr.edu.br</t>
  </si>
  <si>
    <t>186, de 05/04/2022</t>
  </si>
  <si>
    <t>Alexandre José Gontijo Spolaore</t>
  </si>
  <si>
    <t>alexandre.spolaore@ifpr.edu.br</t>
  </si>
  <si>
    <t>109, de 13/04/2023</t>
  </si>
  <si>
    <t>Cleonice Jacob Müller</t>
  </si>
  <si>
    <t>cleonice.muller@ifpr.edu.br</t>
  </si>
  <si>
    <t>Maria Bernardete Duarte Guedes</t>
  </si>
  <si>
    <t>maria.guedes@ifpr.edu.br</t>
  </si>
  <si>
    <t>210, de 27/08/2021</t>
  </si>
  <si>
    <t>Moisés Ferreira da Paixão</t>
  </si>
  <si>
    <t>moises.paixao@ifpr.edu.br</t>
  </si>
  <si>
    <t>UMUARAMA</t>
  </si>
  <si>
    <t>Paula Cristina Palma</t>
  </si>
  <si>
    <t>225, de 07/06/2022 - Revogada pela portaria 13, de 19/07/2022</t>
  </si>
  <si>
    <t>REJANEA OLIVEIRA BRITO MATUSAIKI</t>
  </si>
  <si>
    <t>rejanea.matusaiki@ifpr.edu.br</t>
  </si>
  <si>
    <t>FABIO ALEXANDRO SANT 'ANA</t>
  </si>
  <si>
    <t>150, de 23/02/2022</t>
  </si>
  <si>
    <t>ANGELICA ADRIANA NOGUEIRA</t>
  </si>
  <si>
    <t>219, de 27/09/2021</t>
  </si>
  <si>
    <t>176, de 18/11/2020</t>
  </si>
  <si>
    <t>DMASP/PROAD -fiscal técnico setorial, a desempenhar funções técnicas</t>
  </si>
  <si>
    <t>Marcelo Dell Agnelo</t>
  </si>
  <si>
    <t>marcelo.agnelo@ifpr.edu.br</t>
  </si>
  <si>
    <t>Cláudio Antônio Rodrigues Camargo</t>
  </si>
  <si>
    <t>claudio.camargo@ifpr.edu.br</t>
  </si>
  <si>
    <t>DMASP/PROAD - fiscal técnico setorial, a desempenhar funções técnicas</t>
  </si>
  <si>
    <t>GISLEINE BOVOLIM</t>
  </si>
  <si>
    <t>gisleine.bovolim@ifpr.edu.br</t>
  </si>
  <si>
    <t>DMASP/PROAD - fiscal técnico setorial, a desempenhar funções administrativas</t>
  </si>
  <si>
    <t>Felipe Rodrigues Capilla</t>
  </si>
  <si>
    <t>felipe.capilla@ifpr.edu.br</t>
  </si>
  <si>
    <t>Susimari Carreira Ribeiro dos Santos</t>
  </si>
  <si>
    <t>susimari.santos@ifpr.edu.br</t>
  </si>
  <si>
    <t>DLC/PROAD</t>
  </si>
  <si>
    <t>Bruno Ruthes de Lima</t>
  </si>
  <si>
    <t>bruno.lima@ifpr.edu.br</t>
  </si>
  <si>
    <t>177, de 18/11/2020</t>
  </si>
  <si>
    <t>Luiz Henrique Belina</t>
  </si>
  <si>
    <t>luiz.belina@ifpr.edu.br</t>
  </si>
  <si>
    <t>36/2020</t>
  </si>
  <si>
    <t>23411.006854/2019-81</t>
  </si>
  <si>
    <t>23411.008210/2020-61</t>
  </si>
  <si>
    <t>SERVICO FEDERAL DE PROCESSAMENTO DE DADOS -SERPRO</t>
  </si>
  <si>
    <t>CERTIFICADO DIGITAL</t>
  </si>
  <si>
    <t>09/12/2023</t>
  </si>
  <si>
    <t xml:space="preserve"> vitor.piccinin@ifpr.edu.br</t>
  </si>
  <si>
    <t>114, de 14/12/2022</t>
  </si>
  <si>
    <t>288, de 18/12/2020</t>
  </si>
  <si>
    <t>Patricia da Silveira</t>
  </si>
  <si>
    <t>289, de 18/12/2020</t>
  </si>
  <si>
    <t>Tiago Juliano da Silva</t>
  </si>
  <si>
    <t>tiago.silva@ifpr.edu.br</t>
  </si>
  <si>
    <t>alexandre.ramazzotte@ifpr.edu.br&gt;</t>
  </si>
  <si>
    <t>95, de 07/02/2022</t>
  </si>
  <si>
    <t>290, de 18/12/2020</t>
  </si>
  <si>
    <t>Thiago Auler Wideck</t>
  </si>
  <si>
    <t>thiago.wideck@ifpr.edu.br</t>
  </si>
  <si>
    <t>291, de 18/12/2020</t>
  </si>
  <si>
    <t>292, de 18/12/2020</t>
  </si>
  <si>
    <t>Lucio Schulz Junior</t>
  </si>
  <si>
    <t>293, de 18/12/2020</t>
  </si>
  <si>
    <t>Alessandra Pereira do Amaral dos Santos</t>
  </si>
  <si>
    <t>294, de 18/12/2020</t>
  </si>
  <si>
    <t>Elenice da Silva Carvalho</t>
  </si>
  <si>
    <t>elenice.carvalho@ifpr.edu.br</t>
  </si>
  <si>
    <t>Mariana do Amaral Rocha</t>
  </si>
  <si>
    <t>mariana.rocha@ifpr.edu.br</t>
  </si>
  <si>
    <t>295 de 18/12/2020</t>
  </si>
  <si>
    <t>Eduardo de Carli</t>
  </si>
  <si>
    <t>296, de 18/12/2020</t>
  </si>
  <si>
    <t>Sandro Neckel da Silva</t>
  </si>
  <si>
    <t>sandro.neckel@ifpr.edu.br</t>
  </si>
  <si>
    <t>Susi de Fátima Carvalho da Silva</t>
  </si>
  <si>
    <t>susi.silva@ifpr.edu.br</t>
  </si>
  <si>
    <t>297, de 18/12/2020</t>
  </si>
  <si>
    <t>Jenifer Caroline Leite</t>
  </si>
  <si>
    <t>jenifer.leite@ifpr.edu.br</t>
  </si>
  <si>
    <t>Foz do Iguaçu</t>
  </si>
  <si>
    <t>Izaias Batista dos Santos</t>
  </si>
  <si>
    <t>izaias.santos@ifpr.edu.br</t>
  </si>
  <si>
    <t>298 de 18/12/2020</t>
  </si>
  <si>
    <t>anastasia.brand@ifpr.edu.br</t>
  </si>
  <si>
    <t>Alison Antony Ribeiro</t>
  </si>
  <si>
    <t>alison.ribeiro@ifpr.edu.br</t>
  </si>
  <si>
    <t>299, de 18/12/2020</t>
  </si>
  <si>
    <t>Erich Barboza De Souza</t>
  </si>
  <si>
    <t>Maysa Anciuti Kaminski</t>
  </si>
  <si>
    <t>maysa.kaminski@ifpr.edu.br</t>
  </si>
  <si>
    <t>300, de 18/12/2020</t>
  </si>
  <si>
    <t>PAULO SÉRGIO CARNICELLI</t>
  </si>
  <si>
    <t>104, de 03/04/2023</t>
  </si>
  <si>
    <t xml:space="preserve">CAROLINA DE SOUSA GRÉGIO
</t>
  </si>
  <si>
    <t>carolina.gregio@ifpr.edu.br</t>
  </si>
  <si>
    <t>Ana Maria Maximiano Urias Teodoro</t>
  </si>
  <si>
    <t>302, de 18/12/2020</t>
  </si>
  <si>
    <t>Lusivania Catarina de Oliveira dos Santos</t>
  </si>
  <si>
    <t>lusivania.oliveira@ifpr.edu.br</t>
  </si>
  <si>
    <t>Luan Ricardo Gonçalves França</t>
  </si>
  <si>
    <t>303, de 18/12/2020</t>
  </si>
  <si>
    <t>Ana Paula Souto Thon</t>
  </si>
  <si>
    <t>ana.thon@ifpr.edu.br</t>
  </si>
  <si>
    <t>Júlio de Mello E Silva</t>
  </si>
  <si>
    <t>304, de 18/12/2020</t>
  </si>
  <si>
    <t>Rodrigo César Silveira</t>
  </si>
  <si>
    <t>rodrigo.silveira@ifpr.edu.br</t>
  </si>
  <si>
    <t xml:space="preserve"> Eduardo Luiz Alba</t>
  </si>
  <si>
    <t>155, de 24/05/2021</t>
  </si>
  <si>
    <t>EDSON DOS SANTOS LIMA</t>
  </si>
  <si>
    <t>edson.lima@ifpr.edu.br</t>
  </si>
  <si>
    <t>53, de 12/08/2022</t>
  </si>
  <si>
    <t>Rodrigo Rafael Fernandes</t>
  </si>
  <si>
    <t>rodrigo.fernandes@ifpr.edu.br</t>
  </si>
  <si>
    <t>306, de 18/12/2020</t>
  </si>
  <si>
    <t>Ivanusca Dias Vieira Dornelles</t>
  </si>
  <si>
    <t>ivanusca.dornelles@ifpr.edu.br</t>
  </si>
  <si>
    <t>242, de 30/06/2022 - Revogada pela portaria nº 10, de 19/07/2022</t>
  </si>
  <si>
    <t>Wanderleia Aparecida de Castro</t>
  </si>
  <si>
    <t>wanderleia.castro@ifpr.edu.br</t>
  </si>
  <si>
    <t>307, de 18/12/2020</t>
  </si>
  <si>
    <t>Meire Yumiko Koga</t>
  </si>
  <si>
    <t>meire.koga@ifpr.edu.br</t>
  </si>
  <si>
    <t>LÍDIA EMI OGURA FUJIKAWA</t>
  </si>
  <si>
    <t>lidia.fujikawa@ifpr.edu.br</t>
  </si>
  <si>
    <t>46, de 02/08/2022</t>
  </si>
  <si>
    <t>308, de 18/12/2020</t>
  </si>
  <si>
    <t>Rovilson Endrigo Moraes</t>
  </si>
  <si>
    <t>rovilson.moraes@ifpr.edu.br</t>
  </si>
  <si>
    <t>309, de 18/12/2020</t>
  </si>
  <si>
    <t>Leandro Delgado de Souza</t>
  </si>
  <si>
    <t>leandro.delgado@ifpr.edu.br</t>
  </si>
  <si>
    <t>167, de 20/10/2023</t>
  </si>
  <si>
    <t>Mateus José Moreira</t>
  </si>
  <si>
    <t>José Laudilino Bueno Júnior</t>
  </si>
  <si>
    <t>jose.bueno@ifpr.edu.br</t>
  </si>
  <si>
    <t>311, de 18/12/2020</t>
  </si>
  <si>
    <t>adilson.affonso@ifpr.edu.br</t>
  </si>
  <si>
    <t>312, de 18/12/2020</t>
  </si>
  <si>
    <t>Isaac Guilherme de Oliveira</t>
  </si>
  <si>
    <t>isaac.oliveira@ifpr.edu.br</t>
  </si>
  <si>
    <t>313, de 18/12/2020</t>
  </si>
  <si>
    <t>EAD extinto conforme portaria 183, de 01/04/2022</t>
  </si>
  <si>
    <t>DMASP/CLSG - Fiscal Técnico</t>
  </si>
  <si>
    <t>34, de 25/07/2022</t>
  </si>
  <si>
    <t>bruno.batista@ifpr.edu.br</t>
  </si>
  <si>
    <t>PROAD-Fiscal  Administrativo/financeiro</t>
  </si>
  <si>
    <t>Catharina Guimarães Gondim</t>
  </si>
  <si>
    <t xml:space="preserve">catharina.gondim@ifpr.edu.br </t>
  </si>
  <si>
    <t>258, de 20/12/2020</t>
  </si>
  <si>
    <t>286, de 18/12/2020</t>
  </si>
  <si>
    <t>DIAP/PROGEPE - Fiscalização técnica referente ao SIGEPE</t>
  </si>
  <si>
    <t>Fabiana dos Santos Jorge da Silva</t>
  </si>
  <si>
    <t>fabiana.silva@ifpr.edu.br</t>
  </si>
  <si>
    <t>287,de 18/12/2020</t>
  </si>
  <si>
    <t>Suzan Keiko Midorikawa</t>
  </si>
  <si>
    <t>suzan.midorikawa@ifpr.edu.br</t>
  </si>
  <si>
    <t>38/2020</t>
  </si>
  <si>
    <t>23411.019098/2019-51</t>
  </si>
  <si>
    <t>23411.008823/2020-07</t>
  </si>
  <si>
    <t>I9 SOLUTIONS - SOLUÇÕES COMERCIAIS E GESTAO DE TRANSPORTE LTDA</t>
  </si>
  <si>
    <t>TAXI GOV</t>
  </si>
  <si>
    <t>103, de 16/12/2020</t>
  </si>
  <si>
    <t>104, de 16/12/2020</t>
  </si>
  <si>
    <t xml:space="preserve">Mariana do Amaral Rocha </t>
  </si>
  <si>
    <t xml:space="preserve">01/2021-Irati </t>
  </si>
  <si>
    <t>23411.000955/2021-63</t>
  </si>
  <si>
    <t>23411.004252/2021-12</t>
  </si>
  <si>
    <t>EVANDRO GENERO EPP - LIMPATEC SERVIÇOS TERCEIRIZADOS LTDA</t>
  </si>
  <si>
    <t>OPERADOR DE MÁQUINA COSTAL</t>
  </si>
  <si>
    <t>30/11/2023</t>
  </si>
  <si>
    <t>63, de 09/04/2021</t>
  </si>
  <si>
    <t>Mário André Camargo Torres</t>
  </si>
  <si>
    <t>mario.torres@ifpr.edu.br</t>
  </si>
  <si>
    <t>07, de 02/09/2022</t>
  </si>
  <si>
    <t>Andrew Maicon Correa Cirilo</t>
  </si>
  <si>
    <t>andrew.cirilo@ifpr.edu.br</t>
  </si>
  <si>
    <t>86, de 29/06/2023</t>
  </si>
  <si>
    <t>01/2021-Assis Chateaubriand</t>
  </si>
  <si>
    <t xml:space="preserve"> 23411.004809/2021-15</t>
  </si>
  <si>
    <t>23411.004809/2021-15</t>
  </si>
  <si>
    <t xml:space="preserve">ELEVADORES ORTIS LTDA </t>
  </si>
  <si>
    <t>88, de 01/07/2021</t>
  </si>
  <si>
    <t>446, de 18/09/2023</t>
  </si>
  <si>
    <t>KARIANNY APARECIDA GEROTTO DEL MOURO</t>
  </si>
  <si>
    <t>karianny.mouro@ifpr.edu.br</t>
  </si>
  <si>
    <t xml:space="preserve">01/2021-Colombo </t>
  </si>
  <si>
    <t>23411.013886/2020-77</t>
  </si>
  <si>
    <t>23411.007086/2021-06</t>
  </si>
  <si>
    <t>PLANSERVICE TERCEIRIZAÇÃO DE SERVIÇOS – EIRELI</t>
  </si>
  <si>
    <t>02/08/2024</t>
  </si>
  <si>
    <t>Juliano Alberi dos Santos</t>
  </si>
  <si>
    <t>juliano.santos@ifpr.edu.br</t>
  </si>
  <si>
    <t>51, de 15/07/2021</t>
  </si>
  <si>
    <t>Ciro Bächtold</t>
  </si>
  <si>
    <t>ciro.bachtold@ifpr.edu.br</t>
  </si>
  <si>
    <t>marilza.dasilva@ifpr.edu.br</t>
  </si>
  <si>
    <t>73, de 04/10/2021</t>
  </si>
  <si>
    <t>Joana Daic Lopes Nagamato</t>
  </si>
  <si>
    <t xml:space="preserve">        joana.nagamato@ifpr.edu.br</t>
  </si>
  <si>
    <t>01/2021-Cascavel (Concessão)</t>
  </si>
  <si>
    <t>23411.007947/2019-23</t>
  </si>
  <si>
    <t>23411.015953/2020-98</t>
  </si>
  <si>
    <t>VALMIR JOSE DREHER</t>
  </si>
  <si>
    <t>26/03/2024</t>
  </si>
  <si>
    <t>397, de 11/09/2023</t>
  </si>
  <si>
    <t>Cascavel - Fiscais Técnicos e Administrativos</t>
  </si>
  <si>
    <t>Andréa Freitas de Bairros Andrade</t>
  </si>
  <si>
    <t>andrea.andrade@ifpr.edu.br</t>
  </si>
  <si>
    <t>398, de 11/09/2023</t>
  </si>
  <si>
    <t xml:space="preserve">02/2021-União da Vitória </t>
  </si>
  <si>
    <t>23411.007947/2020-67</t>
  </si>
  <si>
    <t>23411.004756/2021-24</t>
  </si>
  <si>
    <t>LUCINEIA SOARES DE OLIVEIRA 04075353907</t>
  </si>
  <si>
    <t>DESINSETIZAÇÃO</t>
  </si>
  <si>
    <t>27/04/2024</t>
  </si>
  <si>
    <t>39, de 06/05/2021</t>
  </si>
  <si>
    <t>Josemarque Lima da Rosa</t>
  </si>
  <si>
    <t>40, de 06/05/2021</t>
  </si>
  <si>
    <t>Fábio Alexandro Sant' ana</t>
  </si>
  <si>
    <t xml:space="preserve">02/2021-Curitiba </t>
  </si>
  <si>
    <t>23411.004699/2021-83</t>
  </si>
  <si>
    <t>23411.005828/2021-51</t>
  </si>
  <si>
    <t>ELEVADORES CONISTEL LTDA - ME</t>
  </si>
  <si>
    <t>01/07/2024</t>
  </si>
  <si>
    <t xml:space="preserve">Rogério Domingos de Siqueira
</t>
  </si>
  <si>
    <t>rogerio.siqueira@ifpr.edu.br</t>
  </si>
  <si>
    <t>98,  de 14/05/2021</t>
  </si>
  <si>
    <t xml:space="preserve">Ricele Gonçalves Agra
</t>
  </si>
  <si>
    <t>Gerson Guernieri</t>
  </si>
  <si>
    <t>gerson.guernieri@ifpr.edu.br</t>
  </si>
  <si>
    <t>104, de 27/05/2022</t>
  </si>
  <si>
    <t>Rodrigo Cesar Kanning</t>
  </si>
  <si>
    <t>rodrigo.kanning@ifpr.edu.br</t>
  </si>
  <si>
    <t>02/2021-Telêmaco Borba</t>
  </si>
  <si>
    <t>23411.008161/2021-48</t>
  </si>
  <si>
    <t>OI. S.A  - EM RECUPERAÇÃO JUDICIAL</t>
  </si>
  <si>
    <t>TELEFONIA</t>
  </si>
  <si>
    <t>16/02/2024</t>
  </si>
  <si>
    <t>JAIR DA SILVA PEIXE FILHO</t>
  </si>
  <si>
    <t>jair.peixe@ifpr.edu.br</t>
  </si>
  <si>
    <t>47, de 22/03/2022</t>
  </si>
  <si>
    <t>LUCIANO FERREIRA</t>
  </si>
  <si>
    <t>luciano.ferreira@ifpr.edu.br</t>
  </si>
  <si>
    <t>JULIANO SUARDI KAESEMODEL</t>
  </si>
  <si>
    <t>juliano.kaesemodel@ifpr.edu.br</t>
  </si>
  <si>
    <t>48, de 22/03/2022</t>
  </si>
  <si>
    <t>ELIDIONETE DE ANDRADE</t>
  </si>
  <si>
    <t>elidionete.andrade@ifpr.edu.br</t>
  </si>
  <si>
    <t xml:space="preserve">02/2021-Capanema </t>
  </si>
  <si>
    <t>23411.003463/2021-20</t>
  </si>
  <si>
    <t>23411.007424/2021-00</t>
  </si>
  <si>
    <t>ODAIR GRABOSKI - ME</t>
  </si>
  <si>
    <t xml:space="preserve">JARDINAGEM </t>
  </si>
  <si>
    <t>Cheila Nunes Santos</t>
  </si>
  <si>
    <t>39, de 05/03/2022</t>
  </si>
  <si>
    <t xml:space="preserve">Mauricio Rodolfo kurz
</t>
  </si>
  <si>
    <t>92, de 29/06/2021</t>
  </si>
  <si>
    <t xml:space="preserve">Antônio Carlos Picinatto
</t>
  </si>
  <si>
    <t>93, de 29/06/2021</t>
  </si>
  <si>
    <t>CAMILA PEREIRA DE CRISTO</t>
  </si>
  <si>
    <t>camila.cristo@ifpr.edu.br</t>
  </si>
  <si>
    <t>9, de 19/01/2022</t>
  </si>
  <si>
    <t xml:space="preserve">03/2021-Curitiba </t>
  </si>
  <si>
    <t>23411.007051/2021-69</t>
  </si>
  <si>
    <t>ORBENK ADMINISTRACAO E SERVICOS LTDA</t>
  </si>
  <si>
    <t>128, de23/07/2021</t>
  </si>
  <si>
    <t>CAMPUS CURITIBA - Fiscais técnicos e administrativos</t>
  </si>
  <si>
    <t>Priscila Bittencourt de Queiroz Oliveira</t>
  </si>
  <si>
    <t>74, de 28/04/2022</t>
  </si>
  <si>
    <t>carlos.alberto@ifpr.edu.br</t>
  </si>
  <si>
    <t>440, de 11/10/2022</t>
  </si>
  <si>
    <t>03/2021-Ivaiporã</t>
  </si>
  <si>
    <t>23411.005945/2020-33</t>
  </si>
  <si>
    <t xml:space="preserve"> 23411.016031/2021-89</t>
  </si>
  <si>
    <t>METODO TELECOMUNICAÇÕES E COMÉRCIO LTDA</t>
  </si>
  <si>
    <t xml:space="preserve">TELEFONIA </t>
  </si>
  <si>
    <t>02/12/2023</t>
  </si>
  <si>
    <t>JOSÉ LUÍZ VILAS BOAS</t>
  </si>
  <si>
    <t>jose.boas@ifpr.edu.br</t>
  </si>
  <si>
    <t>45, de 12/04/2023</t>
  </si>
  <si>
    <t>115, de 07/12/2021</t>
  </si>
  <si>
    <t>JOSÉ DOS PRAZERES PEDRO JUNIOR</t>
  </si>
  <si>
    <t>jose.pedro@ifpr.edu.br</t>
  </si>
  <si>
    <t>150, de 06/11/2023</t>
  </si>
  <si>
    <t xml:space="preserve"> Luiz Leonardo De Siqueira</t>
  </si>
  <si>
    <t>luiz.siqueira@ifpr.edu.br</t>
  </si>
  <si>
    <t>116, de 07/12/2021</t>
  </si>
  <si>
    <t>04/2021-Paranaguá</t>
  </si>
  <si>
    <t>23411.006162/2021-58</t>
  </si>
  <si>
    <t>23411.010801/2021-80</t>
  </si>
  <si>
    <t>FUNDAÇÃO DE APOIO À EDUCAÇÃO, PESQUISA E DESENVOLVIMENTO CIENTÍFICO E TECNOLÓGICO DA UTFPR -
FUNTEF/PR</t>
  </si>
  <si>
    <t>PROJETO SMART HARPIA</t>
  </si>
  <si>
    <t>01/09/2024</t>
  </si>
  <si>
    <t>Leandro Angelo Pereira</t>
  </si>
  <si>
    <t>leandro.pereira@ifpr.edu.br</t>
  </si>
  <si>
    <t>143, de 04/10/2021</t>
  </si>
  <si>
    <t>Antonio Carlos Vissotto Junior</t>
  </si>
  <si>
    <t>Allan Paul Krelling</t>
  </si>
  <si>
    <t>allan.krelling@ifpr.edu.br</t>
  </si>
  <si>
    <t>144, de 04/10/2021</t>
  </si>
  <si>
    <t>Hugo Alberto Perlin</t>
  </si>
  <si>
    <t>hugo.perlin@ifpr.edu.br</t>
  </si>
  <si>
    <t>04/2021-Irati</t>
  </si>
  <si>
    <t>23411.008823/2021-80</t>
  </si>
  <si>
    <t>23411.015201/2021-16</t>
  </si>
  <si>
    <t>ADRIMAX PRESTAÇÃO DE SERVIÇOS DE LIMPEZA E CONSERVAÇÃO - EIRELI</t>
  </si>
  <si>
    <t>LIMPEZA</t>
  </si>
  <si>
    <t>151, de 19/11/2021</t>
  </si>
  <si>
    <t>68, de 28/06/2023</t>
  </si>
  <si>
    <t>IRATI - Fiscal Técnicos</t>
  </si>
  <si>
    <t>69, de 28/06/2023</t>
  </si>
  <si>
    <t>Rafael Zentil Bus</t>
  </si>
  <si>
    <t>152, de 19/11/2021</t>
  </si>
  <si>
    <t>IRATI - Fiscais Administrativos</t>
  </si>
  <si>
    <t>05/2021-Londrina</t>
  </si>
  <si>
    <t>23411.011872/2020-19</t>
  </si>
  <si>
    <t>23411.006036/2021-01</t>
  </si>
  <si>
    <t>P S GERENCIAL DE NEGOCIOS LTDA</t>
  </si>
  <si>
    <t>143, de 30/06/2021</t>
  </si>
  <si>
    <t>KELSON FELIPE RIBEIRO MANOZZO</t>
  </si>
  <si>
    <t>kelson.ribeiro@ifpr.edu.br</t>
  </si>
  <si>
    <t>484, de 31/05/2023</t>
  </si>
  <si>
    <t>LUECY VERÔNICA MENDES GARCIA DAVID</t>
  </si>
  <si>
    <t>luecy.david@ifpr.edu.br</t>
  </si>
  <si>
    <t>05/2021-Campo Largo</t>
  </si>
  <si>
    <t>23411.014506/2021-01</t>
  </si>
  <si>
    <t>04/11/2025</t>
  </si>
  <si>
    <t xml:space="preserve">lucio.schulz@ifpr.edu.br </t>
  </si>
  <si>
    <t>130, de 17/11/2021</t>
  </si>
  <si>
    <t>Campo Largo - Fiscais Técnicos</t>
  </si>
  <si>
    <t xml:space="preserve">Geferson João da Silva
</t>
  </si>
  <si>
    <t>geferson.silva@ifpr.edu.br</t>
  </si>
  <si>
    <t>131, de 17/11/2021</t>
  </si>
  <si>
    <t>JUAREZ DE LARA JUNIOR</t>
  </si>
  <si>
    <t>96, de 15/08/2022</t>
  </si>
  <si>
    <t xml:space="preserve">06/2021-Cascavel </t>
  </si>
  <si>
    <t>23411.007576/2021-02</t>
  </si>
  <si>
    <t xml:space="preserve">Mônica Chlad </t>
  </si>
  <si>
    <t>354, de 22/06/2023</t>
  </si>
  <si>
    <t>ANDRÉA FREITAS DE BAIRROS ANDRADE</t>
  </si>
  <si>
    <t>ALEXANDRE JOSÉ GONTIJO SPOLAORE</t>
  </si>
  <si>
    <t>422, de 18/10/2023</t>
  </si>
  <si>
    <t>370, de 17/07/2023</t>
  </si>
  <si>
    <t>06/2021-Umuarama</t>
  </si>
  <si>
    <t>23411.013659/2021-22</t>
  </si>
  <si>
    <t>André Peres Ramos</t>
  </si>
  <si>
    <t>andre.ramos@ifpr.edu.br</t>
  </si>
  <si>
    <t>165, de 04/11/2021</t>
  </si>
  <si>
    <t>UMUARAMA - Fiscais Técnicos</t>
  </si>
  <si>
    <t>Cremilton Gonçalves Fernandes</t>
  </si>
  <si>
    <t>cremilton.fernandes@ifpr.edu.br</t>
  </si>
  <si>
    <t>164, de 04/11/2021</t>
  </si>
  <si>
    <t>Eneias Marinho Gomes</t>
  </si>
  <si>
    <t>eneias.gomes@ifpr.edu.br</t>
  </si>
  <si>
    <t>07/2021-Foz do Iguaçu</t>
  </si>
  <si>
    <t>23411.009040/2021-13</t>
  </si>
  <si>
    <t>23411.012715/2021-10</t>
  </si>
  <si>
    <t>JOSE LUCAS FERREIRA</t>
  </si>
  <si>
    <t>207, de 14/12/2022</t>
  </si>
  <si>
    <t>99, de 02/05/2023 - retificada pela portaria 111, de 18/05/2023</t>
  </si>
  <si>
    <t>208, de 14/12/2021</t>
  </si>
  <si>
    <t>07/2021 - Curitiba</t>
  </si>
  <si>
    <t>23411.013892/2021-13</t>
  </si>
  <si>
    <t>18/11/2023</t>
  </si>
  <si>
    <t>ROGERIO DOMINGOS DE SIQUEIRA</t>
  </si>
  <si>
    <t>591, de 10/07/2023</t>
  </si>
  <si>
    <t>RICELE GONCALVES AGRA</t>
  </si>
  <si>
    <t>ANDRE LUIS RIBEIRO</t>
  </si>
  <si>
    <t>andre.ribeiro@ifpr.edu.br</t>
  </si>
  <si>
    <t>664, de 22/09/2023</t>
  </si>
  <si>
    <t>Lauro Barbosa Dias Filho</t>
  </si>
  <si>
    <t>lauro.dias@ifpr.edu.br</t>
  </si>
  <si>
    <t>07/2021-Assis Chateaubriand</t>
  </si>
  <si>
    <t>23411.016371/2021-18</t>
  </si>
  <si>
    <t>23411.017161/2021-39</t>
  </si>
  <si>
    <t>PRIME CONSULTORIA E ASSESSORIA EMPRESARIAL LTDA</t>
  </si>
  <si>
    <t>HELTON JAQUES ALBIERO</t>
  </si>
  <si>
    <t>193, de 17/12/2021</t>
  </si>
  <si>
    <t>MARCIELI FERREIRA DA FONSECA</t>
  </si>
  <si>
    <t>ASSIS CHATEAUBRIAND - Fiscais administrativos</t>
  </si>
  <si>
    <t>MARCIELI FERREIRA DA FONSECA NIETO</t>
  </si>
  <si>
    <t>194, de 17/12/2021</t>
  </si>
  <si>
    <t>ASSIS CHATEAUBRIAND - Fiscais contrato</t>
  </si>
  <si>
    <t>TIAGO JULIANO DA SILVA</t>
  </si>
  <si>
    <t>CESAR AUGUSTO SILVEIRA JUNIOR</t>
  </si>
  <si>
    <t>08/2021-Foz do Iguaçu</t>
  </si>
  <si>
    <t>23411.013758/2021-12</t>
  </si>
  <si>
    <t>Luciane Fátima Alves</t>
  </si>
  <si>
    <t>94, de 26/04/2023</t>
  </si>
  <si>
    <t>FOZ DE IGUAÇU</t>
  </si>
  <si>
    <t>JOÃO ARIBERTO METZ</t>
  </si>
  <si>
    <t>ariberto.metz@ifpr.edu.br</t>
  </si>
  <si>
    <t>95, de 26/04/2023 - retificada pela Portaria 97, de 28/04/23</t>
  </si>
  <si>
    <t>CHARLES JUCA BUSARELLO</t>
  </si>
  <si>
    <t>charles.busarello@ifpr.edu.br</t>
  </si>
  <si>
    <t>09/2021-Londrina</t>
  </si>
  <si>
    <t>23411.006694/2021-95</t>
  </si>
  <si>
    <t>FUNDAÇÃO DE APOIO À EDUCAÇÃO, PESQUISA E DESENVOLVIMENTO CIENTÍFICO E TECNOLÓGICO DA UNIVERSIDADE TECNOLÓGICA FEDERAL DO PARANÁ</t>
  </si>
  <si>
    <t xml:space="preserve">SERVIÇOS DA FUNDAÇÃO DE APOIO A SUBSIDIAR O PROJETO POLO DE INOVAÇÃO AGRO </t>
  </si>
  <si>
    <t xml:space="preserve"> 25/07/2024</t>
  </si>
  <si>
    <t>Geraldo Bonfim Fernandes  Teixeira</t>
  </si>
  <si>
    <t>160, de 02/08/2021</t>
  </si>
  <si>
    <t xml:space="preserve">Sérgio Assis de Almeida </t>
  </si>
  <si>
    <t xml:space="preserve">Paulo Henrique Rossato </t>
  </si>
  <si>
    <t>paulo.rossato@ifpr.edu.br</t>
  </si>
  <si>
    <t>161, de 02/08/2021</t>
  </si>
  <si>
    <t xml:space="preserve">Carlos Marcelo Archangelo </t>
  </si>
  <si>
    <t>carlos.archangelo@ifpr.edu.br</t>
  </si>
  <si>
    <t>10/2021-Londrina</t>
  </si>
  <si>
    <t>23411.001269/2021-18</t>
  </si>
  <si>
    <t>23411.009697/2021-81</t>
  </si>
  <si>
    <t xml:space="preserve">CLARO S.A
</t>
  </si>
  <si>
    <t>Deise Costacurta de Freitas</t>
  </si>
  <si>
    <t>deise.freitas@ifpr.edu.br</t>
  </si>
  <si>
    <t>216, de 01/10/2021</t>
  </si>
  <si>
    <t>Fernando Luiz Moya Teixeira</t>
  </si>
  <si>
    <t>fernando.teixeira@ifpr.edu.br</t>
  </si>
  <si>
    <t>217, de 01/10/2021</t>
  </si>
  <si>
    <t>11/2021 - Palmas</t>
  </si>
  <si>
    <t>23411.016880/2021-32</t>
  </si>
  <si>
    <t>EAI TELECOMUNICAÇÕES LTDA</t>
  </si>
  <si>
    <t>28/12/2023</t>
  </si>
  <si>
    <t>DIEGO SPADER</t>
  </si>
  <si>
    <t>15, de 02/02/2022</t>
  </si>
  <si>
    <t>ADRIANA PADILHA TERRES LOPES</t>
  </si>
  <si>
    <t>MAURICIO ZANATTA</t>
  </si>
  <si>
    <t>mauricio.zanatta@ifpr.edu.br</t>
  </si>
  <si>
    <t>267, de 31/05/2022 - retificada pela portaria 609, de 06/12/2022</t>
  </si>
  <si>
    <t>377, de 02/08/2022 - retificada pela portaria 610, de 06/12/2022</t>
  </si>
  <si>
    <t>22/2021</t>
  </si>
  <si>
    <t xml:space="preserve"> 23411.005962/2021-51</t>
  </si>
  <si>
    <t>EMPRESA BRASILEIRA DE CORREIOS E TELÉGRAFOS</t>
  </si>
  <si>
    <t>SERVIÇOS DE MALOTE</t>
  </si>
  <si>
    <t>VICTOR ZITO NOGUEIRA PINTO</t>
  </si>
  <si>
    <t>victor.zito@ifpr.edu.br</t>
  </si>
  <si>
    <t>173, de 25/03/2022</t>
  </si>
  <si>
    <t>DEBORA DOS SANTOS OLIVEIRA</t>
  </si>
  <si>
    <t>debora.oliveira@ifpr.edu.br</t>
  </si>
  <si>
    <t>DEAC</t>
  </si>
  <si>
    <t>FLAVIA NUNES FLORES HUBIE</t>
  </si>
  <si>
    <t>flavia.hubie@ifpr.edu.br</t>
  </si>
  <si>
    <t>174, de 25/03/2022</t>
  </si>
  <si>
    <t>PETRA LAUS HENNING</t>
  </si>
  <si>
    <t>petra.henning@ifpr.edu.br</t>
  </si>
  <si>
    <t>Polyana Monike Nieto Brito</t>
  </si>
  <si>
    <t>polyana.brito@ifpr.edu.br</t>
  </si>
  <si>
    <t>60, de 02/02/2022</t>
  </si>
  <si>
    <t>Vanderlei Padilha</t>
  </si>
  <si>
    <t>vanderlei.padilha@ifpr.edu.br</t>
  </si>
  <si>
    <t>Silvana Barboza Da Silva</t>
  </si>
  <si>
    <t>silvana.silva@ifpr.edu.br</t>
  </si>
  <si>
    <t>61, DE 02/02/2022</t>
  </si>
  <si>
    <t xml:space="preserve">BARRACÃO
</t>
  </si>
  <si>
    <t xml:space="preserve">joao.davidonis@ifpr.edu.br
</t>
  </si>
  <si>
    <t>62, DE 02/02/2022</t>
  </si>
  <si>
    <t>Liliane Wilcek</t>
  </si>
  <si>
    <t>liliane.wilcek@ifpr.edu.br</t>
  </si>
  <si>
    <t>63, DE 02/02/2022</t>
  </si>
  <si>
    <t>Antonio Henrique Polato</t>
  </si>
  <si>
    <t>antonio.polato@ifpr.edu.br</t>
  </si>
  <si>
    <t>64, DE 02/02/2022</t>
  </si>
  <si>
    <t>65, DE 02/02/2022</t>
  </si>
  <si>
    <t>66, DE 02/02/2022</t>
  </si>
  <si>
    <t>Cassandra Santiago Cardoso Tavares Goes</t>
  </si>
  <si>
    <t>cassandra.tavares@ifpr.edu.br</t>
  </si>
  <si>
    <t>67, DE 02/02/2022</t>
  </si>
  <si>
    <t>Vera Lúcia Medeiros de Albuquerque de Azambuja</t>
  </si>
  <si>
    <t>vera.azambuja@ifpr.edu.br</t>
  </si>
  <si>
    <t>CURITIBA</t>
  </si>
  <si>
    <t>68, DE 02/02/2022</t>
  </si>
  <si>
    <t>FLÁVIA ELISABETH DA SILVA BLOCK</t>
  </si>
  <si>
    <t>flavia.block@ifpr.edu.br</t>
  </si>
  <si>
    <t xml:space="preserve"> 87, de 13/03/2023</t>
  </si>
  <si>
    <t>PROENS</t>
  </si>
  <si>
    <t>Thiago Borba dos Santos</t>
  </si>
  <si>
    <t>thiago.borba@ifpr.edu.br</t>
  </si>
  <si>
    <t>69, DE 02/02/2022</t>
  </si>
  <si>
    <t>Jeferson Miranda Antunes</t>
  </si>
  <si>
    <t>jeferson.antunes@ifpr.edu.br</t>
  </si>
  <si>
    <t>87, DE 13/03/2023</t>
  </si>
  <si>
    <t>74, de 03/02/2022</t>
  </si>
  <si>
    <t>Frederico Friedrich</t>
  </si>
  <si>
    <t>frederico.friedrich@ifpr.edu.br</t>
  </si>
  <si>
    <t>75, de 03/02/2022</t>
  </si>
  <si>
    <t>suelen.gaspi@ifpr.edu.br</t>
  </si>
  <si>
    <t>76, de 03/02/2022</t>
  </si>
  <si>
    <t>Marilize Honesko</t>
  </si>
  <si>
    <t>marilize.honesko@ifpr.edu.br</t>
  </si>
  <si>
    <t>Anna Michella Arruda</t>
  </si>
  <si>
    <t>michella.arruda@ifpr.edu.br</t>
  </si>
  <si>
    <t>77, de 03/02/2022</t>
  </si>
  <si>
    <t>Mariana Ferrarez Sales</t>
  </si>
  <si>
    <t>mariana.sales@ifpr.edu.br</t>
  </si>
  <si>
    <t>78, de 03/02/2022</t>
  </si>
  <si>
    <t>Michele Tinonin Boza</t>
  </si>
  <si>
    <t>michele.boza@ifpr.edu.br</t>
  </si>
  <si>
    <t>79, de 03/02/2022</t>
  </si>
  <si>
    <t>Giovani Celio Degarais</t>
  </si>
  <si>
    <t>Geraldo Bonfim Fernandes</t>
  </si>
  <si>
    <t>80, de 03/02/2022</t>
  </si>
  <si>
    <t>DEBORA GRAZIELE PIZAPIO</t>
  </si>
  <si>
    <t>debora.pizapio@ifpr.edu.br</t>
  </si>
  <si>
    <t>281, de 05/09/2023</t>
  </si>
  <si>
    <t>RAFAELA RODRIGUES CARNEIRO</t>
  </si>
  <si>
    <t>rafaela.carneiro@ifpr.edu.br</t>
  </si>
  <si>
    <t>81, de 03/02/2022</t>
  </si>
  <si>
    <t>Bárbara Lizandra Perini De Souza</t>
  </si>
  <si>
    <t>82, de 03/02/2022</t>
  </si>
  <si>
    <t>Leane Cristina da Silva Lamb</t>
  </si>
  <si>
    <t>leane.lamb@ifpr.edu.br</t>
  </si>
  <si>
    <t>PARANAVAI</t>
  </si>
  <si>
    <t>Claudia Marcia Boritza Reis</t>
  </si>
  <si>
    <t>claudia.boritza@ifpr.edu.br</t>
  </si>
  <si>
    <t>83, de 03/02/2022</t>
  </si>
  <si>
    <t>Klessius Alexandre Guimarães</t>
  </si>
  <si>
    <t>klessius.guimaraes@ifpr.edu.br</t>
  </si>
  <si>
    <t>84, de 03/02/2022</t>
  </si>
  <si>
    <t>Lídia Emi Ogura Fujikawa</t>
  </si>
  <si>
    <t>85, de 03/02/2022</t>
  </si>
  <si>
    <t>Elaine Cristina Zotti</t>
  </si>
  <si>
    <t>elaine.zotti@ifpr.edu.br</t>
  </si>
  <si>
    <t>86, de 03/02/2022</t>
  </si>
  <si>
    <t>Alexandre Jose Gontijo Spolaore</t>
  </si>
  <si>
    <t>Deise Mainardes Bayer Monteiro</t>
  </si>
  <si>
    <t>deise.monteiro@ifpr.edu.br</t>
  </si>
  <si>
    <t>87, de 03/02/2022</t>
  </si>
  <si>
    <t>Polyanna Prachthauser</t>
  </si>
  <si>
    <t>polyanna.prachthauser@ifpr.edu.br</t>
  </si>
  <si>
    <t>88, de 03/02/ 2022</t>
  </si>
  <si>
    <t>89, de 03/02/2022</t>
  </si>
  <si>
    <t>23/2021</t>
  </si>
  <si>
    <t>23411.005963/2021-04</t>
  </si>
  <si>
    <t xml:space="preserve">SERVIÇO POSTAL </t>
  </si>
  <si>
    <t>175, de 25/03/2022</t>
  </si>
  <si>
    <t>176, de 25/03/2022</t>
  </si>
  <si>
    <t>34, de 02/02/2022</t>
  </si>
  <si>
    <t>35, de 02/02/2022</t>
  </si>
  <si>
    <t>36, de 02/02/2022</t>
  </si>
  <si>
    <t>94, de 04/02/2022</t>
  </si>
  <si>
    <t>37, de 02/02/2022</t>
  </si>
  <si>
    <t>alessandra.santo@ifpr.edu.br</t>
  </si>
  <si>
    <t>38, de 02/02/2022</t>
  </si>
  <si>
    <t>39, de 02/02/2022</t>
  </si>
  <si>
    <t>40, de 02/02/2022</t>
  </si>
  <si>
    <t>41, de 02/02/2022</t>
  </si>
  <si>
    <t>86, de 13/03/2023</t>
  </si>
  <si>
    <t>42, de 02/02/2022</t>
  </si>
  <si>
    <t>43, de 02/02/2022</t>
  </si>
  <si>
    <t>44, de 02/02/2022</t>
  </si>
  <si>
    <t>45, de 02/02/2022</t>
  </si>
  <si>
    <t>46, de 02/02/2022</t>
  </si>
  <si>
    <t>47, de 02/02/2022</t>
  </si>
  <si>
    <t>48, de 02/02/2022</t>
  </si>
  <si>
    <t>49, de 02/02/2022</t>
  </si>
  <si>
    <t>klessius.guimarães@ifpr.edu.br</t>
  </si>
  <si>
    <t>LUCIANA WISTUBA COSMO DE SIQUEIRA E SILVA</t>
  </si>
  <si>
    <t>48, de 08/08/2022</t>
  </si>
  <si>
    <t>JOVANA RITTER ANTUNES</t>
  </si>
  <si>
    <t>jovana.antunes@ifpr.edu.br</t>
  </si>
  <si>
    <t>51, de 02/02/2022</t>
  </si>
  <si>
    <t>52, de 02/02/2022</t>
  </si>
  <si>
    <t>53, de 02/02/2022</t>
  </si>
  <si>
    <t>54, de 02/02/2022</t>
  </si>
  <si>
    <t>55, de 02/02/2022</t>
  </si>
  <si>
    <t>56, de 02/02/2022</t>
  </si>
  <si>
    <t>280, de 05/09/2023</t>
  </si>
  <si>
    <t>57, de 02/02/2022</t>
  </si>
  <si>
    <t>170, de 20/10/2023</t>
  </si>
  <si>
    <t>59, de 02/02/2022</t>
  </si>
  <si>
    <t>24/2021</t>
  </si>
  <si>
    <t>23411.014176/2021-45</t>
  </si>
  <si>
    <t>MÉTODO TELECOMUNICAÇÕES E COMÉRCIO LTDA</t>
  </si>
  <si>
    <t>Onivaldo Flores Júnior</t>
  </si>
  <si>
    <t xml:space="preserve">onivaldo.junior@ifpr.edu.br </t>
  </si>
  <si>
    <t>256, de 20/12/2021</t>
  </si>
  <si>
    <t>Luis Geraldo Seixas</t>
  </si>
  <si>
    <t xml:space="preserve">luis.seixas@ifpr.edu.br </t>
  </si>
  <si>
    <t>DTIC - Fiscais técnicos</t>
  </si>
  <si>
    <t>Maurício Piatniczka</t>
  </si>
  <si>
    <t xml:space="preserve">mauricio.piatniczka@ifpr.edu.br </t>
  </si>
  <si>
    <t>257, de 20/12/2021</t>
  </si>
  <si>
    <t>Marco Aurelio Rocha</t>
  </si>
  <si>
    <t>marco.rocha@ifpr.edu.br</t>
  </si>
  <si>
    <t>DTIC - Fiscais administrativos</t>
  </si>
  <si>
    <t>Kerly Cristina de Souza</t>
  </si>
  <si>
    <t>Kerly.souza@ifpr.edu.br</t>
  </si>
  <si>
    <t>Gisley Lima de Menezes</t>
  </si>
  <si>
    <t xml:space="preserve">gisley.menezes@ifpr.edu.br </t>
  </si>
  <si>
    <t>DTIC - Fiscais requisitantes</t>
  </si>
  <si>
    <t>25/2021</t>
  </si>
  <si>
    <t>23411.004841/2021-92</t>
  </si>
  <si>
    <t>SEGUROS SURA S.A</t>
  </si>
  <si>
    <t>Seguro de Alunos</t>
  </si>
  <si>
    <t>André Santos Cancella</t>
  </si>
  <si>
    <t>247, de 01/12/2021</t>
  </si>
  <si>
    <t>PROEPPI - Fiscal  Técnico</t>
  </si>
  <si>
    <t>Aline Mendes Menezes Wille Snak</t>
  </si>
  <si>
    <t>aline.snak@ifpr.edu.br</t>
  </si>
  <si>
    <t>249, de 01/12/2021</t>
  </si>
  <si>
    <t>Bruna Maisa Baniski</t>
  </si>
  <si>
    <t>bruna.baniski@ifpr.edu.br</t>
  </si>
  <si>
    <t>PROGEPE - Fiscal  Técnico</t>
  </si>
  <si>
    <t>Célia Carli</t>
  </si>
  <si>
    <t>celia.carli@ifpr.edu.br</t>
  </si>
  <si>
    <t>248, de 01/12/2021</t>
  </si>
  <si>
    <t>Leandro Rafael Pinto</t>
  </si>
  <si>
    <t>leandro.rafael@ifpr.edu.br</t>
  </si>
  <si>
    <t>Arapongas</t>
  </si>
  <si>
    <t>123, de 16/02/2022</t>
  </si>
  <si>
    <t>123, 16/02/2022</t>
  </si>
  <si>
    <t>Assis Chateaubriand</t>
  </si>
  <si>
    <t>Aguinaldo Soares Tereschuk</t>
  </si>
  <si>
    <t>aguinaldo.tereschuk@ifpr.edu.br</t>
  </si>
  <si>
    <t>124, de 16/02/2022</t>
  </si>
  <si>
    <t>Octavio Henrique Viana</t>
  </si>
  <si>
    <t>octavio.viana@ifpr.edu.br</t>
  </si>
  <si>
    <t>Astorga</t>
  </si>
  <si>
    <t>Jayme Marrone Junior</t>
  </si>
  <si>
    <t>jayme.marrone@ifpr.edu.br</t>
  </si>
  <si>
    <t>125, de 16/02/2022</t>
  </si>
  <si>
    <t>Ricardo Luiz Tows</t>
  </si>
  <si>
    <t>Barracão</t>
  </si>
  <si>
    <t>Fabrício Gleden</t>
  </si>
  <si>
    <t>128, de 16/02/2022</t>
  </si>
  <si>
    <t>Sandra Fátima Duarte Smiderle</t>
  </si>
  <si>
    <t>sandra.smiderle@ifpr.edu.br</t>
  </si>
  <si>
    <t>Campo Largo</t>
  </si>
  <si>
    <t>126, de 16/02/2022</t>
  </si>
  <si>
    <t>Capanema</t>
  </si>
  <si>
    <t>Celia de Souza Osowski</t>
  </si>
  <si>
    <t>127, de 16/02/2022</t>
  </si>
  <si>
    <t>Marinez de Carvalho</t>
  </si>
  <si>
    <t>marinez.carvalho@ifpr.edu.br</t>
  </si>
  <si>
    <t>Cascavel</t>
  </si>
  <si>
    <t>Jéssica Fernanda Wessler Ferreira</t>
  </si>
  <si>
    <t>jessica.ferreira@ifpr.edu.br</t>
  </si>
  <si>
    <t>129, de 16/02/2022</t>
  </si>
  <si>
    <t>Natassia Jersak Cosmann</t>
  </si>
  <si>
    <t>natassia.cosmann@ifpr.edu.br</t>
  </si>
  <si>
    <t>Colombo</t>
  </si>
  <si>
    <t>130, de 16/02/2022</t>
  </si>
  <si>
    <t>Marianne Heringer Nogueira Zanirato</t>
  </si>
  <si>
    <t>marianne.zanirato@ifpr.edu.br</t>
  </si>
  <si>
    <t>Coronel Vivida</t>
  </si>
  <si>
    <t>Thiago Lise Silverio</t>
  </si>
  <si>
    <t>thiago.silverio@ifpr.edu.br</t>
  </si>
  <si>
    <t>131, de 16/02/2022</t>
  </si>
  <si>
    <t>Thaís dos Santos Chaves</t>
  </si>
  <si>
    <t>thais.chaves@ifpr.edu.br</t>
  </si>
  <si>
    <t>Curitiba</t>
  </si>
  <si>
    <t>Jusane Oceli Dalmônico</t>
  </si>
  <si>
    <t>jusane.dalmonico@ifpr.edu.br</t>
  </si>
  <si>
    <t>132, de 16/02/2022</t>
  </si>
  <si>
    <t>Julianne Neves</t>
  </si>
  <si>
    <t>julianne.neves@ifpr.edu.br</t>
  </si>
  <si>
    <t>José Henrique de Oliveira</t>
  </si>
  <si>
    <t>jose.oliveira@ifpr.edu.br</t>
  </si>
  <si>
    <t>133, de 16/02/2022</t>
  </si>
  <si>
    <t>Gustavo Matheus Rahal</t>
  </si>
  <si>
    <t>gustavo.rahal@ifpr.edu.br</t>
  </si>
  <si>
    <t>Goioerê</t>
  </si>
  <si>
    <t>134, de 16/02/2022</t>
  </si>
  <si>
    <t>Maria Neide de Oliveira Caramanico</t>
  </si>
  <si>
    <t>neide.caramanico@ifpr.edu.br</t>
  </si>
  <si>
    <t>Irati</t>
  </si>
  <si>
    <t>Ornelis Vicente dos Santos</t>
  </si>
  <si>
    <t>ornelis.santos@ifpr.edu.br</t>
  </si>
  <si>
    <t>135, de 16/02/2022</t>
  </si>
  <si>
    <t>Rodrigo Soares Heimberg</t>
  </si>
  <si>
    <t>rodrigo.heimberg@ifpr.edu.br</t>
  </si>
  <si>
    <t>Ivaiporã</t>
  </si>
  <si>
    <t>Jaison Fernando da Silva</t>
  </si>
  <si>
    <t>jaison.silva@ifpr.edu.br</t>
  </si>
  <si>
    <t>136, de 16/02/2022</t>
  </si>
  <si>
    <t>Jacarezinho</t>
  </si>
  <si>
    <t>Antonio Carlos Ribeiro dos Santos Junior</t>
  </si>
  <si>
    <t>antonio.ribeiro@ifpr.edu.br</t>
  </si>
  <si>
    <t>137, de 16/02/2022</t>
  </si>
  <si>
    <t>Ilson Infantino Vieira</t>
  </si>
  <si>
    <t>ilson.vieira@ifpr.edu.br</t>
  </si>
  <si>
    <t>Jaguariaíva</t>
  </si>
  <si>
    <t>Giliane Nazare Videira Castro</t>
  </si>
  <si>
    <t>giliane.castro@ifpr.edu.br</t>
  </si>
  <si>
    <t>138, de 16/02/2022</t>
  </si>
  <si>
    <t>Luciano Alfredo Candeo​</t>
  </si>
  <si>
    <t>luciano.candeo@ifpr.edu.br</t>
  </si>
  <si>
    <t>André Luis Quinelato</t>
  </si>
  <si>
    <t>andre.Quinelato@Ifpr.edu.br</t>
  </si>
  <si>
    <t>139, de 16/02/2022</t>
  </si>
  <si>
    <t>Julio de Mello E Silva</t>
  </si>
  <si>
    <t>Palmas</t>
  </si>
  <si>
    <t>ANDREI CRISTIANO MAIA E SILVA</t>
  </si>
  <si>
    <t>andrei.silva@ifpr.edu.br</t>
  </si>
  <si>
    <t>173, de 31/10/2023</t>
  </si>
  <si>
    <t>140, de 16/02/2022</t>
  </si>
  <si>
    <t>Paranaguá</t>
  </si>
  <si>
    <t>Celene Do Carmo Gervasio De Sousa Santini</t>
  </si>
  <si>
    <t>celene.santini@ifpr.edu.br</t>
  </si>
  <si>
    <t>106, de 10/04/2023</t>
  </si>
  <si>
    <t>Alessandra Assad Angieski</t>
  </si>
  <si>
    <t>alessandra.assad@ifpr.edu.br</t>
  </si>
  <si>
    <t>141, de 16/02/2022</t>
  </si>
  <si>
    <t>Paranavaí</t>
  </si>
  <si>
    <t>Marcos Higuti</t>
  </si>
  <si>
    <t>marcos.higuti@ifpr.edu.br</t>
  </si>
  <si>
    <t>142, de 16/02/2022</t>
  </si>
  <si>
    <t>Jorge Luis Ferreira da Costa</t>
  </si>
  <si>
    <t>jorge.costa@ifpr.edu.br</t>
  </si>
  <si>
    <t>Pinhais</t>
  </si>
  <si>
    <t>Nereu Moreira dos Santos Filho</t>
  </si>
  <si>
    <t>nereu.filho@ifpr.edu.br</t>
  </si>
  <si>
    <t>143, de 16/02/2022</t>
  </si>
  <si>
    <t>Gabriel Henrique Knupfer</t>
  </si>
  <si>
    <t>gabriel.knupfer@ifpr.edu.br</t>
  </si>
  <si>
    <t>Pitanga</t>
  </si>
  <si>
    <t>Aline Fabiane Barbieri</t>
  </si>
  <si>
    <t>aline.barbieri@ifpr.edu.br</t>
  </si>
  <si>
    <t>40, de 14/02/2023</t>
  </si>
  <si>
    <t>Jeovane Pichuski</t>
  </si>
  <si>
    <t>jeovane.pichuski@ifpr.edu.br</t>
  </si>
  <si>
    <t>144, de 16/02/2022</t>
  </si>
  <si>
    <t>Quedas do Iguaçu</t>
  </si>
  <si>
    <t>Flávio Endrigo Cechim</t>
  </si>
  <si>
    <t>flavio.cechim@ifpr.edu.br</t>
  </si>
  <si>
    <t>145, de 16/02/2022</t>
  </si>
  <si>
    <t>Daniela Skrowonski</t>
  </si>
  <si>
    <t>daniela.skrowonski@ifpr.edu.br</t>
  </si>
  <si>
    <t>Telêmaco Borba</t>
  </si>
  <si>
    <t>polyanna.prachthauser@ifpr.edu</t>
  </si>
  <si>
    <t>146, de 16/02/2022</t>
  </si>
  <si>
    <t>Umuarama</t>
  </si>
  <si>
    <t>Karla Oliveira Sampaio</t>
  </si>
  <si>
    <t>karla.sampaio@ifpr.edu.br</t>
  </si>
  <si>
    <t>103, de 31/03/2023</t>
  </si>
  <si>
    <t>Maria Vitória Carvalho Rossa</t>
  </si>
  <si>
    <t>maria.rossa@ifpr.edu.br</t>
  </si>
  <si>
    <t>União da Vitória</t>
  </si>
  <si>
    <t>Eduardo Ramos Coimbra de Souza</t>
  </si>
  <si>
    <t>148, de 16/02/2022</t>
  </si>
  <si>
    <t>Fabiane Aparecida de Souza Soares da Silva</t>
  </si>
  <si>
    <t>fabiane.silva@ifpr.edu.br</t>
  </si>
  <si>
    <t>26/2021</t>
  </si>
  <si>
    <t>23411.006828/2021-78</t>
  </si>
  <si>
    <t>REDE NACIONAL DE ENSINO E PESQUISA - RNP</t>
  </si>
  <si>
    <t>RNP</t>
  </si>
  <si>
    <t>Carmen Silva da Costa</t>
  </si>
  <si>
    <t>carmen.costa@ifpr.edu.br</t>
  </si>
  <si>
    <t xml:space="preserve"> 251, de 08/12/2021</t>
  </si>
  <si>
    <t>Kriscie Krisciane Venturi</t>
  </si>
  <si>
    <t>kriscie.venturi@ifpr.edu.br</t>
  </si>
  <si>
    <t>EAD - Fiscal  Técnico</t>
  </si>
  <si>
    <t xml:space="preserve">Loeide de Jesus Bezerra </t>
  </si>
  <si>
    <t xml:space="preserve">loeide.bezerra@ifpr.edu.br </t>
  </si>
  <si>
    <t xml:space="preserve"> 252, de 08/12/2021</t>
  </si>
  <si>
    <t xml:space="preserve">Jonathan Souza Cruz Barros  </t>
  </si>
  <si>
    <t>95, de 17/11/2022</t>
  </si>
  <si>
    <t>EAD - Fiscal Administrativo</t>
  </si>
  <si>
    <t>EAD - Fiscal  Requisitante</t>
  </si>
  <si>
    <t>Alex Monteiro do Nascimento</t>
  </si>
  <si>
    <t xml:space="preserve"> alex.nascimento@ifpr.edu.br</t>
  </si>
  <si>
    <t>23411.009836/2021-76</t>
  </si>
  <si>
    <t>23411.016942/2021-14</t>
  </si>
  <si>
    <t>DIRETIVA PATRIMONIAL LTDA</t>
  </si>
  <si>
    <t>20, de 14/01/2022</t>
  </si>
  <si>
    <t>PROENS - Fiscais técnicos e administrativos</t>
  </si>
  <si>
    <t>21, de 14/01/2022</t>
  </si>
  <si>
    <t xml:space="preserve"> jonathan.barros@ifpr.edu.br</t>
  </si>
  <si>
    <t>01/2022-Campo Largo (Concessão)</t>
  </si>
  <si>
    <t>23411.008426/2020-27</t>
  </si>
  <si>
    <t>23411.017811/2021-46</t>
  </si>
  <si>
    <t>L BRENNER &amp; CIA LTDA</t>
  </si>
  <si>
    <t>LUCIO SCHULZ JUNIOR</t>
  </si>
  <si>
    <t>01, de 19/01/2022</t>
  </si>
  <si>
    <t>ESTANISLAU VELASCO JUNIOR</t>
  </si>
  <si>
    <t>Campus Campo Largo</t>
  </si>
  <si>
    <t>RAFAEL ROGISKI</t>
  </si>
  <si>
    <t>rafael.rogiski@ifpr.edu.br</t>
  </si>
  <si>
    <t>02, de 19/01/2022</t>
  </si>
  <si>
    <t>ANDRE CHUDRIK</t>
  </si>
  <si>
    <t>01/2022 - Colombo</t>
  </si>
  <si>
    <t>23411.016876/2021-74</t>
  </si>
  <si>
    <t>BALDUSSI SOLUÇÕES LTDA</t>
  </si>
  <si>
    <t>44, de 13/05/2022</t>
  </si>
  <si>
    <t>Thiago Medeiros Granato</t>
  </si>
  <si>
    <t>thiago.granato@ifpr.edu.br</t>
  </si>
  <si>
    <t>45, de 13/05/2022</t>
  </si>
  <si>
    <t>William Orestes Vitorino de Oliveira</t>
  </si>
  <si>
    <t>willian.oliveira@ifpr.edu.br</t>
  </si>
  <si>
    <t>01/2022-União da Vitória</t>
  </si>
  <si>
    <t>23411.014703/2021-11</t>
  </si>
  <si>
    <t>23411.001128/2022-78</t>
  </si>
  <si>
    <t>18, de 22/02/2022</t>
  </si>
  <si>
    <t>Wellison Vieira Custer</t>
  </si>
  <si>
    <t>wellison.custer@ifpr.edu.br</t>
  </si>
  <si>
    <t>19, de 22/02/2022</t>
  </si>
  <si>
    <t>José Juarez de Freitas</t>
  </si>
  <si>
    <t>jose.defreitas@ifpr.edu.br</t>
  </si>
  <si>
    <t>01/2022 - Jacarezinho</t>
  </si>
  <si>
    <t>23411.002235/2022-13</t>
  </si>
  <si>
    <t>CLARO S.A.</t>
  </si>
  <si>
    <t>Camila Jéssica Santos do Prado Almeida</t>
  </si>
  <si>
    <t>31, de 11/04/2022</t>
  </si>
  <si>
    <t>Felipe Cavazzani de Morais</t>
  </si>
  <si>
    <t>felipe.cavazzani@ifpr.edu.br</t>
  </si>
  <si>
    <t>32, de 11/04/2022</t>
  </si>
  <si>
    <t>01/2022 - Irati</t>
  </si>
  <si>
    <t>23411.014464/2021-08</t>
  </si>
  <si>
    <t>GOP Engenharia Ltda.</t>
  </si>
  <si>
    <t>ENGENHARIA</t>
  </si>
  <si>
    <t>JUMARA APARECIDA MENON</t>
  </si>
  <si>
    <t>08, de 17/02/2022</t>
  </si>
  <si>
    <t>IRATI - Fiscais Técnicos</t>
  </si>
  <si>
    <t>PAULO VERGÍLIO GUIMARÃES JÚNIOR</t>
  </si>
  <si>
    <t>paulo.vergilio@ifpr.edu.br</t>
  </si>
  <si>
    <t>09, de 17/02/2022</t>
  </si>
  <si>
    <t>RAFAEL BERTHOLDI RAPP</t>
  </si>
  <si>
    <t>rafael.rapp@ifpr.edu.br</t>
  </si>
  <si>
    <t>IRATI - Fiscais Adminsitrativos</t>
  </si>
  <si>
    <t>ROSANGELA BALOTIN FIORELI SETNARSKI</t>
  </si>
  <si>
    <t>rosangela.fioreli@ifpr.edu.br</t>
  </si>
  <si>
    <t>MÁRIO ANDRÉ CAMARGO TORRES</t>
  </si>
  <si>
    <t>01/2022 - Ivaiporã</t>
  </si>
  <si>
    <t>23411.009945/2021-93</t>
  </si>
  <si>
    <t>23411.004172/2022-30</t>
  </si>
  <si>
    <t>ATLANTA-LOCADORA DE VEICULOS LTDA</t>
  </si>
  <si>
    <t>Frota c/ motorista</t>
  </si>
  <si>
    <t>JAQUELINE MIRIAN ALVES CARVALHO</t>
  </si>
  <si>
    <t>53, de 03/05/2022</t>
  </si>
  <si>
    <t>Ivaiporã - Fiscais Técnicos e Administrativos</t>
  </si>
  <si>
    <t>ANNA MICHELLA ARRUDA</t>
  </si>
  <si>
    <t>54, de 03/05/2022 - 126, de 11/10/2022</t>
  </si>
  <si>
    <t>PRISCILA DA SILVA ARAÚJO SCHIAVONI</t>
  </si>
  <si>
    <t>01/2022 - Curitiba</t>
  </si>
  <si>
    <t>23411.017823/2021-71</t>
  </si>
  <si>
    <t>SERGIO SACZK SERVICOS E LOCACOES LTDA</t>
  </si>
  <si>
    <t>Locação de banheiro químico</t>
  </si>
  <si>
    <t>ROGÉRIO DOMINGOS DE SIQUEIRA</t>
  </si>
  <si>
    <t>33, de 17/02/2022</t>
  </si>
  <si>
    <t>RICELE GONÇALVES AGRA</t>
  </si>
  <si>
    <t>CARLOS ALBERTO SACZK</t>
  </si>
  <si>
    <t>34, de 17/02/2022</t>
  </si>
  <si>
    <t>RODRIGO CEZAR KANNING</t>
  </si>
  <si>
    <t>01/2022 - Cascavel</t>
  </si>
  <si>
    <t>23411.001716/2022-10</t>
  </si>
  <si>
    <t>23411.002996/2022-75</t>
  </si>
  <si>
    <t>Telefonia</t>
  </si>
  <si>
    <t>261, de 23/03/2023</t>
  </si>
  <si>
    <t xml:space="preserve">MÔNICA CHLAD </t>
  </si>
  <si>
    <t>Juliana Liibke Hoffmann</t>
  </si>
  <si>
    <t>juliana.hoffmann@ifpr.edu.br</t>
  </si>
  <si>
    <t>21, de 23/02/2022</t>
  </si>
  <si>
    <t>Sidnei Batista dos Santos</t>
  </si>
  <si>
    <t>sidnei.batista@ifpr.edu.br</t>
  </si>
  <si>
    <t>01/2022 - Londrina</t>
  </si>
  <si>
    <t>23411.010911/2021-41</t>
  </si>
  <si>
    <t>23411.006539/2022-50</t>
  </si>
  <si>
    <t>JOSÉ LUCAS FERREIRA - EIRELI</t>
  </si>
  <si>
    <t>JORDANA LEMKE GONZALEZ</t>
  </si>
  <si>
    <t>jordana.gonzalez@ifpr.edu.br</t>
  </si>
  <si>
    <t>62, de 27/04/2022</t>
  </si>
  <si>
    <t>ROGÉRIO DE SANT'ANNA LIMA</t>
  </si>
  <si>
    <t>63, de 27/04/2022</t>
  </si>
  <si>
    <t>GUILHERME JOSÉ RODRIGUES ROMERO</t>
  </si>
  <si>
    <t>01/2022 - Assis Chateaubriand</t>
  </si>
  <si>
    <t>23411.003291/2022-75</t>
  </si>
  <si>
    <t>PANTANAL VEICULOS LTDA</t>
  </si>
  <si>
    <t>59, de 12/04/2022</t>
  </si>
  <si>
    <t>Assis Chateaubriand - Fiscais técnicos e administrativos</t>
  </si>
  <si>
    <t>343, de 24/05/2023</t>
  </si>
  <si>
    <t>Ivonete Marlene Ely</t>
  </si>
  <si>
    <t>ivonete.ely@ifpr.edu.br</t>
  </si>
  <si>
    <t>60, de 12/04/2022</t>
  </si>
  <si>
    <t>01/2022 - Paranguá</t>
  </si>
  <si>
    <t>23411.016626/2021-34</t>
  </si>
  <si>
    <t>BALDUSSI SOLUCOES LTDA</t>
  </si>
  <si>
    <t xml:space="preserve">18, 04/03/2022 </t>
  </si>
  <si>
    <t>Paranaguá - Fiscais Técnicos</t>
  </si>
  <si>
    <t xml:space="preserve">19, 04/03/2022 </t>
  </si>
  <si>
    <t>01/2022 - Palmas</t>
  </si>
  <si>
    <t>23411.006240/2021-14</t>
  </si>
  <si>
    <t>TK ELEVADORES BRASIL LTDA</t>
  </si>
  <si>
    <t>Manutenção de Elevadores</t>
  </si>
  <si>
    <t>59, de 22/03/2022</t>
  </si>
  <si>
    <t>EDUARDO LUIZ ALBA</t>
  </si>
  <si>
    <t>60, de 22/03/2022</t>
  </si>
  <si>
    <t>MIGUEL LUIZ OLIVEIRA</t>
  </si>
  <si>
    <t>01/2022 - Paranavaí</t>
  </si>
  <si>
    <t>23411.000674/2022-91</t>
  </si>
  <si>
    <t>23411.010713/2022-69</t>
  </si>
  <si>
    <t>APOLLO SERVICOS TERCEIRIZADOS E MAO DE OBRA ESPECIALIZADA - EIRELI</t>
  </si>
  <si>
    <t>264, de 26/08/2022</t>
  </si>
  <si>
    <t>182, de 15/03/2023</t>
  </si>
  <si>
    <t>Cláudia Márcia Boritza Reis</t>
  </si>
  <si>
    <t>265, de 26/08/2022</t>
  </si>
  <si>
    <t>01/2022 - Umuarama</t>
  </si>
  <si>
    <t>23411.006464/2022-15</t>
  </si>
  <si>
    <t>ADSERVI - ADMINISTRADORA DE SERVICOS LTDA</t>
  </si>
  <si>
    <t>107, de 31/05/2022</t>
  </si>
  <si>
    <t>Umuarama - Fiscais Técnicos e Administrativos</t>
  </si>
  <si>
    <t>136, de 12/07/2022</t>
  </si>
  <si>
    <t>108, de 31/05/2022 revogada pela portaria 110, de 02/06/2022</t>
  </si>
  <si>
    <t>01/2022 - Telêmaco Borba</t>
  </si>
  <si>
    <t>23411.006475/2022-97</t>
  </si>
  <si>
    <t>LOURIVAL GONÇALVES DE LIMA JUNIOR</t>
  </si>
  <si>
    <t>53, de 11/04/2022</t>
  </si>
  <si>
    <t>162, de 09/11/2023</t>
  </si>
  <si>
    <t>MOISES ESPIRITO SANTO</t>
  </si>
  <si>
    <t>54, de 11/04/2022</t>
  </si>
  <si>
    <t>MARIA BERNADETE DUARTE GUEDES</t>
  </si>
  <si>
    <t>02/2022 - Campo Largo</t>
  </si>
  <si>
    <t>23411.003892/2022-88</t>
  </si>
  <si>
    <t>PANTANAL-VEICULOS LTDA</t>
  </si>
  <si>
    <t>15, de 14/03/2022</t>
  </si>
  <si>
    <t>Campo Largo - Fiscais Técnicos e Administrativos</t>
  </si>
  <si>
    <t>ANDRÉ CHUDRIK</t>
  </si>
  <si>
    <t>16, de 14/03/2022 e 145, de 11/01/2023</t>
  </si>
  <si>
    <t>02/2022 - Capanema</t>
  </si>
  <si>
    <t>23411.011391/2021-94</t>
  </si>
  <si>
    <t>23411.001523/2022-51</t>
  </si>
  <si>
    <t>BSK CONSTRUÇÃO CIVIL E SERVIÇOS EIRELI</t>
  </si>
  <si>
    <t>23, de 10/02/2022</t>
  </si>
  <si>
    <t>João Luciano Bandeira</t>
  </si>
  <si>
    <t>joao.bandeira.@ifpr.edu.br</t>
  </si>
  <si>
    <t>Barracão - Fiscais Administrativos</t>
  </si>
  <si>
    <t>24, de 10/02/2022</t>
  </si>
  <si>
    <t>Valdenir Iotti</t>
  </si>
  <si>
    <t>valdenir.iotti@ifpr.edu.br</t>
  </si>
  <si>
    <t>Barracão - Fiscais Técnicos</t>
  </si>
  <si>
    <t>Pierre Luis Alves</t>
  </si>
  <si>
    <t>pierre.alves@ifpr.edu.br</t>
  </si>
  <si>
    <t>Tiago Radaskievicz</t>
  </si>
  <si>
    <t>tiago.radaskievicz@ifpr.edu.br</t>
  </si>
  <si>
    <t>02/2022 - Cascavel</t>
  </si>
  <si>
    <t>23411.004028/2022-01</t>
  </si>
  <si>
    <t>335, de 18/05/2023</t>
  </si>
  <si>
    <t>184, de 02/12/2022</t>
  </si>
  <si>
    <t>334, de 18/05/2023 / 357, de 28/06/2023</t>
  </si>
  <si>
    <t>RODRIGO DA SILVA</t>
  </si>
  <si>
    <t>rodrigo.silva@ifpr.edu.br</t>
  </si>
  <si>
    <t>185, de 02/12/2022</t>
  </si>
  <si>
    <t>85, de 12/05/2022</t>
  </si>
  <si>
    <t>143, de 08/08/2022</t>
  </si>
  <si>
    <t>Marcos Roberto Gonçalves</t>
  </si>
  <si>
    <t>426, de 25/10/2023</t>
  </si>
  <si>
    <t>02/2022 - Colombo</t>
  </si>
  <si>
    <t>23411.009045/2022-27</t>
  </si>
  <si>
    <t>48, de 26/05/2022</t>
  </si>
  <si>
    <t>Amanda Tavares Neves</t>
  </si>
  <si>
    <t>amanda.neves@ifpr.edu.br</t>
  </si>
  <si>
    <t>48, de 26/05/2022 / 51, de 01 de junho de 2022</t>
  </si>
  <si>
    <t>Colombo - Fiscais Técnico/Administrativo</t>
  </si>
  <si>
    <t>Taciane Aparecida Soares</t>
  </si>
  <si>
    <t>taciane.soares@ifpr.edu.br</t>
  </si>
  <si>
    <t>49, de 26/05/2022</t>
  </si>
  <si>
    <t>kerly.souza@ifpr.edu.br</t>
  </si>
  <si>
    <t>02/2022 - Jaguariaíva</t>
  </si>
  <si>
    <t>23411.006541/2022-29</t>
  </si>
  <si>
    <t>50, de 23/05/2022</t>
  </si>
  <si>
    <t>51, de 23/05/2022</t>
  </si>
  <si>
    <t>02/2022 - Palmas</t>
  </si>
  <si>
    <t>23411.017884/2021-38</t>
  </si>
  <si>
    <t>LUCIANI ZANATTA SENDESKI LTDA</t>
  </si>
  <si>
    <t>38, DE 17/02/2022</t>
  </si>
  <si>
    <t>39, DE 17/02/2022</t>
  </si>
  <si>
    <t>VAGNER LUIZ MAI​A</t>
  </si>
  <si>
    <t>900, de 04/07/2023</t>
  </si>
  <si>
    <t>02/2022 - Foz do Iguaçu</t>
  </si>
  <si>
    <t>23411.006201/2022-06</t>
  </si>
  <si>
    <t>PLANSERVICE TERCEIRIZAÇÃO DE SERVIÇOS EIRELI</t>
  </si>
  <si>
    <t>110, de 20/06/2022</t>
  </si>
  <si>
    <t>monice.aquino@ifpr.edu.br</t>
  </si>
  <si>
    <t>111, de 20/06/2022</t>
  </si>
  <si>
    <t>02/2022 - Paranaguá</t>
  </si>
  <si>
    <t>23411.013200/2021-29</t>
  </si>
  <si>
    <t>23411.005903/2022-64</t>
  </si>
  <si>
    <t>MUNDIAL TERCEIRIZADORA LTDA</t>
  </si>
  <si>
    <t>32, de 04/04/2022</t>
  </si>
  <si>
    <t>Paranaguá - Fiscais Técnicos e Administrativos</t>
  </si>
  <si>
    <t>Rafael Alves Tizony</t>
  </si>
  <si>
    <t>rafael.tizony@ifpr.edu.br</t>
  </si>
  <si>
    <t>34, de 05/04/2022</t>
  </si>
  <si>
    <t>Leane Cristina da Silva Lam</t>
  </si>
  <si>
    <t>02/2022 - Irati</t>
  </si>
  <si>
    <t>23411.000948/2022-42</t>
  </si>
  <si>
    <t>CLARO S.A</t>
  </si>
  <si>
    <t>13, de 08/03/2022</t>
  </si>
  <si>
    <t>85, de 29/06/2023</t>
  </si>
  <si>
    <t>14, de 08/03/2022</t>
  </si>
  <si>
    <t>Rudy José Crissi Crema</t>
  </si>
  <si>
    <t>rudy.crema@ifpr.edu.br</t>
  </si>
  <si>
    <t>02/2022 - Ivaiporã - Concessão</t>
  </si>
  <si>
    <t>23411.013278/2021-43</t>
  </si>
  <si>
    <t>23411.009733/2022-97</t>
  </si>
  <si>
    <t>VALMIR MINE DE OLIVEIRA</t>
  </si>
  <si>
    <t>84, de 25/07/2022 revogada pela Portaria nº 89, de 28/07/2022</t>
  </si>
  <si>
    <t>Letícia Thaís Chendynski</t>
  </si>
  <si>
    <t>leticia.chendynski@ifpr.edu.br</t>
  </si>
  <si>
    <t>Roberto França</t>
  </si>
  <si>
    <t>roberto.franca@ifpr.edu.br</t>
  </si>
  <si>
    <t>85, de 25/07/2022</t>
  </si>
  <si>
    <t>Iraci da Silva Jorge</t>
  </si>
  <si>
    <t>iraci.jorge@ifpr.edu.br</t>
  </si>
  <si>
    <t>02/2022 - Jacarezinho - Concessão</t>
  </si>
  <si>
    <t>23411.001929/2022-33</t>
  </si>
  <si>
    <t>Eduardo Zarate Elias &amp; Cia LTDA</t>
  </si>
  <si>
    <t>49, de 24/05/2022</t>
  </si>
  <si>
    <t>Jacarezinho - Fiscais Administrativos</t>
  </si>
  <si>
    <t>51, de 24/05/2022</t>
  </si>
  <si>
    <t>Jacarezinho - Fiscais Técnicos</t>
  </si>
  <si>
    <t>Marcela Breves de Abreu</t>
  </si>
  <si>
    <t>marcela.abreu@ifpr.edu.br</t>
  </si>
  <si>
    <t>13, de 16/09/2022</t>
  </si>
  <si>
    <t>Keren Hapuque Pinheiro</t>
  </si>
  <si>
    <t>keren.pinheiro@ifpr.edu.br</t>
  </si>
  <si>
    <t>50, de 24/05/2022</t>
  </si>
  <si>
    <t>02/2022 - Londrina</t>
  </si>
  <si>
    <t>23411.008836/2022-30</t>
  </si>
  <si>
    <t>BALDUSSI SOLUCOES LTDA ME</t>
  </si>
  <si>
    <t>ALEXANDRE FRANCO RAMAZZOTTE</t>
  </si>
  <si>
    <t>537, de 14/07/2023</t>
  </si>
  <si>
    <t>137, de 04/07/2022</t>
  </si>
  <si>
    <t>215, de 23/08/2022</t>
  </si>
  <si>
    <t>ELVIS MARCOS DE OLIVEIRA</t>
  </si>
  <si>
    <t>536, de 14/07/2023</t>
  </si>
  <si>
    <t>02/2022 - Paranavaí</t>
  </si>
  <si>
    <t>23411.005912/2022-55</t>
  </si>
  <si>
    <t>23411.011349/2022-54</t>
  </si>
  <si>
    <t>E-LABORE SERVIÇOS E TECNOLOGIA SOCIAL LTDA</t>
  </si>
  <si>
    <t>Rescisão Unilateral em 11/10/2023</t>
  </si>
  <si>
    <t xml:space="preserve">Rosana Pereira de Carvalho </t>
  </si>
  <si>
    <t>181, de 15/03/2023</t>
  </si>
  <si>
    <t>Paranavaí - Fiscais Técnicos</t>
  </si>
  <si>
    <t>Elaine Maestre Polido de Araújo</t>
  </si>
  <si>
    <t>elaine.araujo@ifpr.edu.br</t>
  </si>
  <si>
    <t>257, de 26/08/2022</t>
  </si>
  <si>
    <t>Vanessa do Nascimento</t>
  </si>
  <si>
    <t>vanessa.nascimento@ifpr.edu.br</t>
  </si>
  <si>
    <t>Paranavaí - Fiscais Administrativos</t>
  </si>
  <si>
    <t>02/2022 - Pinhais</t>
  </si>
  <si>
    <t>23411.003639/2022-24</t>
  </si>
  <si>
    <t>VALTER JOSE DUARTE IMUNIZACAO E CONTROLE DE PRAGAS URBANAS.</t>
  </si>
  <si>
    <t>Jéssica Costa</t>
  </si>
  <si>
    <t>jessica.costa@ifpr.edu.br</t>
  </si>
  <si>
    <t>30, de 07/04/2022</t>
  </si>
  <si>
    <t>Jovana Ritter Antunes</t>
  </si>
  <si>
    <t>31, de 07/04/2022</t>
  </si>
  <si>
    <t>luciana.silva@ifpr.edu.br</t>
  </si>
  <si>
    <t>02/2022 - Pitanga</t>
  </si>
  <si>
    <t>23411.008829/2022-38</t>
  </si>
  <si>
    <t>48, de 08/07/2022 / 03, de 12/07/2022</t>
  </si>
  <si>
    <t>49, de 08/07/2022 / 04, de 12/07/2022</t>
  </si>
  <si>
    <t>02/2022 - Telêmaco Borba - Concessão</t>
  </si>
  <si>
    <t>23411.017315/2021-92</t>
  </si>
  <si>
    <t>MERCADO GAVLAK - LTDA</t>
  </si>
  <si>
    <t>Lourival Gonçalves de Lima Júnior</t>
  </si>
  <si>
    <t>75, de 17/10/2022</t>
  </si>
  <si>
    <t>Moises Ferreira da Paixão</t>
  </si>
  <si>
    <t>Rubens Felipe Ribeiro</t>
  </si>
  <si>
    <t>rubens.ribeiro@ifpr.edu.br</t>
  </si>
  <si>
    <t>76, de 17/10/2022</t>
  </si>
  <si>
    <t>José Laudilino Bueno Junio</t>
  </si>
  <si>
    <t>02/2022 - Umuarama</t>
  </si>
  <si>
    <t>23411.005198/2022-03</t>
  </si>
  <si>
    <t>23411.009698/2022-14</t>
  </si>
  <si>
    <t>JOHNSON DE AGUIAR CAITANO</t>
  </si>
  <si>
    <t>117, de 06/06/2022</t>
  </si>
  <si>
    <t>Marcia Angelita de Andrade</t>
  </si>
  <si>
    <t>marcia.andrade@ifpr.edu.br</t>
  </si>
  <si>
    <t>118, de 06/06/2022</t>
  </si>
  <si>
    <t>03/2022 - Assis Chateaubriand</t>
  </si>
  <si>
    <t>23411.000732/2022-87</t>
  </si>
  <si>
    <t>INOVA SOLUÇÕES EM TELECOMUNICAÇÃO EIRELI</t>
  </si>
  <si>
    <t>78, de 24/05/2022</t>
  </si>
  <si>
    <t>323, de 24/04/2023</t>
  </si>
  <si>
    <t>Assis Chateaubriand - fiscal técnico</t>
  </si>
  <si>
    <t>Osmair Barbosa da Silva</t>
  </si>
  <si>
    <t>osmair.silva@ifpr.edu.br</t>
  </si>
  <si>
    <t>79, de 24/05/2022</t>
  </si>
  <si>
    <t>Assis Chateaubriand - Fiscais Administrativos</t>
  </si>
  <si>
    <t>324, DE 24/04/2023</t>
  </si>
  <si>
    <t>03/2022 - Curitiba</t>
  </si>
  <si>
    <t>23411.001058/2022-58</t>
  </si>
  <si>
    <t>A. ANTONIO REDONDO CHAVEIRO</t>
  </si>
  <si>
    <t>CHAVEIRO</t>
  </si>
  <si>
    <t>31, de 17/02/2022</t>
  </si>
  <si>
    <t>PRISCILA BITTENCOURT DE QUEIROZ DE OLIVEIRA</t>
  </si>
  <si>
    <t>32, de 17/02/2022</t>
  </si>
  <si>
    <t>482, DE 05/01/2023</t>
  </si>
  <si>
    <t>23411.002631/2022-41</t>
  </si>
  <si>
    <t>VITOR SOARES PICCININ</t>
  </si>
  <si>
    <t>100, de 21/11/2022</t>
  </si>
  <si>
    <t xml:space="preserve">ana.paulino@ifpr.edu.br </t>
  </si>
  <si>
    <t>BRUNO HENRIQUE MEIRA BATISTA</t>
  </si>
  <si>
    <t>40, de 26/07/2022</t>
  </si>
  <si>
    <t>ANA MARIA PAULINO</t>
  </si>
  <si>
    <t>03/2022 - Cascavel</t>
  </si>
  <si>
    <t>23411.002574/2022-08</t>
  </si>
  <si>
    <t>EAI TELECOMUNICACOES LTDA</t>
  </si>
  <si>
    <t>MÔNICA CHLAD</t>
  </si>
  <si>
    <t>416, de 16/10/2023</t>
  </si>
  <si>
    <t>ELENICE DA SILVA CARVALHO</t>
  </si>
  <si>
    <t>417, de 16/10/2023</t>
  </si>
  <si>
    <t>03/2022 - Foz do Iguaçu</t>
  </si>
  <si>
    <t>23411.010312/2022-17</t>
  </si>
  <si>
    <t>23411.016697/2022-18</t>
  </si>
  <si>
    <t>HELEN PAULA CAITANA DIAS EIRELI</t>
  </si>
  <si>
    <t xml:space="preserve">ACERVO BIBLIOGRÁFICO </t>
  </si>
  <si>
    <t>Telma Maria Viola de Souza</t>
  </si>
  <si>
    <t>telma.souza@ifpr.edu.br</t>
  </si>
  <si>
    <t>192, de 18/11/2022</t>
  </si>
  <si>
    <t>José Victor Franklin Gonçalves de Medeiros</t>
  </si>
  <si>
    <t>jose.medeiros@ifpr.edu.br</t>
  </si>
  <si>
    <t>193, de 18/11/2022</t>
  </si>
  <si>
    <t>Glaucia Lorenzi</t>
  </si>
  <si>
    <t>glaucia.lorenzi@ifpr.edu.br</t>
  </si>
  <si>
    <t>03/2022 - Umuarama</t>
  </si>
  <si>
    <t>23411.006286/2022-14</t>
  </si>
  <si>
    <t>23411.014428/2022-17</t>
  </si>
  <si>
    <t>196, de 23/09/2022</t>
  </si>
  <si>
    <t>Goioerê - Fiscal Técnico</t>
  </si>
  <si>
    <t>Marcos Antonio Camillo</t>
  </si>
  <si>
    <t>marcos.camillo@ifpr.edu.br</t>
  </si>
  <si>
    <t>197, de 23/09/2022</t>
  </si>
  <si>
    <t>Goioerê - Fiscal Administrativo</t>
  </si>
  <si>
    <t>Ricardo dos Santos Piveta</t>
  </si>
  <si>
    <t>ricardo.piveta@ifpr.edu.br</t>
  </si>
  <si>
    <t>03/2022 - Jacarezinho</t>
  </si>
  <si>
    <t>23411.011395/2022-53</t>
  </si>
  <si>
    <t>D E C MASTER SERVIÇOS EIRELI</t>
  </si>
  <si>
    <t>77, de 04/07/2022</t>
  </si>
  <si>
    <t>Jacarezinho - Fiscais administrativos</t>
  </si>
  <si>
    <t>79, de 04/07/2022</t>
  </si>
  <si>
    <t>78, de 04/07/2022</t>
  </si>
  <si>
    <t>03/2022 - Jaguariaíva</t>
  </si>
  <si>
    <t>23411.006414/2022-20</t>
  </si>
  <si>
    <t>188, de 15/06/2023</t>
  </si>
  <si>
    <t>Jaguariaíva - Fiscais Técnicos e Administrativos</t>
  </si>
  <si>
    <t>70, de 20/07/2022   -  105, de 17/10/2022</t>
  </si>
  <si>
    <t>03/2022 - PALMAS</t>
  </si>
  <si>
    <t>23411.003710/2022-79</t>
  </si>
  <si>
    <t>23411.009528/2022-21</t>
  </si>
  <si>
    <t>PLANSERVICE TERCEIRIZACAO DE SERVICOS - EIRELI</t>
  </si>
  <si>
    <t>299, de 20/06/2022</t>
  </si>
  <si>
    <t>Palmas - Fiscais Técnicos</t>
  </si>
  <si>
    <t>871, de 16/06/2023</t>
  </si>
  <si>
    <t>709, de 14/03/2023</t>
  </si>
  <si>
    <t>Palmas - Fiscais Administrativos</t>
  </si>
  <si>
    <t>297, de 20/06/2022</t>
  </si>
  <si>
    <t>Coronel Vivida - Fiscais Técnicos e Administrativos</t>
  </si>
  <si>
    <t>TATIANE BALBINOT BOLIGON</t>
  </si>
  <si>
    <t>710, de 16/03/2023 - Retificada pela Portaria 713, de 17/03/2023</t>
  </si>
  <si>
    <t>JUCILENE DE SOUZA STUNPF</t>
  </si>
  <si>
    <t>jucilene.stunpf@ifpr.edu.br</t>
  </si>
  <si>
    <t>03/2022 - Paranavaí</t>
  </si>
  <si>
    <t>23411.016557/2022-40</t>
  </si>
  <si>
    <t>289, de 22/11/2022</t>
  </si>
  <si>
    <t>Marcio Antônio Sapatini</t>
  </si>
  <si>
    <t>marcio.sapatini@ifpr.edu.br</t>
  </si>
  <si>
    <t>176, de 15/03/2023</t>
  </si>
  <si>
    <t>Zineide Pereira dos Santos</t>
  </si>
  <si>
    <t>zineide.santos@ifpr.edu.br</t>
  </si>
  <si>
    <t>290, de 22/11/2022</t>
  </si>
  <si>
    <t>Dalva Oliveira Cabral</t>
  </si>
  <si>
    <t>dalva.cabral@ifpr.edu.br</t>
  </si>
  <si>
    <t>03/2022 - Pinhais</t>
  </si>
  <si>
    <t>23411.004218/2022-11</t>
  </si>
  <si>
    <t>Van Rosa Prestação de Serviços Ltda</t>
  </si>
  <si>
    <t>Terceirizados</t>
  </si>
  <si>
    <t>ANTONIO MARCOS DE SOUZA SANTOS</t>
  </si>
  <si>
    <t>antonio.desouza@ifpr.edu.br</t>
  </si>
  <si>
    <t>06, de 19/10/2022</t>
  </si>
  <si>
    <t>GUILHERME HIDEKI TAKASHI SCHNEIDER</t>
  </si>
  <si>
    <t>Pinhais - Fiscais Administrativos</t>
  </si>
  <si>
    <t>25, de 19/03/2022</t>
  </si>
  <si>
    <t>Álvaro Rogério Cantieri</t>
  </si>
  <si>
    <t>alvaro.cantieri@ifpr.edu.br</t>
  </si>
  <si>
    <t>Pinhais - Fiscais Técnicos</t>
  </si>
  <si>
    <t>04/2022 - Campo Largo</t>
  </si>
  <si>
    <t>23411.009999/2022-30</t>
  </si>
  <si>
    <t>23411.018575/2022-66</t>
  </si>
  <si>
    <t>TransIsaak Turismo Ltda</t>
  </si>
  <si>
    <t>Frota Eventual</t>
  </si>
  <si>
    <t>127, de 03/11/2022 - Revogada pela Portaria 141, de 09/12/2022</t>
  </si>
  <si>
    <t>LUCIANA MILCAREK</t>
  </si>
  <si>
    <t>luciana.milcarek@ifpr.edu.br</t>
  </si>
  <si>
    <t>128, de 03/11/2022 - revogada pela Portaria 142, de 09/12/2022</t>
  </si>
  <si>
    <t>LILIANE WILCEK</t>
  </si>
  <si>
    <t>Campo Largo - Fiscais Administrativos</t>
  </si>
  <si>
    <t>04/2022 - Curitiba</t>
  </si>
  <si>
    <t>23411.002932/2022-74</t>
  </si>
  <si>
    <t>44, de 15/03/2022</t>
  </si>
  <si>
    <t>OZILANE OLIVEIRA SILVA</t>
  </si>
  <si>
    <t>ozilane.silva@ifpr.edu.br</t>
  </si>
  <si>
    <t>45, de 15/03/2022</t>
  </si>
  <si>
    <t>CLAUDIO OLIVEIRA SOUZA</t>
  </si>
  <si>
    <t>claudio.souza@ifpr.edu.br</t>
  </si>
  <si>
    <t>04/2022 - Colombo</t>
  </si>
  <si>
    <t>23411.004148/2022-09</t>
  </si>
  <si>
    <t>VARPEC ENGENHARIA LTDA</t>
  </si>
  <si>
    <t>JULIANO ALBERI DOS SANTOS</t>
  </si>
  <si>
    <t>44, de 21/09/2022</t>
  </si>
  <si>
    <t>CIRO BÄCHTOLD</t>
  </si>
  <si>
    <t>Colombo - Fiscais Administrativos</t>
  </si>
  <si>
    <t>LUIZ FERNANDO DA ROCHA</t>
  </si>
  <si>
    <t>45, de 21/09/2022</t>
  </si>
  <si>
    <t>EVERTON CARLOS PINTO</t>
  </si>
  <si>
    <t>Colombo - Fiscais Técnicos</t>
  </si>
  <si>
    <t>Pierre Luís Alves</t>
  </si>
  <si>
    <t>Nara Mayumi Simoes Florido Schiochetti</t>
  </si>
  <si>
    <t>nara.florido@ifpr.edu.br</t>
  </si>
  <si>
    <t>04/2022 - Foz do Iguaçu</t>
  </si>
  <si>
    <t>23411.005037/2022-10</t>
  </si>
  <si>
    <t>23411.019164/2022-98</t>
  </si>
  <si>
    <t>COSTA E GONÇALVES EDIFICAÇÕES LTDA</t>
  </si>
  <si>
    <t>Manutenção Predial</t>
  </si>
  <si>
    <t>203, de 26/12/2022</t>
  </si>
  <si>
    <t>Foz do Iguaçu - Fiscais Administrativos</t>
  </si>
  <si>
    <t>204, de 26/12/2022</t>
  </si>
  <si>
    <t>Foz do Iguaçu - Fiscais Técnicos</t>
  </si>
  <si>
    <t>PAULO VERGILIO GUIMARÃES JÚNIOR</t>
  </si>
  <si>
    <t>04/2022 - Jacarezinho</t>
  </si>
  <si>
    <t>23411.011229/2022-57</t>
  </si>
  <si>
    <t>84, de 14/07/20222</t>
  </si>
  <si>
    <t>86, de 14/07/2022</t>
  </si>
  <si>
    <t>85, de 14/07/2022</t>
  </si>
  <si>
    <t>04/2022 - Jaguariaíva</t>
  </si>
  <si>
    <t>23411.004724/2022-18</t>
  </si>
  <si>
    <t>23411.015250/2022-21</t>
  </si>
  <si>
    <t>107, de 17/10/2022</t>
  </si>
  <si>
    <t>98, de 06/10/2022</t>
  </si>
  <si>
    <t>04/2022 - Londrina</t>
  </si>
  <si>
    <t>23411.007045/2022-92</t>
  </si>
  <si>
    <t>23411.012028/2022-77</t>
  </si>
  <si>
    <t>WROS SEGURANCA LTDA</t>
  </si>
  <si>
    <t>177, de 25/07/2022</t>
  </si>
  <si>
    <t>Londrina - Fiscais Administrativos</t>
  </si>
  <si>
    <t>ROGÉRIO SANT'ANNA LIMA</t>
  </si>
  <si>
    <t>178, de 25/07/2022</t>
  </si>
  <si>
    <t>Londrina - Fiscais Técnicos</t>
  </si>
  <si>
    <t>JORGE TAKASHI ZUKERAN</t>
  </si>
  <si>
    <t>MARCELO DE ASSIS ALMEIDA</t>
  </si>
  <si>
    <t>04/2022 - Palmas</t>
  </si>
  <si>
    <t>23411.008422/2022-19</t>
  </si>
  <si>
    <t>23411.012524/2022-21</t>
  </si>
  <si>
    <t>APECE SERVICOS GERAIS LTDA</t>
  </si>
  <si>
    <t>370, de 02/08/2022</t>
  </si>
  <si>
    <t>877, de 19/06/2023</t>
  </si>
  <si>
    <t>371, de 02/08/2022</t>
  </si>
  <si>
    <t>Coronel Vivida - Fiscais Técnicose Administrativos</t>
  </si>
  <si>
    <t>tatiane.balbinot@ifrpr.edu.br</t>
  </si>
  <si>
    <t>372, de 02/08/2022</t>
  </si>
  <si>
    <t>VERA LUCIA MEDEIROS DE ALBUQUERQUE DE AZAMBUJA</t>
  </si>
  <si>
    <t>04/2022 - Paranaguá</t>
  </si>
  <si>
    <t>23411.012816/2022-63</t>
  </si>
  <si>
    <t>PANTANAL VEÍCULOS LTDA</t>
  </si>
  <si>
    <t>47, de 09/08/2022</t>
  </si>
  <si>
    <t>Ricardo Suzuki</t>
  </si>
  <si>
    <t>ricardo.suzuki@ifpr.edu.br</t>
  </si>
  <si>
    <t>48, de 09/08/2022</t>
  </si>
  <si>
    <t>Jônatam Moreira Rodrigues</t>
  </si>
  <si>
    <t>jonatam.rodrigues@ifpr.edu.br</t>
  </si>
  <si>
    <t>129, de 28/07/2023</t>
  </si>
  <si>
    <t>04/2022 - Paranavaí</t>
  </si>
  <si>
    <t>23411.019503/2022-36</t>
  </si>
  <si>
    <t>Smart Link Soluções LTDA</t>
  </si>
  <si>
    <t>01, de 10/01/2023</t>
  </si>
  <si>
    <t>02, de 10/01/2023 - 08, de 19/01/2023</t>
  </si>
  <si>
    <t>211, de 24/04/2023</t>
  </si>
  <si>
    <t>08, de 19/01/2023</t>
  </si>
  <si>
    <t>04/2022 - Pinhais</t>
  </si>
  <si>
    <t>23411.016923/2020-07</t>
  </si>
  <si>
    <t>23411.008920/2020-91</t>
  </si>
  <si>
    <t>Fundação de Apoio à Educação, Pesquisa e Desenvolvimento Científico e Tecnológico da UTFPR - FUNTEF</t>
  </si>
  <si>
    <t>Apoio na execução do Projeto Eficientização das Instalações</t>
  </si>
  <si>
    <t>121, de 05/09/2023</t>
  </si>
  <si>
    <t>Celso Luiz Buiar</t>
  </si>
  <si>
    <t>buiar@ifpr.edu.br</t>
  </si>
  <si>
    <t>Gerson José Guernieri</t>
  </si>
  <si>
    <t>Marcos Antonio de Sordi</t>
  </si>
  <si>
    <t>marcos.sordi@ifpr.edu.br</t>
  </si>
  <si>
    <t>06, de 01/02/2023</t>
  </si>
  <si>
    <t>Francisco Fernando Kuh</t>
  </si>
  <si>
    <t xml:space="preserve">04/2022 - Pitanga </t>
  </si>
  <si>
    <t>23411.015888/2022-62</t>
  </si>
  <si>
    <t>45, de 10/10/2022</t>
  </si>
  <si>
    <t>Anauzira Silveira de Rezende Kurita</t>
  </si>
  <si>
    <t>anauzira.kurita@ifpr.edu.br</t>
  </si>
  <si>
    <t>46, de 10/10/2022</t>
  </si>
  <si>
    <t>Lurdes Antunes</t>
  </si>
  <si>
    <t>lurdes.antunes@ifpr.edu.br</t>
  </si>
  <si>
    <t>04/2022 - Telêmaco Borba</t>
  </si>
  <si>
    <t>23411.019267/2022-58</t>
  </si>
  <si>
    <t>COSTA E GONCALVES EDIFICACOES LTDA</t>
  </si>
  <si>
    <t xml:space="preserve">Manutenção Predial </t>
  </si>
  <si>
    <t>113, de 08/11/2022</t>
  </si>
  <si>
    <t>Sayuri de Oliveira Oyama</t>
  </si>
  <si>
    <t>sayuri.oyama@ifpr.edu.br</t>
  </si>
  <si>
    <t>163, de 09/11/2023</t>
  </si>
  <si>
    <t>Telêmaco Borba - Fiscais Administrativos</t>
  </si>
  <si>
    <t>JOSÉ LAUDILINO BUENO JUNIOR</t>
  </si>
  <si>
    <t>114, de 08/11/2022</t>
  </si>
  <si>
    <t xml:space="preserve">moises.paixao@ifpr.edu.br </t>
  </si>
  <si>
    <t>Telêmaco Borba - Fiscais Técnicos</t>
  </si>
  <si>
    <t>04/2022 - União da Vitória</t>
  </si>
  <si>
    <t>23411.006795/2022-47</t>
  </si>
  <si>
    <t>23411.011224/2022-24</t>
  </si>
  <si>
    <t>DINAMICA SERVICOS DE LIMPEZA E CONSERVACAO LTDA</t>
  </si>
  <si>
    <t>84, de 18/07/2022</t>
  </si>
  <si>
    <t>União da Vitória - Fiscais Administrativos</t>
  </si>
  <si>
    <t>85, de 18/07/2022</t>
  </si>
  <si>
    <t>União da Vitória - Fiscais Técnicos</t>
  </si>
  <si>
    <t>Juliana Aparecida Such</t>
  </si>
  <si>
    <t>juliana.such@ifpr.edu.br</t>
  </si>
  <si>
    <t>Michele Ferreira dos Santos Tavares</t>
  </si>
  <si>
    <t>michele.tavares@ifpr.edu.br</t>
  </si>
  <si>
    <t>05/2022 - Assis</t>
  </si>
  <si>
    <t>23411.009806/2022-41</t>
  </si>
  <si>
    <t>JOSÉ LUCAS FERREIRA – EIRELI</t>
  </si>
  <si>
    <t>99, de 15/06/2022</t>
  </si>
  <si>
    <t>SIDNEY EUGÊNIO DE MELO</t>
  </si>
  <si>
    <t>331, de 08/05/2023</t>
  </si>
  <si>
    <t>IVONETE MARLENE ELY</t>
  </si>
  <si>
    <t>100, de 15/06/2022 - retificado pela portaria nº 169, de 01/11/2022</t>
  </si>
  <si>
    <t>05/2022 - Curitiba</t>
  </si>
  <si>
    <t>23411.017238/2021-71</t>
  </si>
  <si>
    <t>SAPRA LANDAUER SERVICO DE ASSESSORIA E PROTEÇÃO RADIOLÓGICA LTDA</t>
  </si>
  <si>
    <t>Monitoração Radiológica</t>
  </si>
  <si>
    <t>VILMAR FERNANDES</t>
  </si>
  <si>
    <t>vilmar.fernandes@ifpr.edu.br</t>
  </si>
  <si>
    <t>229, de 16/03/2022</t>
  </si>
  <si>
    <t>GIANCARLO DE FRANCA AGUIAR</t>
  </si>
  <si>
    <t>giancarlo.aguiar@ifpr.edu.br</t>
  </si>
  <si>
    <t>MICHELE PATRICIA MULLER MANSUR VIEIRA</t>
  </si>
  <si>
    <t>michele.vieira@ifpr.edu.br</t>
  </si>
  <si>
    <t>230, de 16/03/2022</t>
  </si>
  <si>
    <t>CAROLINE KRETEZEL BANDEIRA</t>
  </si>
  <si>
    <t>caroline.kretezel@ifpr.edu.br</t>
  </si>
  <si>
    <t>23411.006657/2021-87</t>
  </si>
  <si>
    <t>23411.000293/2022-11</t>
  </si>
  <si>
    <t>SIMPRESS COMERCIO LOCACAO E SERVICOS LTDA</t>
  </si>
  <si>
    <t>Scanner</t>
  </si>
  <si>
    <t>223, de 07/06/2022 - Revogada pela Portaria nº 8, de 19/07/2022</t>
  </si>
  <si>
    <t>EDUARDO NASCIMENTO DE SOUZA ROLIM</t>
  </si>
  <si>
    <t>eduardo.rolim@ifpr.edu.br</t>
  </si>
  <si>
    <t>DGA/PROENS</t>
  </si>
  <si>
    <t>Adenise Bottcher Claus</t>
  </si>
  <si>
    <t>adenise.bottcher@ifpr.edu.br</t>
  </si>
  <si>
    <t>567, de 18/03/2022</t>
  </si>
  <si>
    <t>COAFI/PROENS</t>
  </si>
  <si>
    <t>99, de 28/03/2023</t>
  </si>
  <si>
    <t>DTIC/PROPLAN</t>
  </si>
  <si>
    <t>100, de 28/03/2023</t>
  </si>
  <si>
    <t>Allan Gonçalves Bueno</t>
  </si>
  <si>
    <t>allan.bueno@ifpr.edu.br</t>
  </si>
  <si>
    <t>Avançado Arapongas</t>
  </si>
  <si>
    <t>KEILA FERNANDA RAIMUNDO</t>
  </si>
  <si>
    <t>keila.raimundo@ifpr.edu.br</t>
  </si>
  <si>
    <t>569, de 18/03/2022</t>
  </si>
  <si>
    <t>PATRICIA DA SILVEIRA</t>
  </si>
  <si>
    <t>LIÉBERTI MARCUCCI DE ARAÚJO</t>
  </si>
  <si>
    <t> lieberti.araujo@ifpr.edu.br</t>
  </si>
  <si>
    <t>568, de 18/03/2022</t>
  </si>
  <si>
    <t>FRANCIANE DAL'BOIT SANTINI</t>
  </si>
  <si>
    <t>franciane.boit@ifpr.edu.br</t>
  </si>
  <si>
    <t>Mônica Leite </t>
  </si>
  <si>
    <t>monica.leite@ifpr.edu.br</t>
  </si>
  <si>
    <t>570, de 18/03/2022</t>
  </si>
  <si>
    <t>José Augusto Oliveira da Costa Moreira </t>
  </si>
  <si>
    <t>jose.moreira@ifpr.edu.br</t>
  </si>
  <si>
    <t>Marco Aurélio Pereira de Sousa</t>
  </si>
  <si>
    <t>marco.sousa@ifpr.edu.br</t>
  </si>
  <si>
    <t>571, de 18/03/2022</t>
  </si>
  <si>
    <t>Fabricio Gleden</t>
  </si>
  <si>
    <t>ANGELA BARROS</t>
  </si>
  <si>
    <t>angela.barros@ifpr.edu.br</t>
  </si>
  <si>
    <t>572, de 18/03/2022</t>
  </si>
  <si>
    <t>ANTONIO HENRIQUE POLATO</t>
  </si>
  <si>
    <t>Karla Aparecida Lovis</t>
  </si>
  <si>
    <t>danieli.bressan@ifpr.edu.br</t>
  </si>
  <si>
    <t>573, de 18/03/2022</t>
  </si>
  <si>
    <t>camila.cristo@ifpr.edu.br </t>
  </si>
  <si>
    <t>JULIANA LIIBKE HOFFMAN</t>
  </si>
  <si>
    <t>574, de 18/03/2022</t>
  </si>
  <si>
    <t>LUCAS VINÍCIUS RUCHEL</t>
  </si>
  <si>
    <t>lucas.ruchel@ifpr.edu.br</t>
  </si>
  <si>
    <t>MARINES DOS SANTOS SILVEIRA</t>
  </si>
  <si>
    <t>marines.silveira@ifpr.edu.br</t>
  </si>
  <si>
    <t>575, de 18/03/2022</t>
  </si>
  <si>
    <t>ALEX DE OLIVEIRA CHAVES</t>
  </si>
  <si>
    <t>alex.chaves@ifpr.edu.br</t>
  </si>
  <si>
    <t> MAURÍCIO ZANATTA</t>
  </si>
  <si>
    <t>576, de 18/03/2022</t>
  </si>
  <si>
    <t>HERMANO SOEIRO KIRCHHEIM</t>
  </si>
  <si>
    <t>  hermano.kirchheim@ifpr.edu.br</t>
  </si>
  <si>
    <t>Ed Carlos da Silva</t>
  </si>
  <si>
    <t>ed.carlos@ifpr.edu.br</t>
  </si>
  <si>
    <t>577, de 18/03/2022</t>
  </si>
  <si>
    <t>Danielle Priscila Gambali Schultz</t>
  </si>
  <si>
    <t>danielle.schultz@ifpr.edu.br</t>
  </si>
  <si>
    <t>Otávio Luiz Kajevski Junior</t>
  </si>
  <si>
    <t>otavio.junior@ifpr.edu.br</t>
  </si>
  <si>
    <t>578, de 18/03/2022</t>
  </si>
  <si>
    <t>Jehanne Denizard Schroder</t>
  </si>
  <si>
    <t>jehanne.schroder@ifpr.edu.br</t>
  </si>
  <si>
    <t>Adilson Verdam dos Santos Junior</t>
  </si>
  <si>
    <t>adilson.verdam@ifpr.edu.br</t>
  </si>
  <si>
    <t>579, de 18/03/2022</t>
  </si>
  <si>
    <t>580, de 18/03/2022</t>
  </si>
  <si>
    <t>Alexandro Mirkovski</t>
  </si>
  <si>
    <t>alexandro.mirkovski@ifpr.edu.br</t>
  </si>
  <si>
    <t>Fernando Luis de Carvalho</t>
  </si>
  <si>
    <t>fernando.carvalho@ifpr.edu.br</t>
  </si>
  <si>
    <t>101, de 28/03/2023</t>
  </si>
  <si>
    <t>Luiz Fernando Natal</t>
  </si>
  <si>
    <t>luiz.natal@ifpr.edu.br</t>
  </si>
  <si>
    <t>582, de 18/03/2022</t>
  </si>
  <si>
    <t>Leila Regina Navarro de Brito</t>
  </si>
  <si>
    <t>leila.brito@ifpr.edu.br</t>
  </si>
  <si>
    <t>luan.franca@ifpr.edu.br </t>
  </si>
  <si>
    <t>583, de 18/03/2022</t>
  </si>
  <si>
    <t>giovani.degarais@ifpr.edu.br </t>
  </si>
  <si>
    <t>DEISE COSTACURTA DE FREITAS</t>
  </si>
  <si>
    <t>584, de 18/03/2022</t>
  </si>
  <si>
    <t>SOLANGE APARECIDA PISSINATI</t>
  </si>
  <si>
    <t>solange.pissinati@ifpr.edu.br</t>
  </si>
  <si>
    <t>Avançado Quedas do Iguaçu</t>
  </si>
  <si>
    <t>Ana Paula de Oliveira</t>
  </si>
  <si>
    <t>ana.deoliveira@ifpr.edu.br</t>
  </si>
  <si>
    <t>224, de 07/06/2022 - Revogada pela Portaria 9, de 19/07/2022</t>
  </si>
  <si>
    <t>ALEXANDRE JOSE GONTIJO SPOLAORE</t>
  </si>
  <si>
    <t>luiz.dangui@ifpr.edu.br</t>
  </si>
  <si>
    <t>586, de 18/03/2022</t>
  </si>
  <si>
    <t>Thais Mannala</t>
  </si>
  <si>
    <t>thais.mannala@ifpr.edu.br</t>
  </si>
  <si>
    <t>Flávia Fabiane Serafim de Souza</t>
  </si>
  <si>
    <t>flavia.souza@ifpr.edu.br</t>
  </si>
  <si>
    <t>587, de 18/03/2022</t>
  </si>
  <si>
    <t>Flávia Regina de Oliveira</t>
  </si>
  <si>
    <t>flavia.oliveira@ifpr.edu.br</t>
  </si>
  <si>
    <t>Rafael Augusto Rodrigues</t>
  </si>
  <si>
    <t>rafael.rodrigues@ifpr.edu.br</t>
  </si>
  <si>
    <t>163, de 22/03/2022</t>
  </si>
  <si>
    <t>Fabio André Garaluz dos Santos</t>
  </si>
  <si>
    <t>fabio.santos@ifpr.edu.br</t>
  </si>
  <si>
    <t>165, de 22/03/2022</t>
  </si>
  <si>
    <t>  Naudiele Costa </t>
  </si>
  <si>
    <t>  naudiele.costa@ifpr.edu.br</t>
  </si>
  <si>
    <t>WELLINGTON HENRIQUE MACHADO DE LIMA</t>
  </si>
  <si>
    <t>wellington.lima@ifpr.edu.br</t>
  </si>
  <si>
    <t>164, de 22/03/2022</t>
  </si>
  <si>
    <t>ANA CARLA LUIZ KELTEL</t>
  </si>
  <si>
    <t>Juliano Suardi Kaesemodel</t>
  </si>
  <si>
    <t>166, de 22/03/2022</t>
  </si>
  <si>
    <t>Jair da Silva Peixe Filho</t>
  </si>
  <si>
    <t>Talita Rafaele D'Agostini Mantovani</t>
  </si>
  <si>
    <t>talita.mantovani@ifpr.edu.br </t>
  </si>
  <si>
    <t>167, de 22/03/2022</t>
  </si>
  <si>
    <t>Silvio da Silva Villela</t>
  </si>
  <si>
    <t> silvio.villela@ifpr.edu.br </t>
  </si>
  <si>
    <t>Outsourcing Scanner</t>
  </si>
  <si>
    <t xml:space="preserve">FRANCIELE ROBERTO TELESCA </t>
  </si>
  <si>
    <t>franciele.telesca@ifpr.edu.br</t>
  </si>
  <si>
    <t>168, de 22/03/2022</t>
  </si>
  <si>
    <t xml:space="preserve">JULIANA APARECIDA SUCH </t>
  </si>
  <si>
    <t>05/2022 - Campo Largo</t>
  </si>
  <si>
    <t>23411.019194/2022-02</t>
  </si>
  <si>
    <t>SOLUMINAR SERVICE LTDA</t>
  </si>
  <si>
    <t>135, de 23/11/2022</t>
  </si>
  <si>
    <t>PIERRE LUIS ALVES</t>
  </si>
  <si>
    <t>136, de 23/11/2022</t>
  </si>
  <si>
    <t>TIAGO RADASKIEVICZ</t>
  </si>
  <si>
    <t>RAQUEL ZANETTI SIOMA</t>
  </si>
  <si>
    <t>05/2022 - Capanema</t>
  </si>
  <si>
    <t>23411.015981/2021-96</t>
  </si>
  <si>
    <t>61, de 20/04/2022</t>
  </si>
  <si>
    <t>62, de 20/04/2022</t>
  </si>
  <si>
    <t>05/2022 - Cascavel</t>
  </si>
  <si>
    <t>23411.014530/2021-31</t>
  </si>
  <si>
    <t>23411.006801/2022-66</t>
  </si>
  <si>
    <t>STILO ELEVADORES LTDA</t>
  </si>
  <si>
    <t>232, de 02/03/2023</t>
  </si>
  <si>
    <t>363, de 05/07/2023</t>
  </si>
  <si>
    <t>ALESSANDRA PEREIRA DO AMARAL</t>
  </si>
  <si>
    <t>134, de 04/08/2022</t>
  </si>
  <si>
    <t>CLEONICE JACOB MÜLLER</t>
  </si>
  <si>
    <t>05/2022 - Colombo</t>
  </si>
  <si>
    <t>23411.014790/2022-98</t>
  </si>
  <si>
    <t>63, de 24/11/2022 (revogada pela Portaria 66) - 66, de 25/11/2022</t>
  </si>
  <si>
    <t>64, de 24/11/2022 (revogada pela Portaria 67) - 67, de 25/11/2022</t>
  </si>
  <si>
    <t>05/2022 - Irati</t>
  </si>
  <si>
    <t>23411.006264/2022-54</t>
  </si>
  <si>
    <t>ATLANTA-LOCADORA DE VEÍCULOS LTDA.</t>
  </si>
  <si>
    <t>44, de 09/05/2022</t>
  </si>
  <si>
    <t>83, de 29/06/2023</t>
  </si>
  <si>
    <t xml:space="preserve">Irati - Fiscais Administrativos e Técnicos </t>
  </si>
  <si>
    <t>45, de 09/05/2022</t>
  </si>
  <si>
    <t>05/2022 - Concessão - Jaguariaíva</t>
  </si>
  <si>
    <t>23411.008090/2022-64</t>
  </si>
  <si>
    <t>23411.020311/2022-72</t>
  </si>
  <si>
    <t>JOSE CARLOS BELVAO 54393558987</t>
  </si>
  <si>
    <t>DOUGLAS IVO D ESPINDOLA DE OLIVEIRA</t>
  </si>
  <si>
    <t>99, de 06/10/2022</t>
  </si>
  <si>
    <t>Luiz Carlos Vaz Rodrigues</t>
  </si>
  <si>
    <t>luiz.vaz@ifpr.edu.br</t>
  </si>
  <si>
    <t>100, de 07/10/2022</t>
  </si>
  <si>
    <t>GILIANE NAZARE VIDEIRA CASTRO</t>
  </si>
  <si>
    <t>05/2022 - Londrina</t>
  </si>
  <si>
    <t>23411.010936/2022-26</t>
  </si>
  <si>
    <t>FUNDACAO DE APOIO A EDUCACAO, PESQUISA E DESENVOLVIMENTO CIENTÍFICO E TECNOLÓGICO DA UTFPR</t>
  </si>
  <si>
    <t>Apoio a execução do Projeto Wash</t>
  </si>
  <si>
    <t>279, de 31/10/2022</t>
  </si>
  <si>
    <t>Sérgio Assis de Almeida</t>
  </si>
  <si>
    <t>280, de 31/10/2022</t>
  </si>
  <si>
    <t>05/2022 - Palmas</t>
  </si>
  <si>
    <t>23411.014991/2022-95</t>
  </si>
  <si>
    <t>449, de 14/09/2022</t>
  </si>
  <si>
    <t>EVANDRO MARCOS LEONARDI</t>
  </si>
  <si>
    <t>evandro.leonardi@ifpr.edu.br</t>
  </si>
  <si>
    <t>EDUARDO DE CARLI</t>
  </si>
  <si>
    <t>450, de 14/09/2022</t>
  </si>
  <si>
    <t>05/2022 - Paranaguá</t>
  </si>
  <si>
    <t>23411.016980/2022-40</t>
  </si>
  <si>
    <t>78, de 19/10/2022</t>
  </si>
  <si>
    <t>Larissa Garcia Nascimento Correa</t>
  </si>
  <si>
    <t>larissa.nascimento@ifpr.edu.br</t>
  </si>
  <si>
    <t>79, de 19/10/2022</t>
  </si>
  <si>
    <t>05/2022 - Paranavaí</t>
  </si>
  <si>
    <t>23411.005845/2022-79</t>
  </si>
  <si>
    <t>23411.020852/2022-09</t>
  </si>
  <si>
    <t>CONSTRUTORA DINIZ EIRELI - ME</t>
  </si>
  <si>
    <t>32, de 15/12/2022</t>
  </si>
  <si>
    <t>31, de 15/12/2022</t>
  </si>
  <si>
    <t>212, de 25/04/2023</t>
  </si>
  <si>
    <t>Rafael Bertholdi Rapp</t>
  </si>
  <si>
    <t>05/2022 - Pinhais</t>
  </si>
  <si>
    <t>23411.019168/2022-76</t>
  </si>
  <si>
    <t>17, de 25/11/2022</t>
  </si>
  <si>
    <t>18, de 25/11/2022</t>
  </si>
  <si>
    <t>Cleverson Ramom Carvalho Silva</t>
  </si>
  <si>
    <t>ramom.carvalho@ifpr.edu.br</t>
  </si>
  <si>
    <t>05/2022 - PItanga</t>
  </si>
  <si>
    <t>23411.019693/2022-91</t>
  </si>
  <si>
    <t>SMART LINK SOLUCOES LTDA</t>
  </si>
  <si>
    <t>67, de 16/11/2022</t>
  </si>
  <si>
    <t>Pitanga - Fiscais Administrativos</t>
  </si>
  <si>
    <t>Daniel Rotella Cocco</t>
  </si>
  <si>
    <t>daniel.cocco@ifpr.edu.br</t>
  </si>
  <si>
    <t>68, de 16/11/2022</t>
  </si>
  <si>
    <t>Pitanga - Fiscais Técnicos</t>
  </si>
  <si>
    <t>05/2022 - Telêmaco Borba</t>
  </si>
  <si>
    <t>23411.013184/2022-55</t>
  </si>
  <si>
    <t>23411.020583/2022-72</t>
  </si>
  <si>
    <t>DELONIX SERVICOS E LOCACOES LTDA</t>
  </si>
  <si>
    <t>Jardinagem</t>
  </si>
  <si>
    <t>120, de 23/11/2022</t>
  </si>
  <si>
    <t>RUBENS FELIPE RIBEIRO</t>
  </si>
  <si>
    <t xml:space="preserve">Telêmaco Borba </t>
  </si>
  <si>
    <t>121, de 23/11/2022</t>
  </si>
  <si>
    <t>MOISES FERREIRA DA PAIXÃO</t>
  </si>
  <si>
    <t>05/2022 - União da Vitória</t>
  </si>
  <si>
    <t>23411.002548/2022-71</t>
  </si>
  <si>
    <t>23411.012906/2022-54</t>
  </si>
  <si>
    <t>MAC VIGILANCIA E SEGURANCA PATRIMONIAL - EIRELI</t>
  </si>
  <si>
    <t>102, de 09/09/2022</t>
  </si>
  <si>
    <t>103, de 09/09/2022</t>
  </si>
  <si>
    <t>05/2022 - Umuarama</t>
  </si>
  <si>
    <t>23411.017064/2022-27</t>
  </si>
  <si>
    <t>Rejanea Oliveira Brito Matusaki</t>
  </si>
  <si>
    <t>205, de 28/09/2022</t>
  </si>
  <si>
    <t>206, de 28/09/2022</t>
  </si>
  <si>
    <t>06/2022 - Assis Chateaubriand</t>
  </si>
  <si>
    <t>23411.010726/2022-38</t>
  </si>
  <si>
    <t>APOLLO SERVIÇOS TERCEIRIZADOS E MÃO DE OBRA ESPECIALIZADA - EIRELI</t>
  </si>
  <si>
    <t>111, de 24 de junho de 2022</t>
  </si>
  <si>
    <t>Assis Chateaubriand - Fiscais Técnicos</t>
  </si>
  <si>
    <t>Simone Rodrigues Slusarski</t>
  </si>
  <si>
    <t>simone.slusarski@ifpr.edu.br</t>
  </si>
  <si>
    <t>112, de 24 de junho de 2022</t>
  </si>
  <si>
    <t>Josiane Paula Maltauro Lopes</t>
  </si>
  <si>
    <t>josiane.lopes@ifpr.edu.br</t>
  </si>
  <si>
    <t>Assis Chateaubriand -  Fiscais administrativos</t>
  </si>
  <si>
    <t>AGUINALDO SOARES TERESCHUK</t>
  </si>
  <si>
    <t>06/2022 - Capanema</t>
  </si>
  <si>
    <t>23411.007046/2022-37</t>
  </si>
  <si>
    <t>95, de 13/06/2022</t>
  </si>
  <si>
    <t>Barracão - Fiscais administrativos</t>
  </si>
  <si>
    <t>96, de 13/06/2022</t>
  </si>
  <si>
    <t>Mario Victor Vilas Boas</t>
  </si>
  <si>
    <t>mario.boas@ifpr.edu.br</t>
  </si>
  <si>
    <t>Barracão - Fiscais técnico</t>
  </si>
  <si>
    <t>Sandra Fátima Duarte Smiderl</t>
  </si>
  <si>
    <t>Fabricio Gleden</t>
  </si>
  <si>
    <t>06/2022 - Irati</t>
  </si>
  <si>
    <t>23411.015374/2022-15</t>
  </si>
  <si>
    <t>01, de 31/08/2022</t>
  </si>
  <si>
    <t>81, de 29/06/2023</t>
  </si>
  <si>
    <t>Maysa Anciutti Kaminski</t>
  </si>
  <si>
    <t>02, de 31/08/2022</t>
  </si>
  <si>
    <t>06/2022 - Ivaiporã</t>
  </si>
  <si>
    <t>23411.018672/2022-59</t>
  </si>
  <si>
    <t>SMART LINK SOLUÇÕES LTDA</t>
  </si>
  <si>
    <t>175, de 24/07/2023 - Revogada pela Portaria nº 105, de 07/08/2023</t>
  </si>
  <si>
    <t>Ivaiporã - Fiscais Administrativos</t>
  </si>
  <si>
    <t>EMANUELLY BOEING VILAS BOAS</t>
  </si>
  <si>
    <t>140, de 07/11/2022 - 150, de 28/11/2022</t>
  </si>
  <si>
    <t>JAISON FERNANDO DA SILVA</t>
  </si>
  <si>
    <t>Ivaiporã - Fiscais Técnicos</t>
  </si>
  <si>
    <t>PIERRE LUÍS ALVES</t>
  </si>
  <si>
    <t>DIEGO JOSÉ GOMES SILVA</t>
  </si>
  <si>
    <t>06/2022 - Jaguariaíva</t>
  </si>
  <si>
    <t>23411.018513/2022-54</t>
  </si>
  <si>
    <t>Kelly Cristina Alves da Silva</t>
  </si>
  <si>
    <t>kelly.alves@ifpr.edu.br</t>
  </si>
  <si>
    <t>139, de 02/02/2023</t>
  </si>
  <si>
    <t>Geovana Paulino Tomás</t>
  </si>
  <si>
    <t>geovana.tomas@ifpr.edu.br</t>
  </si>
  <si>
    <t>140, de 02/02/2023</t>
  </si>
  <si>
    <t>06/2022 - Pinhais</t>
  </si>
  <si>
    <t>23411.018925/2022-94</t>
  </si>
  <si>
    <t>WJ BRASIL TRANSPORTES LTDA</t>
  </si>
  <si>
    <t>Frota eventual</t>
  </si>
  <si>
    <t>15, de 25/11/2022</t>
  </si>
  <si>
    <t>14, de 25/11/2022</t>
  </si>
  <si>
    <t>Tatiana Mayumi Niwa</t>
  </si>
  <si>
    <t>tatiana.niwa@ifpr.edu.br</t>
  </si>
  <si>
    <t>06/2022 - Umuarama</t>
  </si>
  <si>
    <t>23411.019420/2022-47</t>
  </si>
  <si>
    <t>254, de 05/12/2022</t>
  </si>
  <si>
    <t>Avançado Goioerê - Fiscais Administrativos</t>
  </si>
  <si>
    <t>Gabriel Augusto Cação Quinato</t>
  </si>
  <si>
    <t>gabriel.quinato@ifpr.edu.br</t>
  </si>
  <si>
    <t>255, de 05/12/2022 - retificada pela Portaria 259, de 07/12/2022</t>
  </si>
  <si>
    <t>Avançado Goioerê - Fiscais Técnicos</t>
  </si>
  <si>
    <t>256, de 06/12/2022</t>
  </si>
  <si>
    <t>23411.001756/2022-53</t>
  </si>
  <si>
    <t>EXTREME DIGITAL CONSULTORIA E REPRESENTAÇÕES LTDA</t>
  </si>
  <si>
    <t>ONIVALDO FLORES JUNIOR</t>
  </si>
  <si>
    <t>201, de 10/05/2022</t>
  </si>
  <si>
    <t>Reitoria - Fiscais Técnico</t>
  </si>
  <si>
    <t>ANDRE JULIANO DANIELSKI</t>
  </si>
  <si>
    <t>202, de 10/05/2022</t>
  </si>
  <si>
    <t>MARCO AURELIO ROCHA</t>
  </si>
  <si>
    <t>Reitoria - Fiscais Administrativo</t>
  </si>
  <si>
    <t>ÂNGELO AUGUSTO PIASSETTA</t>
  </si>
  <si>
    <t>angelo.piassetta@ifpr.edu.br</t>
  </si>
  <si>
    <t>CLAUDEMIRO SOARES DE OLIVEIRA</t>
  </si>
  <si>
    <t>claudemiro.oliveira@ifpr.edu.br</t>
  </si>
  <si>
    <t>Reitoria - Fiscais Requisitante</t>
  </si>
  <si>
    <t>BRUNO VIEIRA BENIGNO DOS SANTOS</t>
  </si>
  <si>
    <t>JEFFERSON STEIDEL DOS SANTOS</t>
  </si>
  <si>
    <t>jefferson.steidel@ifpr.edu.br</t>
  </si>
  <si>
    <t>07/2022 - Colombo</t>
  </si>
  <si>
    <t>23411.017017/2022-83</t>
  </si>
  <si>
    <t>23411.021394/2022-17</t>
  </si>
  <si>
    <t xml:space="preserve">VENEZA SERVIÇOS ADMINISTRATIVOS LTDA </t>
  </si>
  <si>
    <t>75, de 28/12/2022</t>
  </si>
  <si>
    <t>76, de 28/12/2022 - revogada pela portaria 79, de 28/12/2022</t>
  </si>
  <si>
    <t>07/2022-Irati</t>
  </si>
  <si>
    <t>23411.015748/2022-94</t>
  </si>
  <si>
    <t>09, de 13/09/2022</t>
  </si>
  <si>
    <t>78, de 28/06/2023</t>
  </si>
  <si>
    <t>Sandra Cristina Vaz</t>
  </si>
  <si>
    <t>sandra.vaz@ifpr.edu.br</t>
  </si>
  <si>
    <t>10, de 13/09/2022</t>
  </si>
  <si>
    <t>Silvio Cesar Czekowski</t>
  </si>
  <si>
    <t>silvio.czekowski@ifpr.edu.br</t>
  </si>
  <si>
    <t>07/2022 - Ivaiporã</t>
  </si>
  <si>
    <t>23411.018671/2022-12</t>
  </si>
  <si>
    <t>ODAIR GRABOSKI</t>
  </si>
  <si>
    <t>FERNANDA ALVES DE PAIVA</t>
  </si>
  <si>
    <t>fernanda.paiva@ifpr.edu.br</t>
  </si>
  <si>
    <t>147, de 28/11/2022</t>
  </si>
  <si>
    <t>FERNANDA ENGEL</t>
  </si>
  <si>
    <t>fernanda.engel@ifpr.edu.br</t>
  </si>
  <si>
    <t>148, de 28/11/2022</t>
  </si>
  <si>
    <t>MARIANA CLOSS SALVADOR</t>
  </si>
  <si>
    <t>mariana.salvador@ifpr.edu.br</t>
  </si>
  <si>
    <t>07/2022 - Jacarezinho</t>
  </si>
  <si>
    <t>23411.016466/2022-12</t>
  </si>
  <si>
    <t>CONJUNTO DE AMADORES DE TEATRO</t>
  </si>
  <si>
    <t>Locação de imóvel</t>
  </si>
  <si>
    <t>128, de 24/10/2022</t>
  </si>
  <si>
    <t>Antonio Marcelino Vicenti Rodrigues</t>
  </si>
  <si>
    <t>antonio.rodrigues@ifpr.edu.br</t>
  </si>
  <si>
    <t>130, de 24/10/2022</t>
  </si>
  <si>
    <t>Adrio Schwingel</t>
  </si>
  <si>
    <t>adrio.schwingel@ifpr.edu.br</t>
  </si>
  <si>
    <t>07/2022 - Jaguariaíva</t>
  </si>
  <si>
    <t>23411.018979/2022-50</t>
  </si>
  <si>
    <t>COSTA E GONCALVES EDIFICAÇÕES LTDA</t>
  </si>
  <si>
    <t>Manuteção Predial</t>
  </si>
  <si>
    <t>128, de 19/12/2022</t>
  </si>
  <si>
    <t>Jaguariaíva - Fiscais Administrativos</t>
  </si>
  <si>
    <t>129, de 19/12/2022</t>
  </si>
  <si>
    <t>Jaguariaíva - Fiscais Técnicos</t>
  </si>
  <si>
    <t>Paulo Vergilio Guimarães Júnior</t>
  </si>
  <si>
    <t>07/2022 - Palmas</t>
  </si>
  <si>
    <t>23411.018955/2022-09</t>
  </si>
  <si>
    <t>EUNICE MARIA GONCALVES DE OLIVEIRA</t>
  </si>
  <si>
    <t>784, de 04/04/2023</t>
  </si>
  <si>
    <t>582, de 18/11/2022</t>
  </si>
  <si>
    <t>SILVIO MARCOS DIAS SANTOS</t>
  </si>
  <si>
    <t>silvio.santos@ifpr.edu.br</t>
  </si>
  <si>
    <t>583, de 18/11/2022</t>
  </si>
  <si>
    <t>jucilene.stunfp@ifpr.edu.br</t>
  </si>
  <si>
    <t>785, de 04/04/2023</t>
  </si>
  <si>
    <t>07/2022 - Pinhais</t>
  </si>
  <si>
    <t>23411.016376/2022-13</t>
  </si>
  <si>
    <t>12, de 16/11/2022</t>
  </si>
  <si>
    <t>Caroline Candido Veroneze</t>
  </si>
  <si>
    <t>caroline.veroneze@ifpr.edu.br</t>
  </si>
  <si>
    <t>10, de 11/11/2022</t>
  </si>
  <si>
    <t>Rodrigo Coura Dias</t>
  </si>
  <si>
    <t>rodrigo.dias@ifpr.edu.br</t>
  </si>
  <si>
    <t>07/2022 - Paranaguá</t>
  </si>
  <si>
    <t>23411.018974/2022-27</t>
  </si>
  <si>
    <t>JOSE LUCAS FERREIRA - EIRELI</t>
  </si>
  <si>
    <t>105, de 26/12/2022</t>
  </si>
  <si>
    <t>106, de 26/12/2022</t>
  </si>
  <si>
    <t>07/2022 - Umuarama</t>
  </si>
  <si>
    <t>23411.019417/2022-23</t>
  </si>
  <si>
    <t>237, de 16/11/2022</t>
  </si>
  <si>
    <t>Umuarama - Fiscais Administrativos</t>
  </si>
  <si>
    <t>238, de 16/11/2022</t>
  </si>
  <si>
    <t>João Otávio Nicoletti Staub</t>
  </si>
  <si>
    <t>joao.staub@ifpr.edu.br</t>
  </si>
  <si>
    <t>Umuarama - Fiscais Técnicos</t>
  </si>
  <si>
    <t>07/2022 - União da Vitória</t>
  </si>
  <si>
    <t>23411.019078/2022-85</t>
  </si>
  <si>
    <t>124, de 16/11/2022</t>
  </si>
  <si>
    <t>125, de 16/11/2022</t>
  </si>
  <si>
    <t>146, de 30/01/2023</t>
  </si>
  <si>
    <t>08/2022 -Assis Chateaubriand</t>
  </si>
  <si>
    <t>23411.012491/2022-19</t>
  </si>
  <si>
    <t>23411.019616/2022-31</t>
  </si>
  <si>
    <t>A3 LOCACAO DE MAO DE OBRA E SERVICOS EIRELI (CNPJ 23.080.111/0001-50)</t>
  </si>
  <si>
    <t>171, de 04/11/2022</t>
  </si>
  <si>
    <t>Assis Chateaubriand -Fiscais Técnicos</t>
  </si>
  <si>
    <t>172, de 07/11/2022</t>
  </si>
  <si>
    <t>Rodrigo Amaral Calisto</t>
  </si>
  <si>
    <t>rodrigo.calisto@ifpr.edu.br</t>
  </si>
  <si>
    <t>Assis Chateaubriand -Fiscais Administrativos</t>
  </si>
  <si>
    <t>08/2022 - Capanema</t>
  </si>
  <si>
    <t>23411.015965/2022-84</t>
  </si>
  <si>
    <t>EUNICE MARIA GONÇALVES DE OLIVEIRA - EPP</t>
  </si>
  <si>
    <t>cleoci.schneider@ifpr.edu.br</t>
  </si>
  <si>
    <t>177, de 08/12/2022</t>
  </si>
  <si>
    <t>karla.lovis@ifpr.edu.br</t>
  </si>
  <si>
    <t>Cristina Leviski Dutra</t>
  </si>
  <si>
    <t>cristina.dutra@ifpr.edu.br</t>
  </si>
  <si>
    <t>176, de 08/12/2022</t>
  </si>
  <si>
    <t>Alexsandra Aline Potulski</t>
  </si>
  <si>
    <t>alexsandra.potulski@ifpr.edu.br</t>
  </si>
  <si>
    <t>08/2022 - Curitiba</t>
  </si>
  <si>
    <t>23411.007042/2022-59</t>
  </si>
  <si>
    <t>23411.011441/2022-14</t>
  </si>
  <si>
    <t>BUHRING CONSTRUÇÕES EIRELI</t>
  </si>
  <si>
    <t>416, de 12/09/2022</t>
  </si>
  <si>
    <t>Curitiba - Fiscais Técnicos  e Administrativos</t>
  </si>
  <si>
    <t>476, de 16/12/2022</t>
  </si>
  <si>
    <t>GERSON JOSE GUERNIERI</t>
  </si>
  <si>
    <t>417, de 12/09/2022</t>
  </si>
  <si>
    <t>08/2022 - Cascavel</t>
  </si>
  <si>
    <t>23411.002965/2022-14</t>
  </si>
  <si>
    <t>23411.013206/2022-87</t>
  </si>
  <si>
    <t>MASTER CLEAN LIMPEZA E CONSERVAÇÃO LTDA</t>
  </si>
  <si>
    <t>Limpeza</t>
  </si>
  <si>
    <t>265, de 24/03/2023</t>
  </si>
  <si>
    <t>alessanda.santos@ifpr.edu.br</t>
  </si>
  <si>
    <t>163, de 28/09/2022</t>
  </si>
  <si>
    <t>238, de 13/03/2023</t>
  </si>
  <si>
    <t>337, de 22/05/2023</t>
  </si>
  <si>
    <t>Sidney Eugênio de Melo</t>
  </si>
  <si>
    <t>Avançado Quedas do Iguaçu- Fiscais Técnicos e Administrativos</t>
  </si>
  <si>
    <t>Alexandre.Spolaore@ifpr.edu.br</t>
  </si>
  <si>
    <t>165, de 28/09/2022</t>
  </si>
  <si>
    <t>Mateus.Moreira@ifpr.edu.br</t>
  </si>
  <si>
    <t>08/2022 - Colombo</t>
  </si>
  <si>
    <t>23411.022676/2022-31</t>
  </si>
  <si>
    <t>77, de 28/12/2022</t>
  </si>
  <si>
    <t>Colombo - Fiscais administrativos</t>
  </si>
  <si>
    <t>Fabio de Matos</t>
  </si>
  <si>
    <t>matos.fabio@ifpr.edu.br</t>
  </si>
  <si>
    <t>78, de 28/12/2022</t>
  </si>
  <si>
    <t>08/2022 - Irati</t>
  </si>
  <si>
    <t>23411.007414/2022-47</t>
  </si>
  <si>
    <t>19, de 07/10/2022</t>
  </si>
  <si>
    <t>72, de 28/06/2023</t>
  </si>
  <si>
    <t>Irati - Fiscais Técnicos e Administrativos</t>
  </si>
  <si>
    <t>73, de 28/06/2023</t>
  </si>
  <si>
    <t>08/2022 - Jacarezinho</t>
  </si>
  <si>
    <t>23411.019627/2022-11</t>
  </si>
  <si>
    <t>COSTA E GONÇALVES ENGENHARIA LTDA</t>
  </si>
  <si>
    <t>132, de 07/11/2022</t>
  </si>
  <si>
    <t>133, de 07/11/2022</t>
  </si>
  <si>
    <t>amila.almeida@ifpr.edu.br</t>
  </si>
  <si>
    <t>08/2022 - Londrina</t>
  </si>
  <si>
    <t>23411.014851/2022-17</t>
  </si>
  <si>
    <t>COOPERATIVA DE PRODUTORES E ARTESAOS DE ASTORGA - PR</t>
  </si>
  <si>
    <t>PNAE</t>
  </si>
  <si>
    <t>Alexandre Ramazzotte</t>
  </si>
  <si>
    <t>327, de 21/12/2022</t>
  </si>
  <si>
    <t>Monica Leite</t>
  </si>
  <si>
    <t>326, de 21/12/2022</t>
  </si>
  <si>
    <t>Vera Lúcia dos Santos Ferbonink</t>
  </si>
  <si>
    <t>vera.ferbonink@ifpr.edu.br</t>
  </si>
  <si>
    <t>08/2022 - Paranaguá</t>
  </si>
  <si>
    <t>23411.019000/2022-61</t>
  </si>
  <si>
    <t>LIVROS E COISAS LIVRARIA EIRELI</t>
  </si>
  <si>
    <t>01, de 03/01/2023</t>
  </si>
  <si>
    <t>Márcio Paulo Ferreira</t>
  </si>
  <si>
    <t>marcio.ferreira@ifpr.edu.br</t>
  </si>
  <si>
    <t>02, de 03/01/2023</t>
  </si>
  <si>
    <t>Maria do Amparo Cardoso</t>
  </si>
  <si>
    <t>amparo.cardoso@ifpr.edu.br</t>
  </si>
  <si>
    <t>08/2022 - Umuarama</t>
  </si>
  <si>
    <t>23411.020776/2022-23</t>
  </si>
  <si>
    <t>249, de 29/11/2022</t>
  </si>
  <si>
    <t>250, de 29/11/2022</t>
  </si>
  <si>
    <t>08/2022 - União da Vitória</t>
  </si>
  <si>
    <t>23411.018490/2022-88</t>
  </si>
  <si>
    <t>Frota s/ motorista</t>
  </si>
  <si>
    <t>142, de 23/12/2022</t>
  </si>
  <si>
    <t>143, de 23/12/2022 - Retifcada p/ Portaria nº 148, de 30/01/23</t>
  </si>
  <si>
    <t>09/2022 - Assis Chateaubriand</t>
  </si>
  <si>
    <t>23411.022680/2022-08</t>
  </si>
  <si>
    <t>Manutenção predial</t>
  </si>
  <si>
    <t>212, de 03/02/2023</t>
  </si>
  <si>
    <t>VANDERLEI PADILHA</t>
  </si>
  <si>
    <t>Assis - Fiscais Técnicos</t>
  </si>
  <si>
    <t>213, de 03/02/2023</t>
  </si>
  <si>
    <t>Assis -Fiscais Administrativos</t>
  </si>
  <si>
    <t>09/2022 - Capanema</t>
  </si>
  <si>
    <t>23411.016395/2022-40</t>
  </si>
  <si>
    <t>174, de 06/12/2022</t>
  </si>
  <si>
    <t>Everton Correa Luz</t>
  </si>
  <si>
    <t>everton.luz@ifpr.edu.br</t>
  </si>
  <si>
    <t>173, de 06/12/2022</t>
  </si>
  <si>
    <t>09/2022 - Irati</t>
  </si>
  <si>
    <t>23411.018625/2022-13</t>
  </si>
  <si>
    <t>30, de 16/11/2022</t>
  </si>
  <si>
    <t>79, de 29/06/2023</t>
  </si>
  <si>
    <t>Rosangela Balotin Fioreli Setnarski</t>
  </si>
  <si>
    <t>31, de 16/11/2022</t>
  </si>
  <si>
    <t>80, de 29/06/2023</t>
  </si>
  <si>
    <t>23411.015908/2022-03</t>
  </si>
  <si>
    <t>ASSOCIAÇÃO BRASILEIRA DE NORMAS TÉCNICAS – ABNT</t>
  </si>
  <si>
    <t>ABNT</t>
  </si>
  <si>
    <t>91, de 04/11/2022</t>
  </si>
  <si>
    <t>andre.cancella@ifpr.edu.br</t>
  </si>
  <si>
    <t>Patrícia Teixeira</t>
  </si>
  <si>
    <t>92, de 04/11/2022</t>
  </si>
  <si>
    <t>Ana Lucia Bonassina</t>
  </si>
  <si>
    <t>09/2022 - Palmas</t>
  </si>
  <si>
    <t>23411.019425/2022-70</t>
  </si>
  <si>
    <t>577, de 10/11/2022</t>
  </si>
  <si>
    <t>578, de 10/11/2022</t>
  </si>
  <si>
    <t>Coronel Vivida - Fiscais Administrativos</t>
  </si>
  <si>
    <t>579, de 10/11/2022</t>
  </si>
  <si>
    <t>Coronel Vivida - Fiscais Técnicos</t>
  </si>
  <si>
    <t>09/2022 - Paranaguá</t>
  </si>
  <si>
    <t>23411.019067/2022-03</t>
  </si>
  <si>
    <t>107, de 26/12/2022</t>
  </si>
  <si>
    <t>Paranaguá - Fiscais Administrativos</t>
  </si>
  <si>
    <t>108, de 26/12/2022</t>
  </si>
  <si>
    <t>09/2022 - União da Vitória</t>
  </si>
  <si>
    <t>23411.018493/2022-11</t>
  </si>
  <si>
    <t>131, de 01/12/2022</t>
  </si>
  <si>
    <t>Daiana Ellen Canato</t>
  </si>
  <si>
    <t>daiana.canato@ifpr.edu.br</t>
  </si>
  <si>
    <t>132, de 01/12/2022 - Retificada pela Portaria nº 147, de 30/01/23</t>
  </si>
  <si>
    <t>Viviane Aparecida Traversin</t>
  </si>
  <si>
    <t>viviane.pereira@ifpr.edu.br</t>
  </si>
  <si>
    <t>23411.019894/2022-99</t>
  </si>
  <si>
    <t>Nara Mayumi Simões Florido</t>
  </si>
  <si>
    <t>115, de 27/12/2022</t>
  </si>
  <si>
    <t>Reitoria - V.O/ASA/Salgado Filho</t>
  </si>
  <si>
    <t>116, de 27/12/2022</t>
  </si>
  <si>
    <t>10/2022 - Irati</t>
  </si>
  <si>
    <t>23411.019250/2022-09</t>
  </si>
  <si>
    <t>Smart Link Soluções Ltda</t>
  </si>
  <si>
    <t>27, de 08/11/2022</t>
  </si>
  <si>
    <t>77, de 28/06/2023</t>
  </si>
  <si>
    <t>Irati -Fiscais Administrativos</t>
  </si>
  <si>
    <t>87, de 29/06/2023</t>
  </si>
  <si>
    <t>28, de 08/11/2022</t>
  </si>
  <si>
    <t>Irati - Fiscais Técnicos</t>
  </si>
  <si>
    <t>10/2022 - Capanema</t>
  </si>
  <si>
    <t>23411.019538/2022-75</t>
  </si>
  <si>
    <t>163, de 23/11/2022</t>
  </si>
  <si>
    <t>Capanema - Fiscais Técnicos</t>
  </si>
  <si>
    <t>165, de 23/11/2022</t>
  </si>
  <si>
    <t>Capanema - Fiscais Administrativos</t>
  </si>
  <si>
    <t>Marcos Fernando Schmitt</t>
  </si>
  <si>
    <t>marcos.schmitt@ifpr.edu.br</t>
  </si>
  <si>
    <t>10/2022 - Cascavel</t>
  </si>
  <si>
    <t>23411.018058/2022-97</t>
  </si>
  <si>
    <t>180, de 01/12/2022</t>
  </si>
  <si>
    <t>Maria Isabel Soares Feitosa</t>
  </si>
  <si>
    <t>maria.isabel@ifpr.edu.br</t>
  </si>
  <si>
    <t>181, de 01/12/2022</t>
  </si>
  <si>
    <t>10/2022 - Curitiba</t>
  </si>
  <si>
    <t>23411.018645/2022-86</t>
  </si>
  <si>
    <t>449, de 01/11/2022</t>
  </si>
  <si>
    <t>450, de 01/11/2022</t>
  </si>
  <si>
    <t>PRISCILA BITTENCOURT DE QUEIROZ</t>
  </si>
  <si>
    <t>10/2022 - Palmas</t>
  </si>
  <si>
    <t>23411.009550/2022-71</t>
  </si>
  <si>
    <t>COOPERATIVA DE PRODUTORES ORGÂNICOS CORES DA TERRA</t>
  </si>
  <si>
    <t>596, de 25/11/2022</t>
  </si>
  <si>
    <t>EVERALDO DE SOUZA</t>
  </si>
  <si>
    <t>everaldo.souza@ifpr.edu.br</t>
  </si>
  <si>
    <t>597, de 25/11/2022</t>
  </si>
  <si>
    <t>10/2022 - União da Vitória</t>
  </si>
  <si>
    <t>23411.020210/2022-00</t>
  </si>
  <si>
    <t>136, de 13/12/2022</t>
  </si>
  <si>
    <t>Cassiano Melo de Moura</t>
  </si>
  <si>
    <t>cassiano.moura@ifpr.edu.br</t>
  </si>
  <si>
    <t>137, de 13/12/2022</t>
  </si>
  <si>
    <t>11/2022 - Capanema</t>
  </si>
  <si>
    <t>23411.019940/2022-50</t>
  </si>
  <si>
    <t>186, 29/12/2022</t>
  </si>
  <si>
    <t>Barracao - Fiscais Tecnicos</t>
  </si>
  <si>
    <t>Paulo Vergilio Guimarães Junior</t>
  </si>
  <si>
    <t>187, 29/12/2022</t>
  </si>
  <si>
    <t>nÃO</t>
  </si>
  <si>
    <t>Barracao - Fiscais Administrativos</t>
  </si>
  <si>
    <t>11/2022 - Cascavel</t>
  </si>
  <si>
    <t>23411.020019/2022-50</t>
  </si>
  <si>
    <t>194, 27/12/2022</t>
  </si>
  <si>
    <t>ANDREA FREITAS DE BAIRROS ANDRADE</t>
  </si>
  <si>
    <t>262, de 23/03/2023</t>
  </si>
  <si>
    <t>Cascavel - Fiscais Administrativos</t>
  </si>
  <si>
    <t>Guilherme Sandaka</t>
  </si>
  <si>
    <t>guilherme.sandaka@ifpr.edu.br</t>
  </si>
  <si>
    <t>212, de 13/02/2023</t>
  </si>
  <si>
    <t>362, de 05/07/2023</t>
  </si>
  <si>
    <t>Cascavel - Fiscais Técnicos</t>
  </si>
  <si>
    <t>Quedas do Iguaçu - Fiscais Administrativos</t>
  </si>
  <si>
    <t>213, de 13/02/2023</t>
  </si>
  <si>
    <t>Quedas do Iguaçu - Fiscais Técnicos</t>
  </si>
  <si>
    <t>11/2022 - Curitiba</t>
  </si>
  <si>
    <t>23411.019536/2022-86</t>
  </si>
  <si>
    <t>463, de 29/11/2022</t>
  </si>
  <si>
    <t>Curitiba - Fiscais Administrativos</t>
  </si>
  <si>
    <t>464, de 29/11/2022</t>
  </si>
  <si>
    <t xml:space="preserve">Curitiba - Fiscais Técnicos </t>
  </si>
  <si>
    <t>11/2022 - Irati</t>
  </si>
  <si>
    <t>23409.000004/2017-57</t>
  </si>
  <si>
    <t>23411.015180/2022-10</t>
  </si>
  <si>
    <t>Dulce Stefaniak 03618411910</t>
  </si>
  <si>
    <t>42, de 07/12/2022</t>
  </si>
  <si>
    <t>43, de 07/12/2022</t>
  </si>
  <si>
    <t>Raphael Pagliarini</t>
  </si>
  <si>
    <t>raphael.pagliarini@ifpr.edu.br</t>
  </si>
  <si>
    <t>82, de 26/06/2023</t>
  </si>
  <si>
    <t>11/2022 - Palmas</t>
  </si>
  <si>
    <t>23411.021731/2022-76</t>
  </si>
  <si>
    <t>23411.022893/2022-21</t>
  </si>
  <si>
    <t>5G ENERGIA, COMERCIAL IMPORTADORA E EXPORTADORA LTDA</t>
  </si>
  <si>
    <t>Sistema Fotovoltaíco</t>
  </si>
  <si>
    <t>625, de 10/01/2023</t>
  </si>
  <si>
    <t>Paulo de Oliveira Fortes Júnior</t>
  </si>
  <si>
    <t>paulo.junior@ifpr.edu.br</t>
  </si>
  <si>
    <t>LUCAS COLFERAI</t>
  </si>
  <si>
    <t>lucas.colferai@ifpr.edu.br</t>
  </si>
  <si>
    <t>792, de 17/04/2023</t>
  </si>
  <si>
    <t>12/2022 - Cascavel</t>
  </si>
  <si>
    <t>23411.021020/2022-00</t>
  </si>
  <si>
    <t>ANDRÉA DE FREITAS ANDRADE</t>
  </si>
  <si>
    <t>364, de 10/07/2023</t>
  </si>
  <si>
    <t>365, de 10/07/2023</t>
  </si>
  <si>
    <t>Márcio Luiz Modolo</t>
  </si>
  <si>
    <t>marcio.modolo@ifpr.edu.br</t>
  </si>
  <si>
    <t>198, de 29/12/2022</t>
  </si>
  <si>
    <t>12/2022 - Curitiba</t>
  </si>
  <si>
    <t>23411.018119/2022-16</t>
  </si>
  <si>
    <t>ACQUA MASTER LAVANDERIA LTDA</t>
  </si>
  <si>
    <t>Lavanderia</t>
  </si>
  <si>
    <t>467, de 02/12/2022</t>
  </si>
  <si>
    <t>SUSI DE FÁTIMA CARVALHO DA SILVA</t>
  </si>
  <si>
    <t>468, de 02/12/2022</t>
  </si>
  <si>
    <t>530, de 29/03/2023</t>
  </si>
  <si>
    <t>12/2022 - Londrina</t>
  </si>
  <si>
    <t>23411.011964/2022-61</t>
  </si>
  <si>
    <t>23411.018949/2022-43</t>
  </si>
  <si>
    <t>EDELTO JOÃO DE PAIVA 57123110897</t>
  </si>
  <si>
    <t>603, de 11/09/2023</t>
  </si>
  <si>
    <t>Rogério de Sant'Anna Lima</t>
  </si>
  <si>
    <t>604, de 11/09/2023</t>
  </si>
  <si>
    <t>13/2022 - Londrina</t>
  </si>
  <si>
    <t>23411.019599/2022-32</t>
  </si>
  <si>
    <t>291, de 10/11/2022</t>
  </si>
  <si>
    <t>292, de 10/11/2022</t>
  </si>
  <si>
    <t>13/2022 - Cascavel</t>
  </si>
  <si>
    <t>23411.021029/2022-11</t>
  </si>
  <si>
    <t>VENEZA SERVICOS ADMINISTRATIVOS LTDA</t>
  </si>
  <si>
    <t>332, de 17/05/2023</t>
  </si>
  <si>
    <t>191, de 27/12/2022</t>
  </si>
  <si>
    <t>333, de 17/05/2023</t>
  </si>
  <si>
    <t>Quedas do Iguaçu - Fiscais Técnicos e Adminsitrativos</t>
  </si>
  <si>
    <t>418, de 16/10/2023</t>
  </si>
  <si>
    <t>193, de 27/12/2022</t>
  </si>
  <si>
    <t>14/2022 - Curitiba</t>
  </si>
  <si>
    <t>23411.021240/2022-25</t>
  </si>
  <si>
    <t>VENEZA SERVIÇOS ADMINISTRATIVOS LTDA</t>
  </si>
  <si>
    <t>480, de 28/12/2022</t>
  </si>
  <si>
    <t>Curitiba - Fiscais Técnicos e Administrativos</t>
  </si>
  <si>
    <t>481, de 28/12/2022</t>
  </si>
  <si>
    <t>14/2022 - Capanema</t>
  </si>
  <si>
    <t>23411.021985/2022-94</t>
  </si>
  <si>
    <t>23411.022781/2022-71</t>
  </si>
  <si>
    <t>MAURICIO RODOLFO KURZ</t>
  </si>
  <si>
    <t>189, de 02/01/2023</t>
  </si>
  <si>
    <t xml:space="preserve">Capanema </t>
  </si>
  <si>
    <t>SAMUEL JORGE CARVALHO XIMENES</t>
  </si>
  <si>
    <t>samuel.ximenes@ifpr.edu.br</t>
  </si>
  <si>
    <t>188, de 02/01/2023</t>
  </si>
  <si>
    <t>RAUL OSOWSKI</t>
  </si>
  <si>
    <t>14/2022 - Cascavel</t>
  </si>
  <si>
    <t>23411.022173/2022-66</t>
  </si>
  <si>
    <t>CONSTRUTORA VALE OESTE EIRELI</t>
  </si>
  <si>
    <t>250, de 17/03/2023</t>
  </si>
  <si>
    <t>251, de 17/03/2023</t>
  </si>
  <si>
    <t>Cascavel -  Fiscais Administrativos</t>
  </si>
  <si>
    <t>ANDRÉA DE FREITAS BAIRROS ANDRADE</t>
  </si>
  <si>
    <t>15/2022 - Curitiba</t>
  </si>
  <si>
    <t>23411.022146/2022-93</t>
  </si>
  <si>
    <t>478, de 28/12/2022</t>
  </si>
  <si>
    <t>479, de 28/12/2022</t>
  </si>
  <si>
    <t>15/2022 - Cascavel</t>
  </si>
  <si>
    <t>23411.021973/2022-60</t>
  </si>
  <si>
    <t>23411.022837/2022-97</t>
  </si>
  <si>
    <t>204, de 30/01/2023</t>
  </si>
  <si>
    <t>Jonathan de Paula Camargo</t>
  </si>
  <si>
    <t>jonathan.camargo@ifpr.edu.br</t>
  </si>
  <si>
    <t>205, de 30/01/2023</t>
  </si>
  <si>
    <t>23411.022623/2022-11</t>
  </si>
  <si>
    <t>BOING COMERCIO ATACADISTA DE MATERIAIS LTDA EPP</t>
  </si>
  <si>
    <t>IFMAKERS</t>
  </si>
  <si>
    <t>William José Borges</t>
  </si>
  <si>
    <t>william.borges@ifpr.edu.br</t>
  </si>
  <si>
    <t>04, de 10/01/2023</t>
  </si>
  <si>
    <t>Jociane França</t>
  </si>
  <si>
    <t>jociane.franca@ifpr.edu.br</t>
  </si>
  <si>
    <t>Fabio Alliguieri dos Santos Silva</t>
  </si>
  <si>
    <t>fabio.alliguieri@ifpr.edu.br</t>
  </si>
  <si>
    <t>05, de 10/01/2023</t>
  </si>
  <si>
    <t>Eduardo Liquio Takao</t>
  </si>
  <si>
    <t>eduardo.takao@ifpr.edu.br</t>
  </si>
  <si>
    <t>01/2023-Assis Chateaubriand</t>
  </si>
  <si>
    <t>23411.003776/2023-40</t>
  </si>
  <si>
    <t>VALI AUDITORIA ASSESSORIA CONTÁBIL E FISCAL LTDA</t>
  </si>
  <si>
    <t>386, de 25/07/2023</t>
  </si>
  <si>
    <t>Assis Chateaubriand - Fiscais Técnicos e Administrativos</t>
  </si>
  <si>
    <t>POLYANA MONIKE NIETO BRITO</t>
  </si>
  <si>
    <t>387, de 25/07/2023</t>
  </si>
  <si>
    <t>01/2023-Campo Largo</t>
  </si>
  <si>
    <t>23411.004393/2023-99</t>
  </si>
  <si>
    <t>SILVANA DA CONCEICAO KAMPA</t>
  </si>
  <si>
    <t>171, de 07/03/2023</t>
  </si>
  <si>
    <t>171, 07/03/2023</t>
  </si>
  <si>
    <t>173, de 09/03/2023</t>
  </si>
  <si>
    <t>01/2023-Capanema</t>
  </si>
  <si>
    <t>23411.002166/2023-29</t>
  </si>
  <si>
    <t>23411.007925/2023-40</t>
  </si>
  <si>
    <t>SETTA - SERVICOS TERCEIRIZADOS LTDA</t>
  </si>
  <si>
    <t>217, de 21/06/2023</t>
  </si>
  <si>
    <t>DANIELI REGINA PIOTROSKI BRESSAN</t>
  </si>
  <si>
    <t>Capanema - Fiscais Técnicos e Administrativos</t>
  </si>
  <si>
    <t>218, de 21/06/2023 - Retificada pela Portaria nº  252, de 09/08/2023</t>
  </si>
  <si>
    <t>JACI POLI</t>
  </si>
  <si>
    <t>jaci.poli@ifpr.edu.br</t>
  </si>
  <si>
    <t>01/2023-Capanema (Carta Contrato)</t>
  </si>
  <si>
    <t>23411.011343/2023-68</t>
  </si>
  <si>
    <t>Panificadora Pura Gula LTDA</t>
  </si>
  <si>
    <t>Coffee-Break</t>
  </si>
  <si>
    <t>223, de 29/06/2023</t>
  </si>
  <si>
    <t>Camila Pereira de Cristo</t>
  </si>
  <si>
    <t>Capenam - Fiscais Técnicos</t>
  </si>
  <si>
    <t>Claudia Candido da Silva</t>
  </si>
  <si>
    <t>claudia.silva@ifpr.edu.br</t>
  </si>
  <si>
    <t>224, de 29/06/2023</t>
  </si>
  <si>
    <t>Danieli Regina Piotroski Bressan</t>
  </si>
  <si>
    <t>01/2023-Cascavel</t>
  </si>
  <si>
    <t>23411.012365/2022-64</t>
  </si>
  <si>
    <t>23411.009266/2023-86</t>
  </si>
  <si>
    <t>INTERATIVA SOLUÇÕES EM IMPRESSÃO LTDA</t>
  </si>
  <si>
    <t>Impressão</t>
  </si>
  <si>
    <t>339, de 31/05/2023</t>
  </si>
  <si>
    <t>Cascavel - Fiscais técnicos</t>
  </si>
  <si>
    <t>340, de 31/05/2023 - Retificada pela Portaria nº 371, de 18/07/2023</t>
  </si>
  <si>
    <t>Lucas Vinícius Ruchel</t>
  </si>
  <si>
    <t>Quedas do Iguaçu - Fiscais técnicos</t>
  </si>
  <si>
    <t>419, de 16/10/2023</t>
  </si>
  <si>
    <t>01/2023-Colombo</t>
  </si>
  <si>
    <t>23411.006193/2023-71</t>
  </si>
  <si>
    <t>Antonio Eduardo Kloc</t>
  </si>
  <si>
    <t>eduardo.kloc@ifpr.edu.br</t>
  </si>
  <si>
    <t>45, de 10/05/2023</t>
  </si>
  <si>
    <t>Richard Jojima Nagamato</t>
  </si>
  <si>
    <t>richard.nagamato@ifpr.edu.br</t>
  </si>
  <si>
    <t>46, de 10/05/2023</t>
  </si>
  <si>
    <t>Maura Aparecida de Paula Santos</t>
  </si>
  <si>
    <t>maura.paula@ifpr.edu.br</t>
  </si>
  <si>
    <t>01/2023 - Curitiba</t>
  </si>
  <si>
    <t>23411.000003/2023-10</t>
  </si>
  <si>
    <t>487, de 30/01/2023</t>
  </si>
  <si>
    <t>Ricele Gonçalves</t>
  </si>
  <si>
    <t>488, de 30/01/2023</t>
  </si>
  <si>
    <t>Carlos Alberto Sackz</t>
  </si>
  <si>
    <t>01/2023 - Irati</t>
  </si>
  <si>
    <t>23411.002930/2023-66</t>
  </si>
  <si>
    <t>23411.006693/2023-11</t>
  </si>
  <si>
    <t>SEGVILLE SERVIÇOS ESPECIALIZADOS LTDA</t>
  </si>
  <si>
    <t>Jumara Aparecida Meno</t>
  </si>
  <si>
    <t>32, de 10/04/2023</t>
  </si>
  <si>
    <t>convenios.irati@ifpr.edu.br</t>
  </si>
  <si>
    <t>33, de 10/04/2023</t>
  </si>
  <si>
    <t>01/2023 - Ivaiporã</t>
  </si>
  <si>
    <t>23411.002142/2023-70</t>
  </si>
  <si>
    <t>ALESSANDRO PEREIRA GUAITA</t>
  </si>
  <si>
    <t>alessandro.guaita@ifpr.edu.br</t>
  </si>
  <si>
    <t>08, de 16/02/2023</t>
  </si>
  <si>
    <t>MARCIBELA STULP</t>
  </si>
  <si>
    <t>marcibela.stulp@ifpr.edu.br</t>
  </si>
  <si>
    <t>09, de 16/02/2023</t>
  </si>
  <si>
    <t>THAIS FERNANDA DE SOUZA MONTEIRO</t>
  </si>
  <si>
    <t>thais.monteiro@ifpr.edu.br</t>
  </si>
  <si>
    <t>01/2023-Jacarezinho</t>
  </si>
  <si>
    <t>23411.012917/2022-34</t>
  </si>
  <si>
    <t>PROFISER - SERVIÇOS PROFISSIONAIS LTDA</t>
  </si>
  <si>
    <t>160, de 19/06/2023</t>
  </si>
  <si>
    <t>Marcos Antonio Hoffmann Nunes</t>
  </si>
  <si>
    <t>marcos.nunes@ifpr.edu.br</t>
  </si>
  <si>
    <t>161, de 19/06/2023</t>
  </si>
  <si>
    <t>Daniele Leonarda Santos Baptista</t>
  </si>
  <si>
    <t>daniele.baptista@ifpr.edu.br</t>
  </si>
  <si>
    <t>Lusivania Catarina de Oliveira</t>
  </si>
  <si>
    <t>162, de 19/06/2023</t>
  </si>
  <si>
    <t>01/2023-Jaguariaíva</t>
  </si>
  <si>
    <t>23411.002896/2023-20</t>
  </si>
  <si>
    <t>157, de 14/03/2023</t>
  </si>
  <si>
    <t xml:space="preserve">Jaguariaíva </t>
  </si>
  <si>
    <t>158, de 14/03/2023</t>
  </si>
  <si>
    <t>01/2023 - Londrina</t>
  </si>
  <si>
    <t>23411.013779/2021-20</t>
  </si>
  <si>
    <t>23411.022252/2022-77</t>
  </si>
  <si>
    <t>Guaimbe Construtora Eireli</t>
  </si>
  <si>
    <t>334, de 09/01/2023</t>
  </si>
  <si>
    <t>335, de 09/01/2023</t>
  </si>
  <si>
    <t>01/2023 - Foz do Iguaçu</t>
  </si>
  <si>
    <t>23411.009818/2022-75</t>
  </si>
  <si>
    <t>23411.022309/2022-38</t>
  </si>
  <si>
    <t>PETBRAZIL CLINICA VETERINARIA LTDA</t>
  </si>
  <si>
    <t>Médico Veterinário</t>
  </si>
  <si>
    <t>11, de 15/02/2023</t>
  </si>
  <si>
    <t>Bruno Estevão de Souza</t>
  </si>
  <si>
    <t>bruno.souza@ifpr.edu.br</t>
  </si>
  <si>
    <t>12, de 15/02/2023</t>
  </si>
  <si>
    <t>Arcangelo Augusto Signor</t>
  </si>
  <si>
    <t>arcangelo.signor@ifpr.edu.br</t>
  </si>
  <si>
    <t>01/2023 - Palmas</t>
  </si>
  <si>
    <t>23411.015157/2021-36</t>
  </si>
  <si>
    <t>CONSTRUTORA VALE OESTE LTDA</t>
  </si>
  <si>
    <t>629, de 31/01/23 - retificada p/ 633, de 01/02/23</t>
  </si>
  <si>
    <t>899, de 04/07/2023</t>
  </si>
  <si>
    <t>630, de 31/01/23 - retificada p/ 634, de 01/02/23</t>
  </si>
  <si>
    <t>01/2023-Paranaguá</t>
  </si>
  <si>
    <t>23411.008501/2023-01</t>
  </si>
  <si>
    <t>FRAC LIMPEZA, ASSEIO E CONSERVACAO PREDIAL EIRELI</t>
  </si>
  <si>
    <t>Tradutor e Interprete Libras</t>
  </si>
  <si>
    <t>83, de 26/05/2023</t>
  </si>
  <si>
    <t>Alexandre Chiarelli</t>
  </si>
  <si>
    <t>alexandre.chiarelli@ifpr.edu.br</t>
  </si>
  <si>
    <t>84, de 26/05/2023 - Revogada pela Portaria 88, de 29/05/2023 - Revogada pela portaria 89, de 30/05/2023</t>
  </si>
  <si>
    <t>Eugênio da Silva Lima</t>
  </si>
  <si>
    <t>eugenio.lima@ifpr.edu.br</t>
  </si>
  <si>
    <t>01/2023 - Paranavaí</t>
  </si>
  <si>
    <t>23411.020336/2022-76</t>
  </si>
  <si>
    <t>23411.000458/2023-27</t>
  </si>
  <si>
    <t>06, de 19/01/2023</t>
  </si>
  <si>
    <t>07, de 19/01/2023</t>
  </si>
  <si>
    <t>210, de 24/04/2023</t>
  </si>
  <si>
    <t>01/2023-Pinhais</t>
  </si>
  <si>
    <t>23411.008142/2023-83</t>
  </si>
  <si>
    <t>SETTA - SERVIÇOS TERCEIRIZADOS LTDA</t>
  </si>
  <si>
    <t>44, de 06/06/2023</t>
  </si>
  <si>
    <t>ANDRIUS FELIPE ROQU</t>
  </si>
  <si>
    <t>andrius.roque@ifpr.edu.br</t>
  </si>
  <si>
    <t>JOVANA RITTER ANTUNE</t>
  </si>
  <si>
    <t>46, de 06/06/2023</t>
  </si>
  <si>
    <t>LORENA PEREIRA PAZ</t>
  </si>
  <si>
    <t>lorena.paz@ifpr.edu.br</t>
  </si>
  <si>
    <t>45, de 06/06/2023</t>
  </si>
  <si>
    <t>CAMILA NUNES VIEIRA</t>
  </si>
  <si>
    <t>camila.vieira@ifpr.edu.b</t>
  </si>
  <si>
    <t>01/2023-Pitanga</t>
  </si>
  <si>
    <t>23411.017454/2022-05</t>
  </si>
  <si>
    <t>23411.005314/2023-67</t>
  </si>
  <si>
    <t>FRAC LIMPEZA, ASSEIO E CONSERVAÇÃO PREDIAL LTDA</t>
  </si>
  <si>
    <t>Tradutor/Interprete e Cuidador de Alunos</t>
  </si>
  <si>
    <t>36, de 09/05/2023</t>
  </si>
  <si>
    <t>Pitanga - Fiscais Técnicos e Administrativos</t>
  </si>
  <si>
    <t>Marta Rodrigues de Souza</t>
  </si>
  <si>
    <t>marta.souza@ifpr.edu.br</t>
  </si>
  <si>
    <t>37, de 09/05/2023 - Revogada pela Portaria nº 78, de 08/08/2023</t>
  </si>
  <si>
    <t>Felipe Augusto Fernandes Borges</t>
  </si>
  <si>
    <t>felipe.borges@ifpr.edu.br</t>
  </si>
  <si>
    <t>01/2023-Telêmaco Borba</t>
  </si>
  <si>
    <t>23411.005414/2023-93</t>
  </si>
  <si>
    <t>Telêmaco Borba - Fiscais Técnicos e Administrativos</t>
  </si>
  <si>
    <t>FERNANDA DOS SANTOS KRECZKIUSKI</t>
  </si>
  <si>
    <t>fernanda.santos@ifpr.edu.br</t>
  </si>
  <si>
    <t>PRISCILA GODOY</t>
  </si>
  <si>
    <t>priscila.godoy@ifpr.edu.br</t>
  </si>
  <si>
    <t>01/2023-Umuarama</t>
  </si>
  <si>
    <t>23411.008043/2023-00</t>
  </si>
  <si>
    <t>357, de 15/05/2023</t>
  </si>
  <si>
    <t>358, de 15/05/2023 - Retificado portaria 372, de 30/05/2023</t>
  </si>
  <si>
    <t>359, de 15/05/2023 - Retificado portaria 373, de 30/05/2023</t>
  </si>
  <si>
    <t>01/2023 - União da Vitória</t>
  </si>
  <si>
    <t>23411.012868/2022-30</t>
  </si>
  <si>
    <t>LUZA MARA VALPERES SCHWEBEL 71009485920</t>
  </si>
  <si>
    <t>183, de 10/04/2023</t>
  </si>
  <si>
    <t>184, de 10/04/2023</t>
  </si>
  <si>
    <t>23411.022672/2022-53</t>
  </si>
  <si>
    <t>J C FARIAS PEREIRA - LTDA</t>
  </si>
  <si>
    <t>08, de 10/01/2023</t>
  </si>
  <si>
    <t>10, de 10/01/2023</t>
  </si>
  <si>
    <t>02/2023 - Assis Chateaubriand</t>
  </si>
  <si>
    <t>23411.008100/2023-42</t>
  </si>
  <si>
    <t>F K PARDINHO LTDA</t>
  </si>
  <si>
    <t>379, de 07/07/2023</t>
  </si>
  <si>
    <t>TANIA HELENA NEUNFELD</t>
  </si>
  <si>
    <t>tania.neunfeld@ifpr.edu.br</t>
  </si>
  <si>
    <t>380, de 07/07/2023</t>
  </si>
  <si>
    <t>HUMBERTO FIORAVANTE FERRO</t>
  </si>
  <si>
    <t>humberto.ferro@ifpr.edu.br</t>
  </si>
  <si>
    <t>02/2023-Campo Largo</t>
  </si>
  <si>
    <t>23411.005582/2023-89</t>
  </si>
  <si>
    <t>Cuidador de Alunos</t>
  </si>
  <si>
    <t>196, de 18/04/2023</t>
  </si>
  <si>
    <t>FLAVIA MANUELLA DE ALMEIDA KSIASZCZYK</t>
  </si>
  <si>
    <t>flavia.almeida@ifpr.edu.br</t>
  </si>
  <si>
    <t>197, de 18/04/2023</t>
  </si>
  <si>
    <t>LAÍS PERPETUO PEROVANO</t>
  </si>
  <si>
    <t>lais.perovano@ifpr.edu.br</t>
  </si>
  <si>
    <t>02/2023-Capanema</t>
  </si>
  <si>
    <t>23411.008719/2023-57</t>
  </si>
  <si>
    <t>SETTA SERVIÇOS TERCEIRIZADOS LTDA</t>
  </si>
  <si>
    <t>84, de 15/06/2023</t>
  </si>
  <si>
    <t>Barracão - Fiscais Técnicos e Administrativos</t>
  </si>
  <si>
    <t>85, de 15/06/2023</t>
  </si>
  <si>
    <t>02/2023-Cascavel</t>
  </si>
  <si>
    <t>23411.009345/2023-97</t>
  </si>
  <si>
    <t>343, de 05/06/2023</t>
  </si>
  <si>
    <t>344, de 05/06/2023</t>
  </si>
  <si>
    <t>02/2023-Colombo</t>
  </si>
  <si>
    <t>23411.006507/2023-35</t>
  </si>
  <si>
    <t>30, de 25/04/2023</t>
  </si>
  <si>
    <t>Hugo Koji Miura</t>
  </si>
  <si>
    <t>hugo.miura@ifpr.edu.br</t>
  </si>
  <si>
    <t>31, de 25/04/2023</t>
  </si>
  <si>
    <t>02/2023 - Curitiba</t>
  </si>
  <si>
    <t>23411.001266/2023-38</t>
  </si>
  <si>
    <t>ASAE SERVICOS ELETRICOS LTDA</t>
  </si>
  <si>
    <t>Manutenção Catracas</t>
  </si>
  <si>
    <t>502, 01/03/2023</t>
  </si>
  <si>
    <t>667, de 25/09/2023</t>
  </si>
  <si>
    <t>MAIK OLHER CHAVES</t>
  </si>
  <si>
    <t>maik.chaves@ifpr.edu.br</t>
  </si>
  <si>
    <t>02/2023-Foz do Iguaçu</t>
  </si>
  <si>
    <t>23411.006409/2023-06</t>
  </si>
  <si>
    <t>110, de 18/05/2023</t>
  </si>
  <si>
    <t xml:space="preserve">Foz do Iguaçu - Fiscais Técnicos </t>
  </si>
  <si>
    <t>Matheus Augusto Mendes Amparo</t>
  </si>
  <si>
    <t>matheus.amparo@ifpr.edu.br</t>
  </si>
  <si>
    <t>93, de 24/04/2023 - retificada pela Portaria 122, de 24/05/2023</t>
  </si>
  <si>
    <t>02/2023-Irati</t>
  </si>
  <si>
    <t>23411.005215/2023-85</t>
  </si>
  <si>
    <t>43, de 02/05/2023</t>
  </si>
  <si>
    <t>Irati - Fiscais Técnicas</t>
  </si>
  <si>
    <t>Sarah Tamara Corrêa Hilgemberg</t>
  </si>
  <si>
    <t>sarah.hilgemberg@ifpr.edu.br</t>
  </si>
  <si>
    <t>44, de 02/05/2023</t>
  </si>
  <si>
    <t>Nadja Regina Sousa Magalhães</t>
  </si>
  <si>
    <t>nadja.magalhaes@ifpr.edu.br</t>
  </si>
  <si>
    <t>Irati - Fiscais Administrativas</t>
  </si>
  <si>
    <t>02/2023-Ivaiporã</t>
  </si>
  <si>
    <t>23411.007917/2023-01</t>
  </si>
  <si>
    <t>86, de 31/05/2023</t>
  </si>
  <si>
    <t xml:space="preserve">Ivaiporã - Fiscais Administrativos </t>
  </si>
  <si>
    <t>87, de 31/05/2023</t>
  </si>
  <si>
    <t>Ivaiporã - Fiscais Técnicos (Bloco Administrativo)</t>
  </si>
  <si>
    <t>ANDRÉ LUIZ FERREIRA VIDAL</t>
  </si>
  <si>
    <t>andre.vidal@ifpr.edu.br</t>
  </si>
  <si>
    <t>DEBORA DA COSTA PEREIRA</t>
  </si>
  <si>
    <t>debora.pereira@ifpr.edu.br</t>
  </si>
  <si>
    <t>Ivaiporã - Fiscais Técnicos (Bloco 2)</t>
  </si>
  <si>
    <t>LUCIANA MACIEL</t>
  </si>
  <si>
    <t>luciana.maciel@ifpr.edu.br</t>
  </si>
  <si>
    <t>ALESSANDRO ROSA SILVA</t>
  </si>
  <si>
    <t>alessandro.rosasilva@ifpr.edu.br</t>
  </si>
  <si>
    <t>Ivaiporã - Fiscais Técnicos (Bloco 3)</t>
  </si>
  <si>
    <t>CLEITON FABIO DA ROZA</t>
  </si>
  <si>
    <t>cleiton.roza@ifpr.edu.br</t>
  </si>
  <si>
    <t>ADRIANE PIRES BOMFIM</t>
  </si>
  <si>
    <t>adriane.pires@ifpr.edu.br</t>
  </si>
  <si>
    <t>Ivaiporã - Fiscais Técnicos (Bloco 4)</t>
  </si>
  <si>
    <t>Ivaiporã - Fiscais Técnicos (Bloco 5)</t>
  </si>
  <si>
    <t>NAYARA NORRENE LACERDA DURAES</t>
  </si>
  <si>
    <t>nayara.duraes@ifpr.edu.br</t>
  </si>
  <si>
    <t>Ivaiporã - Fiscais Técnicos (Ginásio Poliesportivo)</t>
  </si>
  <si>
    <t>ANDERSON GERIM ROWIECKI</t>
  </si>
  <si>
    <t>anderson.rowiecki@ifpr.edu.br</t>
  </si>
  <si>
    <t>MARCO ANTONIO LIMA RIZZO</t>
  </si>
  <si>
    <t>marco.rizzo@ifpr.edu.br</t>
  </si>
  <si>
    <t>02/2023-Jacarezinho</t>
  </si>
  <si>
    <t>23411.010136/2023-96</t>
  </si>
  <si>
    <t>INTERATIVA SOLUCOES EM IMPRESSAO LTDA</t>
  </si>
  <si>
    <t>163, de 21/06/2023</t>
  </si>
  <si>
    <t>164, de 21/06/2023</t>
  </si>
  <si>
    <t>02/2023-Jaguariaíva</t>
  </si>
  <si>
    <t>23411.009110/2023-03</t>
  </si>
  <si>
    <t>199, de 10/07/2023</t>
  </si>
  <si>
    <t>douglas.oliveira@ifpr.edu.b</t>
  </si>
  <si>
    <t>200, de 10/07/2023</t>
  </si>
  <si>
    <t>02/2023 - Londrina</t>
  </si>
  <si>
    <t>23411.000493/2023-46</t>
  </si>
  <si>
    <t>23411.002159/2023-27</t>
  </si>
  <si>
    <t>GMAES TELECOM LTDA</t>
  </si>
  <si>
    <t>349, de 17/02/2023</t>
  </si>
  <si>
    <t>FERNANDO LUIZ MOYA TEIXEIRA</t>
  </si>
  <si>
    <t>350, de 17/02/2023</t>
  </si>
  <si>
    <t>JAMERSON VIEIRA GONDIM</t>
  </si>
  <si>
    <t>jamerson.gondim@ifpr.edu.br</t>
  </si>
  <si>
    <t>02/2023 - Palmas</t>
  </si>
  <si>
    <t>23411.001271/2023-41</t>
  </si>
  <si>
    <t>686, de 09/03/2023</t>
  </si>
  <si>
    <t>687, de 09/03/2023</t>
  </si>
  <si>
    <t>02/2023-Paranagua</t>
  </si>
  <si>
    <t>23411.008665/2023-20</t>
  </si>
  <si>
    <t>SETTA SERVICOS TERCEIRIZADOS LTDA</t>
  </si>
  <si>
    <t>81, de 26/05/2023</t>
  </si>
  <si>
    <t>Paranagua - Fiscais Tecnicos e Administrativos</t>
  </si>
  <si>
    <t>82, de 26/05/2023 - Revogada pela Portaria 87, de 29/05/2023 - Revogada pela Portaria 90, de 30/05/2023</t>
  </si>
  <si>
    <t>02/2023-Paranavaí</t>
  </si>
  <si>
    <t>23411.003741/2023-19</t>
  </si>
  <si>
    <t>JOSE LUCAS FERREIRA EIRELI</t>
  </si>
  <si>
    <t>Márcio Antônio Sapatini</t>
  </si>
  <si>
    <t>189, de 20/03/2023</t>
  </si>
  <si>
    <t>190, de 20/03/2023</t>
  </si>
  <si>
    <t>02/2023-Pinhais</t>
  </si>
  <si>
    <t>23411.008948/2023-71</t>
  </si>
  <si>
    <t>GUILHERME HIDEKI TAKAHASHI SCHNEIDER</t>
  </si>
  <si>
    <t>guilherme.takahaski@ifpr.edu.br</t>
  </si>
  <si>
    <t>49, de 07/06/2023 - Retificada pela Portaria nº 117, de 07/08/2023</t>
  </si>
  <si>
    <t>ATILA DE PAIVA TELES</t>
  </si>
  <si>
    <t>atila.teles@ifpr.edu.br</t>
  </si>
  <si>
    <t>48, de 07/06/2023 - Retificada pela Portaria nº 117, de 07/08/2023</t>
  </si>
  <si>
    <t>GABRIEL HENRIQUE KNUPFER</t>
  </si>
  <si>
    <t>51, de 16/06/2023 - Retificada pela Portaria nº 117, de 07/08/2023</t>
  </si>
  <si>
    <t>02/2023-Pitanga</t>
  </si>
  <si>
    <t>23411.009545/2023-40</t>
  </si>
  <si>
    <t>47, de 01/06/2023 - Revogada pela Portaria nº 64, de 19/07/2023</t>
  </si>
  <si>
    <t>48, de 01/06/2023 - Revogada pela Portaria nº 65, de 19/07/2023</t>
  </si>
  <si>
    <t>02/2023-Umuarama</t>
  </si>
  <si>
    <t>23411.008426/2023-70</t>
  </si>
  <si>
    <t>Tradutor/Interprete</t>
  </si>
  <si>
    <t>352, de 12/05/2023 - Retificada pela portaria 376, de 30/05/2023</t>
  </si>
  <si>
    <t>Jair Garcia dos Santos</t>
  </si>
  <si>
    <t>jair.garcia@ifpr.edu.br</t>
  </si>
  <si>
    <t>353, de 12/05/2023 - Retificada pela portaria 377, de 30/05/2023</t>
  </si>
  <si>
    <t>Mayara Andressa Henrique Cortonezi Pereira</t>
  </si>
  <si>
    <t>mayara.cortonezi@ifpr.edu.br</t>
  </si>
  <si>
    <t>02/2023-Telêmaco Borba</t>
  </si>
  <si>
    <t>23411.008217/2023-26</t>
  </si>
  <si>
    <t xml:space="preserve">LOURIVAL GONÇALVES DE LIMA JUNIOR 
</t>
  </si>
  <si>
    <t xml:space="preserve"> lourival.lima@ifpr.edu.br 
</t>
  </si>
  <si>
    <t>105, de 05/07/2023</t>
  </si>
  <si>
    <t>160, de 09/11/2023</t>
  </si>
  <si>
    <t xml:space="preserve">MOISÉS FERREIRA DA PAIXÃO
</t>
  </si>
  <si>
    <t xml:space="preserve"> moises.paixao@ifpr.edu.br
</t>
  </si>
  <si>
    <t>106, de 05/07/2023</t>
  </si>
  <si>
    <t xml:space="preserve">JOSÉ LAUDILINO BUENO JÚNIOR
</t>
  </si>
  <si>
    <t xml:space="preserve"> jose.bueno@ifpr.edu.br
</t>
  </si>
  <si>
    <t>02/2023-União da Vitória</t>
  </si>
  <si>
    <t>23411.009035/2023-72</t>
  </si>
  <si>
    <t>200, de 30/05/2023</t>
  </si>
  <si>
    <t>201, de 30/05/2023</t>
  </si>
  <si>
    <t>União da Vitória - Fiscais Requisitantes</t>
  </si>
  <si>
    <t>23411.022702/2022-21</t>
  </si>
  <si>
    <t>3DERAS MANUFATURA DIGITAL LTDA</t>
  </si>
  <si>
    <t>26, de 18/01/2023</t>
  </si>
  <si>
    <t>André Luiz Salvat Moscato</t>
  </si>
  <si>
    <t>andre.moscato@ifpr.edu.br</t>
  </si>
  <si>
    <t>27, de 18/01/2023</t>
  </si>
  <si>
    <t>Fernando Sabino Fonteque Ribeiro</t>
  </si>
  <si>
    <t>fernando.ribeiro@ifpr.edu.br</t>
  </si>
  <si>
    <t>31, de 20/01/2023</t>
  </si>
  <si>
    <t>03/2023-Assis Chateaubriand</t>
  </si>
  <si>
    <t>23411.008785/2023-27</t>
  </si>
  <si>
    <t>388, de 25/07/2023</t>
  </si>
  <si>
    <t>LAYANI CRYSTINI ANTONIO DA SILVA</t>
  </si>
  <si>
    <t>layani.silva@ifpr.edu.br</t>
  </si>
  <si>
    <t>389, de 25/07/2023</t>
  </si>
  <si>
    <t>03/2023-Campo Largo</t>
  </si>
  <si>
    <t>23411.006573/2023-13</t>
  </si>
  <si>
    <t>207, de 23/05/2023</t>
  </si>
  <si>
    <t>208, de 23/05/2023</t>
  </si>
  <si>
    <t>03/2023-Capanema</t>
  </si>
  <si>
    <t>23411.009072/2023-81</t>
  </si>
  <si>
    <t>210, de 26/05/2023 - Revogada pela Portaria nº 253, de 09/08/2023</t>
  </si>
  <si>
    <t>212, de 26/05/2023 - Revogada pela Portaria nº 240, de 26/07/2023 - Retificada pela Portaria nº 254, de 09/08/2023</t>
  </si>
  <si>
    <t>Rogerio Pereira dos Santos</t>
  </si>
  <si>
    <t>rogerio.dosantos@ifpr.edu.br</t>
  </si>
  <si>
    <t>03/2023-Cascavel</t>
  </si>
  <si>
    <t>23411.004828/2023-03</t>
  </si>
  <si>
    <t>23411.010265/2023-84</t>
  </si>
  <si>
    <t>ALVORADA VEÍCULOS LTDA-ME</t>
  </si>
  <si>
    <t>Locação de Veículo c/ motorisa</t>
  </si>
  <si>
    <t>352, de 21/06/2023</t>
  </si>
  <si>
    <t>353, de 21/06/2023 - Retificada pela Portaria nº 373, de 19/07/2023</t>
  </si>
  <si>
    <t>Thais Mendes dos Santos</t>
  </si>
  <si>
    <t>thais.mendes@ifpr.edu.br</t>
  </si>
  <si>
    <t>alessandra.amaral@ifpr.edu.br</t>
  </si>
  <si>
    <t>03/2023-Colombo</t>
  </si>
  <si>
    <t>23411.006378/2022-02</t>
  </si>
  <si>
    <t>MAURICIO FORTUNATO DA PAIXÃO</t>
  </si>
  <si>
    <t>57, de 02/06/2023</t>
  </si>
  <si>
    <t>58, de 02/06/2023</t>
  </si>
  <si>
    <t>03/2023 - Curitiba</t>
  </si>
  <si>
    <t>23411.005440/2023-11</t>
  </si>
  <si>
    <t>542, de 17/04/2023</t>
  </si>
  <si>
    <t>Maikon de Jesus Costa</t>
  </si>
  <si>
    <t>maikon.costa@ifpr.edu.br</t>
  </si>
  <si>
    <t>543, de 17/04/2023</t>
  </si>
  <si>
    <t>Tiago Machado Saretto</t>
  </si>
  <si>
    <t>tiago.saretto@ifpr.edu.br</t>
  </si>
  <si>
    <t>03/2023-Foz do Iguaçu</t>
  </si>
  <si>
    <t>23411.007847/2023-83</t>
  </si>
  <si>
    <t>NELSON FERRARI EIRELI</t>
  </si>
  <si>
    <t>189, de 18/08/2023</t>
  </si>
  <si>
    <t>Foz do Iguaçu - Fiscais Técnicos e administrativos</t>
  </si>
  <si>
    <t>190, de 18/08/2023</t>
  </si>
  <si>
    <t>03/2023-Irati</t>
  </si>
  <si>
    <t>23411.008917/2023-11</t>
  </si>
  <si>
    <t>51, de 19/05/2023</t>
  </si>
  <si>
    <t>52, de 19/05/2023</t>
  </si>
  <si>
    <t>03/2023-Ivaiporã</t>
  </si>
  <si>
    <t>23411.009183/2023-97</t>
  </si>
  <si>
    <t>LUIZ LEONARDO DE SIQUEIRA</t>
  </si>
  <si>
    <t>90, de 06/06/2023</t>
  </si>
  <si>
    <t>RONAN ANACLETO LOPES</t>
  </si>
  <si>
    <t>ronan.lopes@ifpr.edu.br</t>
  </si>
  <si>
    <t>91, de 06/06/2023</t>
  </si>
  <si>
    <t>MARCOS HENRIQUE DE MORAIS GOLINELLI</t>
  </si>
  <si>
    <t>marcos.golinelli@ifpr.edu.br</t>
  </si>
  <si>
    <t>03/2023-Jacarezinho</t>
  </si>
  <si>
    <t>23411.010135/2023-41</t>
  </si>
  <si>
    <t>Andreza Tangerino Mineto</t>
  </si>
  <si>
    <t>andreza.mineto@ifpr.edu.br</t>
  </si>
  <si>
    <t>87, de 04/07/2023</t>
  </si>
  <si>
    <t>Jeferson Abilio da Silveira</t>
  </si>
  <si>
    <t>jeferson.silveira@ifpr.edu.br</t>
  </si>
  <si>
    <t>88, de 04/07/2023</t>
  </si>
  <si>
    <t>Ullisses Fonseca de Carvalho Crespo</t>
  </si>
  <si>
    <t>ullisses.crespo@ifpr.edu.br</t>
  </si>
  <si>
    <t>03/2023-Jaguariaíva</t>
  </si>
  <si>
    <t>23411.009194/2023-77</t>
  </si>
  <si>
    <t>INTERATIVA SOLUÇOES EM IMPRESSAO LTDA</t>
  </si>
  <si>
    <t>202, de 17/07/2023</t>
  </si>
  <si>
    <t>201, de 17/07/2023</t>
  </si>
  <si>
    <t>03/2023 - Londrina</t>
  </si>
  <si>
    <t>23411.014916/2022-24</t>
  </si>
  <si>
    <t>C A MACIEL CONSTRUTORA EIRELI</t>
  </si>
  <si>
    <t>375, de 16/03/2023</t>
  </si>
  <si>
    <t>RICARDO LUIZ TOWS</t>
  </si>
  <si>
    <t>Astorga - Fiscais Administrativos</t>
  </si>
  <si>
    <t>376, de 16/03/2023</t>
  </si>
  <si>
    <t>JAYME MARRONE JUNIOR</t>
  </si>
  <si>
    <t>03/2023-Londrina</t>
  </si>
  <si>
    <t>Astorga - Fiscais Técnicos</t>
  </si>
  <si>
    <t>03/2023-Palmas</t>
  </si>
  <si>
    <t>23411.007184/2023-05</t>
  </si>
  <si>
    <t>809, de 24/04/2023</t>
  </si>
  <si>
    <t>DIOGO BERTELLA FOSCHIERA</t>
  </si>
  <si>
    <t>diogo.foschiera@ifpr.edu.br</t>
  </si>
  <si>
    <t>810, de 24/04/2023</t>
  </si>
  <si>
    <t>MELANIA DALLA COSTA</t>
  </si>
  <si>
    <t>melania.dallacosta@ifpr.edu.br</t>
  </si>
  <si>
    <t>03/2023-Paranaguá</t>
  </si>
  <si>
    <t>23411.011424/2023-68</t>
  </si>
  <si>
    <t>114, de 06/07/2023</t>
  </si>
  <si>
    <t xml:space="preserve">Paranaguá - Fiscais Técnicos </t>
  </si>
  <si>
    <t>115, de 06/07/2023</t>
  </si>
  <si>
    <t>03/2023 - Paranavaí</t>
  </si>
  <si>
    <t>23411.019528/2022-30</t>
  </si>
  <si>
    <t>23411.004796/2023-38</t>
  </si>
  <si>
    <t>PR LABOR COM. DE PRODUTOS E EQUIPAMENTOS PARA LABORATORIOS LTDA</t>
  </si>
  <si>
    <t>Almoxarifado Virtual</t>
  </si>
  <si>
    <t>220, de 09/05/2023</t>
  </si>
  <si>
    <t>Arielle Cristina Fornari</t>
  </si>
  <si>
    <t>arielle.fornari@ifpr.edu.br</t>
  </si>
  <si>
    <t>221, de 09/05/2023</t>
  </si>
  <si>
    <t>Edilson Bruno Romanini</t>
  </si>
  <si>
    <t>bruno.romanini@ifpr.edu.br</t>
  </si>
  <si>
    <t>03/2023-Pinhais</t>
  </si>
  <si>
    <t>23411.009276/2022-31</t>
  </si>
  <si>
    <t>23411.010679/2023-11</t>
  </si>
  <si>
    <t>GOOD SERV DE CLIMATIZAÇÃO LTDA</t>
  </si>
  <si>
    <t>Manutenção Ar-condicionado</t>
  </si>
  <si>
    <t>Cleverton Juliano Alves Vicentini</t>
  </si>
  <si>
    <t>cleverton.vicentini@ifpr.edu.br</t>
  </si>
  <si>
    <t>55, de 30/06/2023</t>
  </si>
  <si>
    <t>Newton Claizoni Moreno de Melo</t>
  </si>
  <si>
    <t>newton.claizoni@ifpr.edu.br</t>
  </si>
  <si>
    <t>54, de 30/06/2023 - Retificada pela Portaria nº 114, de 05/07/2023</t>
  </si>
  <si>
    <t>Jeanine Geraldo Javarez</t>
  </si>
  <si>
    <t>jeanine.javarez@ifpr.edu.br</t>
  </si>
  <si>
    <t>03/2023-Pitanga</t>
  </si>
  <si>
    <t>23411.010032/2023-81</t>
  </si>
  <si>
    <t>55, de 10/07/2023</t>
  </si>
  <si>
    <t>57, de 10/07/2023</t>
  </si>
  <si>
    <t>03/2023-Telêmaco Borba</t>
  </si>
  <si>
    <t>23411.001766/2023-70</t>
  </si>
  <si>
    <t>23411.010816/2023-18</t>
  </si>
  <si>
    <t>EMPREENDIMENTOS TURISTICOS MAGALA LTDA</t>
  </si>
  <si>
    <t>Frota S/ Motorista</t>
  </si>
  <si>
    <t>100, de 03/07/2023</t>
  </si>
  <si>
    <t>161, de 09/11/2023</t>
  </si>
  <si>
    <t>101, de 03/07/2023</t>
  </si>
  <si>
    <t>03/2023-Umuarama</t>
  </si>
  <si>
    <t>23411.009028/2023-71</t>
  </si>
  <si>
    <t>366, de 26/05/2023 - Retificada pela Portaria nº 426, de 09/08/2023</t>
  </si>
  <si>
    <t>367, de 26/05/2023 - retificada pela Portaria 374, de 30/05/2023</t>
  </si>
  <si>
    <t>Cremilton Gonçalves Feranandes</t>
  </si>
  <si>
    <t>Goioerê- Fiscais Técnicos</t>
  </si>
  <si>
    <t>368, de 26/05/2023 - Retificada pela portaria 375, de 30/05/2023</t>
  </si>
  <si>
    <t>Luís Henrique Pupo Maron</t>
  </si>
  <si>
    <t>luis.maron@ifpr.edu.br</t>
  </si>
  <si>
    <t>Goioerê- Fiscais Administrativos</t>
  </si>
  <si>
    <t>03/2023-União da Vitória</t>
  </si>
  <si>
    <t>23411.008046/2023-35</t>
  </si>
  <si>
    <t>218, de 07/07/2023</t>
  </si>
  <si>
    <t>219, de 07/07/2023</t>
  </si>
  <si>
    <t>23411.022696/2022-11</t>
  </si>
  <si>
    <t>RENAN ALLAN SANCHEZ ZELASCHI 05936531902</t>
  </si>
  <si>
    <t>28, de 18/01/2023</t>
  </si>
  <si>
    <t>29, de 18/01/2023</t>
  </si>
  <si>
    <t>30, de 18/01/2023</t>
  </si>
  <si>
    <t>04/2023-Assis Chateaubriand</t>
  </si>
  <si>
    <t>23411.010094/2023-93</t>
  </si>
  <si>
    <t>Helton Jacques Albiero</t>
  </si>
  <si>
    <t>381, de 10/07/2023</t>
  </si>
  <si>
    <t>Liéberti Marcucci de Araújo</t>
  </si>
  <si>
    <t xml:space="preserve">Assis Chateaubriand -Fiscais Técnicos e </t>
  </si>
  <si>
    <t>382, de 10/07/2023</t>
  </si>
  <si>
    <t>Vinicius Gottardo</t>
  </si>
  <si>
    <t>vinicius.gottardo@ifpr.edu.br</t>
  </si>
  <si>
    <t>04/2023-Colombo</t>
  </si>
  <si>
    <t>23411.009373/2023-12</t>
  </si>
  <si>
    <t>61, de 06/06/2023</t>
  </si>
  <si>
    <t>Colombo - Fiscais Técnicos e Administrativos</t>
  </si>
  <si>
    <t>62, de 06/06/2023</t>
  </si>
  <si>
    <t>Alex de Oliveira Chaves</t>
  </si>
  <si>
    <t>04/2023-Campo Largo</t>
  </si>
  <si>
    <t>23411.009069/2023-67</t>
  </si>
  <si>
    <t>INTERATIVA SOLUÇÕES EM IMPRESSÃO EIREL</t>
  </si>
  <si>
    <t>214, de 14/06/2023</t>
  </si>
  <si>
    <t>239, de 01/09/2023</t>
  </si>
  <si>
    <t>GEFERSON JOÃO DA SILVA</t>
  </si>
  <si>
    <t>04/2023-Capanema</t>
  </si>
  <si>
    <t>23411.010710/2023-14</t>
  </si>
  <si>
    <t>GOOD SERV DE CLIMATIZACAO LTDA</t>
  </si>
  <si>
    <t>236, de 12/07/2023</t>
  </si>
  <si>
    <t>Lidiane de Carvalho Alves</t>
  </si>
  <si>
    <t>lidiane.alves@ifpr.edu.br</t>
  </si>
  <si>
    <t>Samuel Jorge de Carvalho Ximenes</t>
  </si>
  <si>
    <t>237, de 12/07/2023 - Retificada pela Portaria nº 241, de 27/07/2023</t>
  </si>
  <si>
    <t>04/2023-Cascavel</t>
  </si>
  <si>
    <t>23411.010891/2023-71</t>
  </si>
  <si>
    <t>366, de 11/07/2023</t>
  </si>
  <si>
    <t>367, de 11/07/2023 - Retifica Portaria nº 374, de 19/07/2023</t>
  </si>
  <si>
    <t>Quedas do Iguaçu - Fiscais Técnicos e Administrativos</t>
  </si>
  <si>
    <t>Cleonice Jacob Muller</t>
  </si>
  <si>
    <t>368, de 11/07/2023 - Retifica Portaria nº 375, de 19/07/2023</t>
  </si>
  <si>
    <t>04/2023-Curitiba</t>
  </si>
  <si>
    <t>23411.008070/2023-74</t>
  </si>
  <si>
    <t>563, de 24/05/2023</t>
  </si>
  <si>
    <t>Curitiba - Fiscais Tecnicos e Administrativos</t>
  </si>
  <si>
    <t>564, de 24/05/2023</t>
  </si>
  <si>
    <t>04/2023-Foz do Iguacu</t>
  </si>
  <si>
    <t>23411.008254/2023-34</t>
  </si>
  <si>
    <t>123, de 26/05/2023</t>
  </si>
  <si>
    <t>Foz do Iguacu-Fiscais Tecnicos e Administrativos</t>
  </si>
  <si>
    <t>124, de 26/05/2023</t>
  </si>
  <si>
    <t>04/2023 - Irati</t>
  </si>
  <si>
    <t>23411.010658/2023-98</t>
  </si>
  <si>
    <t>ARAUCÁRIA AR CONDICIONADO LTDA</t>
  </si>
  <si>
    <t>70, de 28/06/2023</t>
  </si>
  <si>
    <t>PAULO SÉRGIO BONATO</t>
  </si>
  <si>
    <t>71, de 28/06/2023</t>
  </si>
  <si>
    <t>Irati - Fiscais Administrativos</t>
  </si>
  <si>
    <t>71,  de 28/06/2023</t>
  </si>
  <si>
    <t>04/2023 - Ivaiporã</t>
  </si>
  <si>
    <t>23411.010566/2023-16</t>
  </si>
  <si>
    <t>THIAGO QUEIROZ COSTA</t>
  </si>
  <si>
    <t>thiago.costa@ifpr.edu.br</t>
  </si>
  <si>
    <t>94, de 22/06/2023</t>
  </si>
  <si>
    <t>PAULO SÉRGIO CARNICELLI​</t>
  </si>
  <si>
    <t>95, de 22/06/2023</t>
  </si>
  <si>
    <t>04/2023-Jacarezinho</t>
  </si>
  <si>
    <t>23411.014322/2023-02</t>
  </si>
  <si>
    <t xml:space="preserve"> SUPERMERCADO BOM PRECO JACAREZINHO LTDA</t>
  </si>
  <si>
    <t>171, de 14/09/2023</t>
  </si>
  <si>
    <t>Jacarezinho - Fiscais Técnicos e Administrativos</t>
  </si>
  <si>
    <t>172, de 14/09/2023</t>
  </si>
  <si>
    <t>Sumaya Patiara Lima Ferreira</t>
  </si>
  <si>
    <t>sumaya.ferreira@ifpr.edu.br</t>
  </si>
  <si>
    <t>04/2023 – Jaguariaíva</t>
  </si>
  <si>
    <t>23411.003634/2023-82</t>
  </si>
  <si>
    <t>23411.014447/2023-24</t>
  </si>
  <si>
    <t>LIMTEC SERVICOS ESPECIALIZADOS LTDA</t>
  </si>
  <si>
    <t>230, de 11/09/2023</t>
  </si>
  <si>
    <t>Cândida Barreto Galdino</t>
  </si>
  <si>
    <t>231, de 11/09/2023</t>
  </si>
  <si>
    <t>04/2023 - Londrina</t>
  </si>
  <si>
    <t>23411.002602/2023-60</t>
  </si>
  <si>
    <t>353, 01/03/2023</t>
  </si>
  <si>
    <t>Rodrigo Barriviera</t>
  </si>
  <si>
    <t>rodrigo.barriviera@ifpr.edu.br</t>
  </si>
  <si>
    <t>354, 01/03/2023</t>
  </si>
  <si>
    <t>José Augusto Oliveira da Costa Moreira</t>
  </si>
  <si>
    <t>04/2023 - Paranavaí</t>
  </si>
  <si>
    <t>23411.005055/2023-74</t>
  </si>
  <si>
    <t>186, de 17/03/2023</t>
  </si>
  <si>
    <t>187, de 17/03/2023</t>
  </si>
  <si>
    <t>04/2023-Palmas</t>
  </si>
  <si>
    <t>23411.009592/2023-93</t>
  </si>
  <si>
    <t>874, de 16/06/2023</t>
  </si>
  <si>
    <t>Palmas - Fiscais Técnicos e Administrativos</t>
  </si>
  <si>
    <t>875, de 16/06/2023</t>
  </si>
  <si>
    <t>VAGNER LUIZ MAIA</t>
  </si>
  <si>
    <t>876, de 16/06/2023</t>
  </si>
  <si>
    <t>04/2023-Paranaguá</t>
  </si>
  <si>
    <t>23411.011520/2023-14</t>
  </si>
  <si>
    <t>APRUMPAR - ASSOCIACAO DOS PRODUTORES RURAIS DO MUNICIPIO DE PARANAGUA</t>
  </si>
  <si>
    <t>152, de 11/09/2023</t>
  </si>
  <si>
    <t>Mateus Levi Borges</t>
  </si>
  <si>
    <t>mateus.borges@ifpr.edu.br</t>
  </si>
  <si>
    <t>153, de 11/09/2023</t>
  </si>
  <si>
    <t>Horácio Cezar Figueiredo Matozo</t>
  </si>
  <si>
    <t>horacio.matozo@ifpr.edu.br</t>
  </si>
  <si>
    <t>04/2023-Pitanga</t>
  </si>
  <si>
    <t>23411.010799/2023-19</t>
  </si>
  <si>
    <t>GOOD SERV DE CLIMATIZACAO LTDA - EPP</t>
  </si>
  <si>
    <t xml:space="preserve">Daniele de Oliveira
</t>
  </si>
  <si>
    <t xml:space="preserve">daniele.oliveira@ifpr.edu.br
</t>
  </si>
  <si>
    <t>72, de 01/08/2023</t>
  </si>
  <si>
    <t xml:space="preserve">Eliziane Haynosz
</t>
  </si>
  <si>
    <t xml:space="preserve">eliziane.haynosz@ifpr.edu.br
</t>
  </si>
  <si>
    <t xml:space="preserve">Marcelo Mazzetto 
</t>
  </si>
  <si>
    <t xml:space="preserve">marcelo.mazzetto@ifpr.edu.br
</t>
  </si>
  <si>
    <t>73, de 01/08/2023</t>
  </si>
  <si>
    <t xml:space="preserve">Sidiney Batista de Lara
</t>
  </si>
  <si>
    <t xml:space="preserve">sidiney.lara@ifpr.edu.br
</t>
  </si>
  <si>
    <t>04/2023-Telêmaco Borba</t>
  </si>
  <si>
    <t>23411.010871/2023-08</t>
  </si>
  <si>
    <t>INTERATIVA SOLUÇÕES EM IMPRESSÃO EIRELI</t>
  </si>
  <si>
    <t>102, de 03/07/2023</t>
  </si>
  <si>
    <t>103, de 03/07/2023</t>
  </si>
  <si>
    <t>04/2023-Umuarama</t>
  </si>
  <si>
    <t>23411.011012/2023-28</t>
  </si>
  <si>
    <t>401, de 12/07/2023</t>
  </si>
  <si>
    <t>402, de 12/07/2023 - Retificada pela Portaria nº 427, de 09/08/2023</t>
  </si>
  <si>
    <t>Goioerê - Fiscais Administrativos</t>
  </si>
  <si>
    <t>403, de 12/07/2023 -Retificada pela Portaria nº 428, de 09/08/2023</t>
  </si>
  <si>
    <t xml:space="preserve">Goioerê - Fiscais Técnicos </t>
  </si>
  <si>
    <t>Marco Antônio Camilo</t>
  </si>
  <si>
    <t>marco.camilo@ifpr.edu.br</t>
  </si>
  <si>
    <t>04/2023-União da Vitória</t>
  </si>
  <si>
    <t>23411.010671/2023-47</t>
  </si>
  <si>
    <t>ARAUCARIA AR CONDICIONADO LTDA</t>
  </si>
  <si>
    <t>221, de 11/07/2023</t>
  </si>
  <si>
    <t>222, de 11/07/2023</t>
  </si>
  <si>
    <t>23411.022674/2022-42</t>
  </si>
  <si>
    <t>ELETRIMAX ELÉTRICA E FERRAMENTAS LTDA</t>
  </si>
  <si>
    <t>11, de 10/01/2023</t>
  </si>
  <si>
    <t>12, de 10/01/2023</t>
  </si>
  <si>
    <t>05/2023-Assis Chateaubriand</t>
  </si>
  <si>
    <t>23411.011995/2023-01</t>
  </si>
  <si>
    <t>CELINA DE OLIVEIRA BARBOSA GOMES</t>
  </si>
  <si>
    <t>celina.gomes@ifpr.edu.br</t>
  </si>
  <si>
    <t>406, de 03/08/2023</t>
  </si>
  <si>
    <t>WILIAN ANTONIO PACHECO DOS SANTOS</t>
  </si>
  <si>
    <t>wilian.santos@ifpr.edu.br</t>
  </si>
  <si>
    <t>Assis Chateaubriand -Fiscais Técnicos e Administrativos</t>
  </si>
  <si>
    <t>407, de 03/08/2023</t>
  </si>
  <si>
    <t>FERNANDA HELENA DA SILVA NUNES PICCOLI</t>
  </si>
  <si>
    <t>fernanda.piccoli@ifpr.edu.br</t>
  </si>
  <si>
    <t>05/2023- Campo Largo</t>
  </si>
  <si>
    <t>23411.009319/2023-69</t>
  </si>
  <si>
    <t>217, de 27/06/2023</t>
  </si>
  <si>
    <t>218, de 27/06/2023 - Revogada pela Portaria 223, de 04/07/2023</t>
  </si>
  <si>
    <t>05/2023-Capanema</t>
  </si>
  <si>
    <t>23411.010714/2023-94</t>
  </si>
  <si>
    <t>228, de 03/07/2023</t>
  </si>
  <si>
    <t>Avançado Barracão - Fiscais Técnicos e Administrativos</t>
  </si>
  <si>
    <t>LAYSA BORGES DA SILVA</t>
  </si>
  <si>
    <t>laysa.silva@ifpr.edu.br</t>
  </si>
  <si>
    <t>263, de 23/08/2023</t>
  </si>
  <si>
    <t>229, de 03/07/2023</t>
  </si>
  <si>
    <t>05/2023-Cascavel</t>
  </si>
  <si>
    <t>23411.019759/2022-43</t>
  </si>
  <si>
    <t>23411.010906/2023-09</t>
  </si>
  <si>
    <t>Outsourcing Almoxarifado Virtual</t>
  </si>
  <si>
    <t>387, de 11/08/2023</t>
  </si>
  <si>
    <t>Tamires Roberta Damascena dos Santos</t>
  </si>
  <si>
    <t>tamires.damascena@ifpr.edu.br</t>
  </si>
  <si>
    <t>388, de 11/08/2023</t>
  </si>
  <si>
    <t xml:space="preserve">Samanta Jaqueline Dalanhol </t>
  </si>
  <si>
    <t>samanta.dalanhol@ifpr.edu.br</t>
  </si>
  <si>
    <t>AVANÇADO QUEDAS DO IGUAÇU - Fiscais Técnicos</t>
  </si>
  <si>
    <t>389, de 11/08/2023</t>
  </si>
  <si>
    <t>05/2023-Colombo</t>
  </si>
  <si>
    <t>23411.009408/2023-13</t>
  </si>
  <si>
    <t>59, de 06/06/2023 - Revogada pela Portaria nº 77, de 09/08/2023</t>
  </si>
  <si>
    <t>60, de 06/06/2023 - Revogada pela Portaria nº 78, de 09/08/2023</t>
  </si>
  <si>
    <t>05/2023-Curitiba</t>
  </si>
  <si>
    <t>23411.009387/2023-28</t>
  </si>
  <si>
    <t>581, de 22/06/2023 - Retificada pela Portaria 617, de 04/08/2023</t>
  </si>
  <si>
    <t>Curitiba - Fiscais Técnicos</t>
  </si>
  <si>
    <t>666, de 25/09/2023</t>
  </si>
  <si>
    <t>LAURO BARBOSA DIAS FILHO</t>
  </si>
  <si>
    <t>05/2023-Foz do Iguacu</t>
  </si>
  <si>
    <t>23411.009514/2023-99</t>
  </si>
  <si>
    <t>128, de 02/06/2023</t>
  </si>
  <si>
    <t>João Ariberto Metz</t>
  </si>
  <si>
    <t>129, de 02/06/2023 - Retificada pela Portaria nº 180, de 15/08/2023</t>
  </si>
  <si>
    <t>Fernando Silva Lira</t>
  </si>
  <si>
    <t>05/2023-Irati</t>
  </si>
  <si>
    <t>23411.001365/2023-10</t>
  </si>
  <si>
    <t>C2 EMPREENDIMENTOS LTDA</t>
  </si>
  <si>
    <t>Prestação Serviços-Eventos</t>
  </si>
  <si>
    <t xml:space="preserve">jumara.menon@ifpr.edu.br
</t>
  </si>
  <si>
    <t>95, de 25/07/2023</t>
  </si>
  <si>
    <t xml:space="preserve">Paulo Sérgio Bonato
</t>
  </si>
  <si>
    <t xml:space="preserve">paulo.bonato@ifpr.edu.br
</t>
  </si>
  <si>
    <t xml:space="preserve">Cleverson Sebastião dos Anjos
</t>
  </si>
  <si>
    <t xml:space="preserve">cleverson.anjos@ifpr.edu.br
</t>
  </si>
  <si>
    <t>96, de 25/07/2023</t>
  </si>
  <si>
    <t xml:space="preserve">Rafael Zentil Buss
</t>
  </si>
  <si>
    <t xml:space="preserve">rafael.buss@ifpr.edu.br
</t>
  </si>
  <si>
    <t>05/2023-Ivaiporã</t>
  </si>
  <si>
    <t>23411.005478/2023-94</t>
  </si>
  <si>
    <t>23411.011345/2023-57</t>
  </si>
  <si>
    <t>COCAMAR MAQUINAS AGRICOLAS LTDA</t>
  </si>
  <si>
    <t>Manutenção Trator agrícola</t>
  </si>
  <si>
    <t>DENIS SANTIAGO DA COSTA</t>
  </si>
  <si>
    <t>denis.costa@ifpr.edu.br</t>
  </si>
  <si>
    <t>97, de 28/06/2023</t>
  </si>
  <si>
    <t>Ivaiporã - Fiscais Técnicos e administrativos</t>
  </si>
  <si>
    <t>98, de 28/06/2023</t>
  </si>
  <si>
    <t>VANESSA STEGANI</t>
  </si>
  <si>
    <t>vanessa.stegani@ifpr.edu.br</t>
  </si>
  <si>
    <t>05/2023-Jacarezinho</t>
  </si>
  <si>
    <t>23411.016095/2023-41</t>
  </si>
  <si>
    <t>120, de 20/10/2023</t>
  </si>
  <si>
    <t>121, de 20/10/2023</t>
  </si>
  <si>
    <t>05/2023-Jaguariaíva</t>
  </si>
  <si>
    <t>23411.005284/2023-99</t>
  </si>
  <si>
    <t>23411.017465/2023-68</t>
  </si>
  <si>
    <t>SK DISTRIBUIDORA E COMERCIO DE LIVROS LTDA</t>
  </si>
  <si>
    <t>244, de 24/10/2023</t>
  </si>
  <si>
    <t xml:space="preserve">geovana.tomas@ifpr.edu.br
</t>
  </si>
  <si>
    <t>245, de 24/10/2023</t>
  </si>
  <si>
    <t xml:space="preserve">douglas.oliveira@ifpr.edu.br </t>
  </si>
  <si>
    <t>05/2023-Londrina</t>
  </si>
  <si>
    <t>23411.021689/2022-93</t>
  </si>
  <si>
    <t>23411.002851/2023-55</t>
  </si>
  <si>
    <t>MAKLON INSTALAÇÃO E MANUTENÇÃO ELÉTRICA LTDA</t>
  </si>
  <si>
    <t>369, de 13/03/2023</t>
  </si>
  <si>
    <t>370, de 13/03/2023</t>
  </si>
  <si>
    <t>05/2023-Palmas</t>
  </si>
  <si>
    <t>23411.011897/2023-65</t>
  </si>
  <si>
    <t>907, de 07/07/2023</t>
  </si>
  <si>
    <t>908, de 07/07/2023</t>
  </si>
  <si>
    <t>05/2023-Paranaguá</t>
  </si>
  <si>
    <t>23411.017295/2023-11</t>
  </si>
  <si>
    <t>171, de 23/10/2023</t>
  </si>
  <si>
    <t>172, de 23/10/2023</t>
  </si>
  <si>
    <t>Marluz Fernando Jonsson</t>
  </si>
  <si>
    <t>marluz.jonsson@ifpr.edu.br</t>
  </si>
  <si>
    <t>05/2023 - Paranavaí</t>
  </si>
  <si>
    <t>23411.006211/2023-14</t>
  </si>
  <si>
    <t>Cuidadores de Alunos</t>
  </si>
  <si>
    <t>310, de 10/04/2023</t>
  </si>
  <si>
    <t>311, de 10/04/2023</t>
  </si>
  <si>
    <t>Elizete Pinto Cruz Sbrissia Pitarch Forcadell</t>
  </si>
  <si>
    <t>elizete.cruz@ifpr.edu.br</t>
  </si>
  <si>
    <t>Rodrigo da Silva Carvalho</t>
  </si>
  <si>
    <t>rodrigo.carvalho@ifpr.edu.br</t>
  </si>
  <si>
    <t>05/2023-Pitanga</t>
  </si>
  <si>
    <t>23411.010946/2023-42</t>
  </si>
  <si>
    <t>61, de 13/07/2023</t>
  </si>
  <si>
    <t>62, de 13/07/2023</t>
  </si>
  <si>
    <t>05/2023-Telêmaco Borba</t>
  </si>
  <si>
    <t>23411.014229/2023-90</t>
  </si>
  <si>
    <t>sayuri.oyama@if.edu.br</t>
  </si>
  <si>
    <t>05/2023-Umuarama</t>
  </si>
  <si>
    <t>23411.011783/2023-15</t>
  </si>
  <si>
    <t>EMPREENDIMENTOS TURÍSTICOS MAGALA LTDA</t>
  </si>
  <si>
    <t>404, de 12/07/2023</t>
  </si>
  <si>
    <t>eneias.gomes@ifpr.edu.br.</t>
  </si>
  <si>
    <t>405, de 12/07/2023</t>
  </si>
  <si>
    <t>05/2023-União da Vitória</t>
  </si>
  <si>
    <t>23411.009384/2023-94</t>
  </si>
  <si>
    <t>23411.012588/2023-11</t>
  </si>
  <si>
    <t>ASSOCIACAO DOS PRODUTORES DA AGRICULTURA FAMILIAR E E PRODUTOS COLONIAIS DE PAULO F</t>
  </si>
  <si>
    <t xml:space="preserve">Carlos Augusto Marcondes Camargo
</t>
  </si>
  <si>
    <t xml:space="preserve">carlos.marcondes@ifpr.edu.br
</t>
  </si>
  <si>
    <t>229, de 28/07/2023</t>
  </si>
  <si>
    <t xml:space="preserve">Patrícia Cambrussi Bortolini
</t>
  </si>
  <si>
    <t xml:space="preserve">patricia.bortolini@ifpr.edu.br
</t>
  </si>
  <si>
    <t>União da Vitória - Fiscais Técnicos Titulares</t>
  </si>
  <si>
    <t xml:space="preserve">Fábio Nazari
</t>
  </si>
  <si>
    <t xml:space="preserve">fabio.nazari@ifpr.edu.br
</t>
  </si>
  <si>
    <t>230, de 28/07/2023</t>
  </si>
  <si>
    <t xml:space="preserve">Mara Regina Gregório Kusma
</t>
  </si>
  <si>
    <t xml:space="preserve">mara.kusma@ifpr.edu.br
</t>
  </si>
  <si>
    <t>União da Vitória - Fiscais Técnicos Substitutos</t>
  </si>
  <si>
    <t xml:space="preserve">Viviane Aparecida Traversin
</t>
  </si>
  <si>
    <t xml:space="preserve">viviane.pereira@ifpr.edu.br
</t>
  </si>
  <si>
    <t xml:space="preserve">Pedro Rodrigues Sousa da Cruz
</t>
  </si>
  <si>
    <t xml:space="preserve">pedro.cruz@ifpr.edu.br
</t>
  </si>
  <si>
    <t>23411.022693/2022-79</t>
  </si>
  <si>
    <t>A2 ROBOTICS COMERCIO IMPORTACAO E EXPORTACAO LTDA</t>
  </si>
  <si>
    <t>21, de 12/01/2023</t>
  </si>
  <si>
    <t>22, de 12/01/2023</t>
  </si>
  <si>
    <t>23, de 12/01/2023</t>
  </si>
  <si>
    <t>06/2023-Assis Chateaubriand</t>
  </si>
  <si>
    <t>23411.012507/2023-74</t>
  </si>
  <si>
    <t>426, de 23/08/2023</t>
  </si>
  <si>
    <t xml:space="preserve"> Josiane Paula Maltauro</t>
  </si>
  <si>
    <t>josiane.maltauro@ifpr.edu.br</t>
  </si>
  <si>
    <t>427, de 23/08/2023</t>
  </si>
  <si>
    <t>Layani Crystini Antonio da Silva</t>
  </si>
  <si>
    <t>06/2023-Campo Largo</t>
  </si>
  <si>
    <t>23411.011035/2023-32</t>
  </si>
  <si>
    <t>224, de 04/07/2023</t>
  </si>
  <si>
    <t>225, de 04/07/2023</t>
  </si>
  <si>
    <t>06/2023- Capanema</t>
  </si>
  <si>
    <t>23411.007795/2023-45</t>
  </si>
  <si>
    <t>Cooperativa da Agricultura Familiar Integrada de Capanema</t>
  </si>
  <si>
    <t>LUCIANO EDISON DA SILVA</t>
  </si>
  <si>
    <t>luciano.dasilva@ifpr.edu.br</t>
  </si>
  <si>
    <t>87, de 16/06/2023</t>
  </si>
  <si>
    <t>LUCIANO DAMEÃO CANZI</t>
  </si>
  <si>
    <t>MARINEZ DE CARVALHO</t>
  </si>
  <si>
    <t>86, de 16/06/2023</t>
  </si>
  <si>
    <t>JOÃO PEDRO RODRIGUES DAVIDONIS</t>
  </si>
  <si>
    <t>06/2023-Cascavel</t>
  </si>
  <si>
    <t>23411.005911/2023-91</t>
  </si>
  <si>
    <t>23411.013920/2023-56</t>
  </si>
  <si>
    <t>391, de 16/08/2023</t>
  </si>
  <si>
    <t>Andréa Freitas  de Bairros Andrade</t>
  </si>
  <si>
    <t xml:space="preserve">Cascavel - Fiscais </t>
  </si>
  <si>
    <t>Jessica Fernanda Wessler Ferreira</t>
  </si>
  <si>
    <t>392, de 16/08/2023</t>
  </si>
  <si>
    <t>06/2023-Colombo</t>
  </si>
  <si>
    <t>23411.014398/2023-20</t>
  </si>
  <si>
    <t>74, de 29/08/2023 - revogada pela portaria 80, de 29/08/2023</t>
  </si>
  <si>
    <t>Colombo - Fiscais Tecnicos</t>
  </si>
  <si>
    <t>Antonio Daudt</t>
  </si>
  <si>
    <t>79, de 29/08/2023</t>
  </si>
  <si>
    <t>06/2023-Curitiba</t>
  </si>
  <si>
    <t>23411.005042/2023-03</t>
  </si>
  <si>
    <t>ELISETE LOPES CASSIANO</t>
  </si>
  <si>
    <t>elisete.cassiano@ifpr.edu.br</t>
  </si>
  <si>
    <t>588, de 03/07/2023</t>
  </si>
  <si>
    <t>EDILZA SILVA DOS SANTOS CHIBIOR</t>
  </si>
  <si>
    <t>edilza.chibior@ifpr.edu.br</t>
  </si>
  <si>
    <t>JANICE MAYUMI BARK TODA</t>
  </si>
  <si>
    <t>janice.toda@ifpr.edu.br</t>
  </si>
  <si>
    <t>589, de 03/07/2023</t>
  </si>
  <si>
    <t>TAÍS HELENA AKATSU</t>
  </si>
  <si>
    <t>tais.akatsu@ifpr.edu.br</t>
  </si>
  <si>
    <t>06/2023-Foz do Iguaçu</t>
  </si>
  <si>
    <t>23411.010889/2023-00</t>
  </si>
  <si>
    <t>212, de 25/08/2023</t>
  </si>
  <si>
    <t>Foz do Iguaçu - Fiscais Técnicos e Administrativos</t>
  </si>
  <si>
    <t>213, de 25/08/2023</t>
  </si>
  <si>
    <t>06/2023-Irati</t>
  </si>
  <si>
    <t>23411.014282/2023-91</t>
  </si>
  <si>
    <t>SK DISTRIBUIDORA E COMÉRCIO DE LIVROS LTDA</t>
  </si>
  <si>
    <t>109, de 24/08/2023</t>
  </si>
  <si>
    <t>110, de 24/08/2023</t>
  </si>
  <si>
    <t>06/2023-Ivaiporã</t>
  </si>
  <si>
    <t>23411.014116/2023-94</t>
  </si>
  <si>
    <t>LIMTEC SERVIÇOS ESPECIALIZADOS LTDA​</t>
  </si>
  <si>
    <t>Fabiana Aparecida Pereira da Silva</t>
  </si>
  <si>
    <t>fabiana.pereira@ifpr.edu.br</t>
  </si>
  <si>
    <t>139, de 21/09/2023</t>
  </si>
  <si>
    <t xml:space="preserve">Paulo Sérgio Carnicelli
</t>
  </si>
  <si>
    <t>140, de 21/09/2023</t>
  </si>
  <si>
    <t>Rubens de França</t>
  </si>
  <si>
    <t>rubens.teixeira@ifpr.edu.br</t>
  </si>
  <si>
    <t>Ivaiporã Fiscal Técnico postos de Oficial de Manutenção Predial, Porteiro, Auxiliar de Manutenção Predial e Operador de Máquina Costal.</t>
  </si>
  <si>
    <t>AILTON DA SILVA FERREIRA</t>
  </si>
  <si>
    <t>ailton.ferreira@ifpr.edu.br</t>
  </si>
  <si>
    <t>CLEBER DA CUNHA</t>
  </si>
  <si>
    <t>Ivaiporã Fiscal Técnico posto de Trabalhador Agropecuário em Geral.</t>
  </si>
  <si>
    <t>GUSTAVO LOPES PEREIRA</t>
  </si>
  <si>
    <t>gustavo.pereira@ifpr.edu.br</t>
  </si>
  <si>
    <t>06/2023-Jacarezinho</t>
  </si>
  <si>
    <t>23411.016125/2023-10</t>
  </si>
  <si>
    <t>173, de 26/09/2023</t>
  </si>
  <si>
    <t>174, de 26/09/2023</t>
  </si>
  <si>
    <t>06/2023 – Jaguariaíva</t>
  </si>
  <si>
    <t>23411.006545/2022-15</t>
  </si>
  <si>
    <t>23411.018626/2023-31</t>
  </si>
  <si>
    <t>POSITIVO TECNOLOGIA S.A.</t>
  </si>
  <si>
    <t>Aquisição Desktops/notebooks</t>
  </si>
  <si>
    <t>Lívia Maria Araújo Macedo</t>
  </si>
  <si>
    <t>livia.facuri@ifpr.edu.br</t>
  </si>
  <si>
    <t>Candida Barreto Galdino</t>
  </si>
  <si>
    <t>06/2023 - Londrina</t>
  </si>
  <si>
    <t>23411.006082/2022-83</t>
  </si>
  <si>
    <t>23411.003437/2023-63</t>
  </si>
  <si>
    <t>GUAIMBE CONSTRUTORA LTDA</t>
  </si>
  <si>
    <t>THIAGO PEREIRA DO NASCIMENTO</t>
  </si>
  <si>
    <t>384, de 20/03/2023</t>
  </si>
  <si>
    <t>PATRÍCIA DA SILVEIRA</t>
  </si>
  <si>
    <t>FERNANDO MARINO RAMALHO</t>
  </si>
  <si>
    <t>fernando.ramalho@ifpr.edu.br</t>
  </si>
  <si>
    <t>385, de 20/03/2023</t>
  </si>
  <si>
    <t>06/2023-Palmas</t>
  </si>
  <si>
    <t>23411.006934/2023-13</t>
  </si>
  <si>
    <t>COOPERATIVA DOS PRODUTORES RURAIS DE CORONEL VIVIDA - COOPERVIVIDA</t>
  </si>
  <si>
    <t xml:space="preserve"> jucilene.stunpf@ifpr.edu.br</t>
  </si>
  <si>
    <t>937, de 11/08/2023</t>
  </si>
  <si>
    <t>VERA LÚCIA MEDEIROS DE ALBUQUERQUE DE AZAMBUJA</t>
  </si>
  <si>
    <t>Coronel Vivida - Fiscais Tecnicos</t>
  </si>
  <si>
    <t>938, de 11/08/2023 - Retificada pela Portaria 1046, de 05/09/2023</t>
  </si>
  <si>
    <t xml:space="preserve">eduardo.carli@ifpr.edu.br </t>
  </si>
  <si>
    <t>06/2023-Paranaguá</t>
  </si>
  <si>
    <t>23411.011519/2023-81</t>
  </si>
  <si>
    <t>23411.017699/2023-13</t>
  </si>
  <si>
    <t>COMSABOR COMERCIO DE ALIMENTOS LTDA</t>
  </si>
  <si>
    <t>163, de 05/10/2023</t>
  </si>
  <si>
    <t xml:space="preserve">Mateus Levi Borges </t>
  </si>
  <si>
    <t>164, de 05/10/2023</t>
  </si>
  <si>
    <t>06/2023-Paranavaí</t>
  </si>
  <si>
    <t>23411.009247/2023-50</t>
  </si>
  <si>
    <t>230, de 31/05/2023</t>
  </si>
  <si>
    <t>231, de 31/05/2023</t>
  </si>
  <si>
    <t>Fábio André Garaluz dos Santos</t>
  </si>
  <si>
    <t>06/2023-Pitanga</t>
  </si>
  <si>
    <t>23411.014884/2023-48</t>
  </si>
  <si>
    <t>COPERSOL ADMINISTRAÇÃO E SERVIÇOS DE MONITORAMENTO LTDA</t>
  </si>
  <si>
    <t>91, de 05/09/2023 - Revogada pela Portaria nº 92, de 06/09/2023</t>
  </si>
  <si>
    <t xml:space="preserve">Marcelo Mazzetto 
</t>
  </si>
  <si>
    <t>90, de 05/09/2023</t>
  </si>
  <si>
    <t>06/2023-Umuarama</t>
  </si>
  <si>
    <t>23411.014054/2023-11</t>
  </si>
  <si>
    <t>460, DE 22/08/2023</t>
  </si>
  <si>
    <t>459, DE 22/08/2023</t>
  </si>
  <si>
    <t>Maria Vitória de Carvalo Rossa</t>
  </si>
  <si>
    <t>Umuarama - Fiscais Técnico</t>
  </si>
  <si>
    <t>Augusto Carlos Costa dos Santos</t>
  </si>
  <si>
    <t>augusto.santos@ifpr.edu.br</t>
  </si>
  <si>
    <t>David Nascimento Rufino</t>
  </si>
  <si>
    <t>david.rufino@ifpr.edu.br</t>
  </si>
  <si>
    <t>458, DE 22/08/2023</t>
  </si>
  <si>
    <t>06/2023-União da Vitória</t>
  </si>
  <si>
    <t>23411.012589/2023-57</t>
  </si>
  <si>
    <t>COOPERATIVA AGROECOLÓGICA VALE DO IGUAÇU</t>
  </si>
  <si>
    <t>227, de 28/07/2023</t>
  </si>
  <si>
    <t>228, de 28/07/2023</t>
  </si>
  <si>
    <t>Pedro Rodrigues Sousa da Cruz</t>
  </si>
  <si>
    <t>pedro.cruz@ifpr.edu.br</t>
  </si>
  <si>
    <t xml:space="preserve">viviane.pereira@ifpr.edu.br
</t>
  </si>
  <si>
    <t>23411.022682/2022-99</t>
  </si>
  <si>
    <t>AC COMERCIO DE FERRAMENTAS E PRODUTOS PARA FIXACAO LTDA</t>
  </si>
  <si>
    <t>24, de 12/01/2023</t>
  </si>
  <si>
    <t>25, de 12/01/2023</t>
  </si>
  <si>
    <t>07/2023-Assis Chateaubriand</t>
  </si>
  <si>
    <t>23411.013955/2023-95</t>
  </si>
  <si>
    <t>PLANSERVICE TERCEIRIZAÇÃO DE SERVIÇOS - LTDA</t>
  </si>
  <si>
    <t>07/2023-Campo Largo</t>
  </si>
  <si>
    <t>23411.013776/2023-58</t>
  </si>
  <si>
    <t>ARISTOCRATA TECNOLOGIA E APOIO ADMINISTRATIVOS LTDA</t>
  </si>
  <si>
    <t>232, de 22/08/2023</t>
  </si>
  <si>
    <t>233, de 22/08/2023</t>
  </si>
  <si>
    <t>07/2023-Capanema</t>
  </si>
  <si>
    <t>23411.011480/2023-01</t>
  </si>
  <si>
    <t>266, de 23/08/2023</t>
  </si>
  <si>
    <t xml:space="preserve">João Pedro Rodrigues Davidonis
</t>
  </si>
  <si>
    <t>265, de 23/08/2023</t>
  </si>
  <si>
    <t>07/2023-Cascavel</t>
  </si>
  <si>
    <t>23411.011306/2023-50</t>
  </si>
  <si>
    <t>23411.014334/2023-29</t>
  </si>
  <si>
    <t>G.A. ENGENHARIA LTDA</t>
  </si>
  <si>
    <t>408, de 28/09/2023</t>
  </si>
  <si>
    <t>Avançado Quedas do Iguaçu - Fiscais Técnicos e Administrativos</t>
  </si>
  <si>
    <t>409, de 28/09/2023</t>
  </si>
  <si>
    <t>07/2023-Colombo</t>
  </si>
  <si>
    <t>23411.017281/2023-06</t>
  </si>
  <si>
    <t>106, de 06/11/2023</t>
  </si>
  <si>
    <t>107, de 06/11/2023</t>
  </si>
  <si>
    <t>07/2023-Curitiba</t>
  </si>
  <si>
    <t>23411.010952/2023-08</t>
  </si>
  <si>
    <t>GOOD SERV. DE CLIMATIZAÇÃO LTDA</t>
  </si>
  <si>
    <t>601, de 12/07/2023</t>
  </si>
  <si>
    <t>602, de 12/07/2023</t>
  </si>
  <si>
    <t>07/2023-Foz do Iguaçu</t>
  </si>
  <si>
    <t>23411.014289/2023-11</t>
  </si>
  <si>
    <t>LIMTEC SERVIÇOS ESPECIALIZADOS LTDA</t>
  </si>
  <si>
    <t>218, de 01/09/2023</t>
  </si>
  <si>
    <t>219, de 01/09/2023</t>
  </si>
  <si>
    <t>07/2023-Irati</t>
  </si>
  <si>
    <t>23411.014952/2023-79</t>
  </si>
  <si>
    <t>114, de 01/09/2023</t>
  </si>
  <si>
    <t xml:space="preserve">paulo.bonato@ifpr.edu.br
</t>
  </si>
  <si>
    <t>Lillian Bastian</t>
  </si>
  <si>
    <t>lillian.bastian@ifpr.edu.br</t>
  </si>
  <si>
    <t>115, de 01/09/2023</t>
  </si>
  <si>
    <t>Vanderlei Artur Bier</t>
  </si>
  <si>
    <t>vanderlei.bier@ifpr.edu.br</t>
  </si>
  <si>
    <t>07/2023-Ivaiporã</t>
  </si>
  <si>
    <t>23411.016881/2023-49</t>
  </si>
  <si>
    <t xml:space="preserve">andre.vidal@ifpr.edu.br </t>
  </si>
  <si>
    <t>141, de 26/09/2023</t>
  </si>
  <si>
    <t xml:space="preserve">paulo.carnicelli@ifpr.edu.br </t>
  </si>
  <si>
    <t>RENATA LUCAS PEREIRA</t>
  </si>
  <si>
    <t>renata.pereira@ifpr.edu.br</t>
  </si>
  <si>
    <t>142, de 26/09/2023</t>
  </si>
  <si>
    <t>ORAILDO SPROGER</t>
  </si>
  <si>
    <t xml:space="preserve">oraildo.sproger@ifpr.edu.br </t>
  </si>
  <si>
    <t>07/2023 - Londrina</t>
  </si>
  <si>
    <t>23411.007974/2023-82</t>
  </si>
  <si>
    <t>RODRIGO RIBAS</t>
  </si>
  <si>
    <t>476, de 22/05/2023</t>
  </si>
  <si>
    <t>Avançado Arapongas - Fiscais Técnicos e Administrativos</t>
  </si>
  <si>
    <t>475, de 22/05/2023</t>
  </si>
  <si>
    <t>07/2023-Palmas</t>
  </si>
  <si>
    <t>23411.014711/2023-20</t>
  </si>
  <si>
    <t>1030, de 29/08/2023</t>
  </si>
  <si>
    <t>JOSIANE MARIA COMARELLA</t>
  </si>
  <si>
    <t>josiane.comarella@ifpr.edu.br</t>
  </si>
  <si>
    <t>1031, de 29/08/2023</t>
  </si>
  <si>
    <t>EDINA SILVA</t>
  </si>
  <si>
    <t>edina.silva@ifpr.edu.br</t>
  </si>
  <si>
    <t>07/2023-Paranaguá</t>
  </si>
  <si>
    <t>23411.017746/2023-11</t>
  </si>
  <si>
    <t>E. A. LIMA PÃES E DOCES LTDA</t>
  </si>
  <si>
    <t>161, de 05/10/2023</t>
  </si>
  <si>
    <t>162, de 05/10/2023</t>
  </si>
  <si>
    <t>07/2023-Paranavaí</t>
  </si>
  <si>
    <t>23411.013953/2023-04</t>
  </si>
  <si>
    <t>COPERSOL ADMINISTRACAO E SERVICOS DE MONITORAMENTO LTDA</t>
  </si>
  <si>
    <t>255, de 15/08/2023</t>
  </si>
  <si>
    <t xml:space="preserve">Cláudia Márcia Boritza Reis </t>
  </si>
  <si>
    <t>256, de 15/08/2023</t>
  </si>
  <si>
    <t>---</t>
  </si>
  <si>
    <t>07/2023-Pitanga</t>
  </si>
  <si>
    <t>23411.004717/2022-16</t>
  </si>
  <si>
    <t>23411.016946/2023-56</t>
  </si>
  <si>
    <t>E4 CONSTRUCAO E MANUTENCAO DE EDIFICIOS LTDA</t>
  </si>
  <si>
    <t>Engenharia Bloco Didático</t>
  </si>
  <si>
    <t>104, de 10/10/2023</t>
  </si>
  <si>
    <t xml:space="preserve">daniele.oliveira@ifpr.edu.br </t>
  </si>
  <si>
    <t>105, de 10/10/2023</t>
  </si>
  <si>
    <t>Marcio Miguel de Aguiar</t>
  </si>
  <si>
    <t>marcio.aguiar@ifpr.edu.br</t>
  </si>
  <si>
    <t>07/2023-Umuarama</t>
  </si>
  <si>
    <t>23411.016305/2023-00</t>
  </si>
  <si>
    <t>HELEN PAULA CAITANA DIAS EIRELI - EPP</t>
  </si>
  <si>
    <t xml:space="preserve"> neide.caramanico@ifpr.edu.br</t>
  </si>
  <si>
    <t>492, de 29/09/2023</t>
  </si>
  <si>
    <t>Ana Flávia Costa</t>
  </si>
  <si>
    <t xml:space="preserve"> ana.costa@ifpr.edu.br</t>
  </si>
  <si>
    <t>493, de 29/09/2023</t>
  </si>
  <si>
    <t>Ivanir Ansilieiro</t>
  </si>
  <si>
    <t xml:space="preserve"> ivanir.ansilieiro@ifpr.edu.br</t>
  </si>
  <si>
    <t>07/2023-União Da Vitória</t>
  </si>
  <si>
    <t>23411.016497/2023-46</t>
  </si>
  <si>
    <t xml:space="preserve"> POSITIVO TECNOLOGIA S.A</t>
  </si>
  <si>
    <t>Aquisição Desktops</t>
  </si>
  <si>
    <t>281, de 18/10/2023</t>
  </si>
  <si>
    <t>Patricia Cambrussi Bortolini</t>
  </si>
  <si>
    <t>282, de 18/10/2023</t>
  </si>
  <si>
    <t>23411.022692/2022-24</t>
  </si>
  <si>
    <t>DF ELETROTÉCNICA COMÉRCIO MANUTENÇÃO E LOCAÇÃO DE EQUIPAMENTOS ELETRICOS EIRELI</t>
  </si>
  <si>
    <t>02, de 10/01/2023</t>
  </si>
  <si>
    <t>03, de 10/01/2023</t>
  </si>
  <si>
    <t>08/2023-Assis Chateaubriand</t>
  </si>
  <si>
    <t>23411.014716/2023-52</t>
  </si>
  <si>
    <t>440, de 11/09/2023</t>
  </si>
  <si>
    <t>CLER ROSANE COLDEBELLA MURARO</t>
  </si>
  <si>
    <t>cler.muraro@ifpr.edu.br</t>
  </si>
  <si>
    <t>441, de 11/09/2023</t>
  </si>
  <si>
    <t>MARILEIDE BERTOLI FABRICIO MESTRINER</t>
  </si>
  <si>
    <t>marileide.mestriner@ifpr.edu.br</t>
  </si>
  <si>
    <t>08/2023-Campo Largo</t>
  </si>
  <si>
    <t>23411.016623/2023-62</t>
  </si>
  <si>
    <t>256, de 04/10/2023</t>
  </si>
  <si>
    <t xml:space="preserve">EDILAINE CORDEIRO BAIEK </t>
  </si>
  <si>
    <t>edilaine.baiek@ifpr.edu.br</t>
  </si>
  <si>
    <t>257, de 04/10/2023</t>
  </si>
  <si>
    <t xml:space="preserve">ANDRÉIA DOS SANTOS </t>
  </si>
  <si>
    <t xml:space="preserve">andreia.santos@ifpr.edu.br </t>
  </si>
  <si>
    <t>08/2023-Capanema</t>
  </si>
  <si>
    <t>23411.013807/2023-71</t>
  </si>
  <si>
    <t>289, de 18/10/2023</t>
  </si>
  <si>
    <t>KARLA APARECIDA LOVIS</t>
  </si>
  <si>
    <t>290, de 18/10/2023</t>
  </si>
  <si>
    <t>ANTONIO CARLOS PICINATTO</t>
  </si>
  <si>
    <t>08/2023-Cascavel</t>
  </si>
  <si>
    <t>23411.009341/2023-17</t>
  </si>
  <si>
    <t>23411.015652/2023-15</t>
  </si>
  <si>
    <t>COOPERATIVA AGRICULTURA FAMILIAR INTEGRADA - COOPAFI</t>
  </si>
  <si>
    <t>406, de 28/09/2023</t>
  </si>
  <si>
    <t>407, de 28/09/2023</t>
  </si>
  <si>
    <t>08/2023-Curitiba</t>
  </si>
  <si>
    <t>23411.004234/2023-94</t>
  </si>
  <si>
    <t>ASSOCIACAO DOS AGRICULTORES ORGANICOS AGROECOLOGICOS DO MUNICÍPIO DE CAMPO MAGRO</t>
  </si>
  <si>
    <t xml:space="preserve"> ROGERIO DOMINGOS DE SIQUEIRA</t>
  </si>
  <si>
    <t>608, de 27/07/2023</t>
  </si>
  <si>
    <t>NADINE DE BIAGI SOUZA ZIESEMER</t>
  </si>
  <si>
    <t>nadine.biagi@ifpr.edu.br</t>
  </si>
  <si>
    <t>609, de 27/07/2023</t>
  </si>
  <si>
    <t>WELLINGTON CESAR GALLICE</t>
  </si>
  <si>
    <t>wellington.gallice@ifpr.edu.br</t>
  </si>
  <si>
    <t>08/2023-Foz do Iguaçu</t>
  </si>
  <si>
    <t>23411.016616/2023-61</t>
  </si>
  <si>
    <t>231, de 24/10/2023</t>
  </si>
  <si>
    <t>232, de 24/10/2023</t>
  </si>
  <si>
    <t>08/2023 - IVAIPORÃ</t>
  </si>
  <si>
    <t>23411.017743/2023-87</t>
  </si>
  <si>
    <t>23411.019131/2023-29</t>
  </si>
  <si>
    <t>POSTO TREVO MACEDO COMBUSTÍVEIS LTDA</t>
  </si>
  <si>
    <t>Aquisição de combustível</t>
  </si>
  <si>
    <t>Gustavo Lopes Pereira</t>
  </si>
  <si>
    <t>151, de 10/11/2023</t>
  </si>
  <si>
    <t>DAVID DA CUNHA VALENÇA</t>
  </si>
  <si>
    <t>david.valenca@ifpr.edu.br</t>
  </si>
  <si>
    <t>Ivaiporã - Fioscais Técnicos e Administrativos</t>
  </si>
  <si>
    <t>Roberto de França</t>
  </si>
  <si>
    <t>152, de 10/11/2023</t>
  </si>
  <si>
    <t>08/2023-Londrina</t>
  </si>
  <si>
    <t>23411.008660/2023-05</t>
  </si>
  <si>
    <t>FRAC LIMPEZA, ASSEIO E CONSERVACAO PREDIAL LTDA</t>
  </si>
  <si>
    <t>Tradutor e Interprete</t>
  </si>
  <si>
    <t>494, de 05/06/2023</t>
  </si>
  <si>
    <t>Londrina - Fiscais Técnicos e Administrativos</t>
  </si>
  <si>
    <t>Isaque Bispo Adriano</t>
  </si>
  <si>
    <t>isaque.adriano@ifpr.edu.br</t>
  </si>
  <si>
    <t>495, de 05/06/2023</t>
  </si>
  <si>
    <t>Renata Pacheco Abreu</t>
  </si>
  <si>
    <t>renata.abreu@ifpr.edu.br</t>
  </si>
  <si>
    <t>08/2023 - Palmas</t>
  </si>
  <si>
    <t>23411.015076/2023-06</t>
  </si>
  <si>
    <t>1036, de 01/09/2023</t>
  </si>
  <si>
    <t xml:space="preserve"> ADRIANA PADILHA TERRES LOPES</t>
  </si>
  <si>
    <t>TIAGO RADASKEVICZ</t>
  </si>
  <si>
    <t>1037, de 01/09/2023</t>
  </si>
  <si>
    <t>VAGNER LUIZ  MAIA</t>
  </si>
  <si>
    <t xml:space="preserve">EDUARDO LUIZ ALBA </t>
  </si>
  <si>
    <t>Coronel Vivda - Fiscais Técnicos</t>
  </si>
  <si>
    <t>1038, de 01/09/2023</t>
  </si>
  <si>
    <t>Coronel Vivida - Fiscais Administrivos</t>
  </si>
  <si>
    <t>08/2023-Paranaguá</t>
  </si>
  <si>
    <t>23411.017838/2023-09</t>
  </si>
  <si>
    <t>WJ BRASIL TRANSPORTESLTDA</t>
  </si>
  <si>
    <t>173, de 23/10/2023</t>
  </si>
  <si>
    <t>174, de 23/10/2023</t>
  </si>
  <si>
    <t>08/2023-Pitanga</t>
  </si>
  <si>
    <t>23411.015137/2023-27</t>
  </si>
  <si>
    <t xml:space="preserve"> SK DISTRIBUIDORA E COMÉRCIO DE LIVROS LTDA</t>
  </si>
  <si>
    <t>108, de 23/10/2023</t>
  </si>
  <si>
    <t>109, de 23/10/2023</t>
  </si>
  <si>
    <t xml:space="preserve">lurdes.antunes@ifpr.edu.br
</t>
  </si>
  <si>
    <t>08/2023-Umuarama</t>
  </si>
  <si>
    <t>23411.017271/2023-62</t>
  </si>
  <si>
    <t xml:space="preserve"> anderson.andrade@ifpr.edu.br</t>
  </si>
  <si>
    <t>08/2023-União da Vitória</t>
  </si>
  <si>
    <t>23411.016546/2023-41</t>
  </si>
  <si>
    <t>POSITIVO TECNOLOGIA S.A</t>
  </si>
  <si>
    <t>Aquisição Notebooks</t>
  </si>
  <si>
    <t>279, de 18/10/2023</t>
  </si>
  <si>
    <t>280, de 18/10/2023</t>
  </si>
  <si>
    <t>23411.022700/2022-32</t>
  </si>
  <si>
    <t>R. C. ROMANO IMPORTACAO DE ELETRO</t>
  </si>
  <si>
    <t>16, de 11/01/2023</t>
  </si>
  <si>
    <t>17, de 11/01/2023</t>
  </si>
  <si>
    <t>18, de 11/01/2023</t>
  </si>
  <si>
    <t>09/2023 – ASSIS CHATEAUBRIAND</t>
  </si>
  <si>
    <t>23411.018127/2023-43</t>
  </si>
  <si>
    <t>POSITIVO  TECNOLOGIA S/A (Filial)</t>
  </si>
  <si>
    <t>465, de 24/10/2023</t>
  </si>
  <si>
    <t>Assis - Fiscais Técnicos e Administrativos</t>
  </si>
  <si>
    <t>OSMAIR BARBOSA DA SILVA</t>
  </si>
  <si>
    <t>466, de 24/10/2023</t>
  </si>
  <si>
    <t>VINICIUS GOTTARDO</t>
  </si>
  <si>
    <t>09/2023-Campo Largo</t>
  </si>
  <si>
    <t>23411.017978/2023-79</t>
  </si>
  <si>
    <t xml:space="preserve"> lucio.schulz@ifpr.edu.br</t>
  </si>
  <si>
    <t>260, de 10/11/2023</t>
  </si>
  <si>
    <t xml:space="preserve"> raquel.sioma@ifpr.edu.br</t>
  </si>
  <si>
    <t>261, de 10/11/2023</t>
  </si>
  <si>
    <t xml:space="preserve"> JUAREZ DE LARA JUNIOR</t>
  </si>
  <si>
    <t xml:space="preserve"> juarez.junior@ifpr.edu.br</t>
  </si>
  <si>
    <t>09/2023-Cascavel</t>
  </si>
  <si>
    <t>23411.014724/2023-07</t>
  </si>
  <si>
    <t>414, de 16/10/2023</t>
  </si>
  <si>
    <t>MARA REGINA BACELAR HAUSCHILD</t>
  </si>
  <si>
    <t>mara.hauschild@ifpr.edu.br</t>
  </si>
  <si>
    <t>415, de 16/10/2023</t>
  </si>
  <si>
    <t>ROSELI APARECIDA SILVÉRIO</t>
  </si>
  <si>
    <t>roseli.silverio@ifpr.edu.br</t>
  </si>
  <si>
    <t>09/2023 - CAPANEMA</t>
  </si>
  <si>
    <t>23411.014368/2023-13</t>
  </si>
  <si>
    <t>Sistema Fotovoltaico</t>
  </si>
  <si>
    <t>295, de 31/10/2023</t>
  </si>
  <si>
    <t xml:space="preserve"> João Luciano Bandeira</t>
  </si>
  <si>
    <t>294, de 31/10/2023</t>
  </si>
  <si>
    <t>09/2023- CURITIBA</t>
  </si>
  <si>
    <t>23411.020725/2022-00</t>
  </si>
  <si>
    <t>23411.013401/2023-98</t>
  </si>
  <si>
    <t>ENGETELA COMERCIO E SERVICOS LTDA</t>
  </si>
  <si>
    <t>Cercamento Ponta Grossa</t>
  </si>
  <si>
    <t>VAGNER DOS SANTOS</t>
  </si>
  <si>
    <t>vagner.santos@ifpr.edu.br</t>
  </si>
  <si>
    <t>644, de 22/08/2023</t>
  </si>
  <si>
    <t>OSMAR ANSBACH</t>
  </si>
  <si>
    <t>osmar.ansbach@ifpr.edu.br</t>
  </si>
  <si>
    <t>PAULO VERGILIO GUIMARÃES JUNIOR</t>
  </si>
  <si>
    <t>645, de 22/08/2023</t>
  </si>
  <si>
    <t>ANTÃO RODRIGO VALENTIM</t>
  </si>
  <si>
    <t>antao.valentim@ifpr.edu.br</t>
  </si>
  <si>
    <t xml:space="preserve"> LUIZ HENRIQUE BELINA</t>
  </si>
  <si>
    <t>09/2023-FOZ DO IGUAÇU</t>
  </si>
  <si>
    <t>23411.018019/2023-71</t>
  </si>
  <si>
    <t>233, de 01/11/2023</t>
  </si>
  <si>
    <t>Foz do Iguaçu - Fiscal Técnicos</t>
  </si>
  <si>
    <t>Charles Juca Busarello</t>
  </si>
  <si>
    <t>234, de 01/11/2023</t>
  </si>
  <si>
    <t>fernando.lira@ifpr.edu.br</t>
  </si>
  <si>
    <t>09/2023-Irati</t>
  </si>
  <si>
    <t>23411.019370/2023-89</t>
  </si>
  <si>
    <t>POSITIVO TECNOLOGIA S/A (FILIAL)</t>
  </si>
  <si>
    <t>139, de 07/11/2023</t>
  </si>
  <si>
    <t xml:space="preserve">paulo.bonato@ifpr.edu.br
</t>
  </si>
  <si>
    <t>Adilson de Oliveira Pimenta Júnior</t>
  </si>
  <si>
    <t>140, de 07/11/2023</t>
  </si>
  <si>
    <t>Irati - Fiscais Requisitantes</t>
  </si>
  <si>
    <t xml:space="preserve">Cleverson Sebastião dos Anjos
</t>
  </si>
  <si>
    <t>cleverson.anjos@ifpr.edu.br</t>
  </si>
  <si>
    <t>09/2023-Londrina</t>
  </si>
  <si>
    <t>23411.008996/2023-60</t>
  </si>
  <si>
    <t>SETTA-SERVIÇOS TERCEIRIZADOS LTDA</t>
  </si>
  <si>
    <t>485, de 31/05/2023</t>
  </si>
  <si>
    <t>486, de 31/05/2023</t>
  </si>
  <si>
    <t>Érika Kakinohana Pierini</t>
  </si>
  <si>
    <t>erika.pierini@ifpr.edu.br</t>
  </si>
  <si>
    <t>487, de 31/05/2023</t>
  </si>
  <si>
    <t>Rosimeri Gomes dos Santos</t>
  </si>
  <si>
    <t>rosimeri.gomes@ifpr.edu.br</t>
  </si>
  <si>
    <t>09/2023-Palmas</t>
  </si>
  <si>
    <t>23411.016800/2023-19</t>
  </si>
  <si>
    <t xml:space="preserve"> SK DISTRIBUIDORA E COMERCIO DE LIVROS LTDA</t>
  </si>
  <si>
    <t>1059, de 21/09/2023</t>
  </si>
  <si>
    <t xml:space="preserve">Coronel Vivida - Fiscais Técnicos </t>
  </si>
  <si>
    <t>1060, de 21/09/2023</t>
  </si>
  <si>
    <t>09/2023-Pitanga</t>
  </si>
  <si>
    <t>23411.018833/2023-95</t>
  </si>
  <si>
    <t>116, de 09/11/2023</t>
  </si>
  <si>
    <t>117, de 09/11/2023</t>
  </si>
  <si>
    <t>09/2023-Umuarama</t>
  </si>
  <si>
    <t>23411.014423/2023-75</t>
  </si>
  <si>
    <t xml:space="preserve"> rejanea.matusaiki@ifpr.edu.br</t>
  </si>
  <si>
    <t>502, de 25/10/2023</t>
  </si>
  <si>
    <t>503, de 25/10/2023</t>
  </si>
  <si>
    <t>Claudio Luiz Mangini</t>
  </si>
  <si>
    <t>claudio.mangini@ifpr.edu.br</t>
  </si>
  <si>
    <t>Douglas Eduardo Soares Pereira</t>
  </si>
  <si>
    <t>douglas.pereira@ifpr.edu.br</t>
  </si>
  <si>
    <t>09/2023-União da Vitória</t>
  </si>
  <si>
    <t>23411.018222/2023-47</t>
  </si>
  <si>
    <t>277, de 18/10/2023</t>
  </si>
  <si>
    <t>278, de 18/10/2023</t>
  </si>
  <si>
    <t>23411.022699/2022-46</t>
  </si>
  <si>
    <t>LIDER NOTEBOOKS COMERCIO E SERVICOS LTDA</t>
  </si>
  <si>
    <t>19, de 12/01/2023</t>
  </si>
  <si>
    <t>20, de 12/01/2023</t>
  </si>
  <si>
    <t>10/2023 – ASSIS CHATEAUBRIAND</t>
  </si>
  <si>
    <t>23411.019416/2023-60</t>
  </si>
  <si>
    <t>10/2023-Capanema</t>
  </si>
  <si>
    <t>23411.014464/2023-61</t>
  </si>
  <si>
    <t>276, de 04/09/2023</t>
  </si>
  <si>
    <t>Capanema e Barracão - Fiscais Técnicos e Administrativos</t>
  </si>
  <si>
    <t>Rafaela Marques Rafael</t>
  </si>
  <si>
    <t>rafaela.rafael@ifpr.edu.br</t>
  </si>
  <si>
    <t>277, de 04/09/2023</t>
  </si>
  <si>
    <t xml:space="preserve">João Luciano Bandeira </t>
  </si>
  <si>
    <t>10/2023-Cascavel</t>
  </si>
  <si>
    <t>23411.014774/2023-86</t>
  </si>
  <si>
    <t>412, de 16/10/2023</t>
  </si>
  <si>
    <t>413, de 16/10/2023</t>
  </si>
  <si>
    <t>10/2023-Curitiba</t>
  </si>
  <si>
    <t>23411.011992/2023-69</t>
  </si>
  <si>
    <t>BUHRING CONSTRUCOES LTDA</t>
  </si>
  <si>
    <t>Engenharia</t>
  </si>
  <si>
    <t>651, de 25/08/2023 - retificada pela Portaria 659, de 18/09/2023</t>
  </si>
  <si>
    <t xml:space="preserve">Curititba - Fiscais Tecnicos </t>
  </si>
  <si>
    <t>652, de 25/08/2023 - retificada pela portaria 660, de 18/09/2023</t>
  </si>
  <si>
    <t>Curititba - Fiscais Administrativos</t>
  </si>
  <si>
    <t>RODRIGO CÉZAR KANNING</t>
  </si>
  <si>
    <t>GERSON JOSÉ GUERNIERI</t>
  </si>
  <si>
    <t>10/2023-Londrina</t>
  </si>
  <si>
    <t>23411.009047/2023-05</t>
  </si>
  <si>
    <t>508, de 23/06/2023</t>
  </si>
  <si>
    <t>Jamerson Vieira Gondim</t>
  </si>
  <si>
    <t>509, de 23/06/2023 / 605, de 11/09/2023</t>
  </si>
  <si>
    <t>10/2023-Paranavaí</t>
  </si>
  <si>
    <t>23411.017753/2023-12</t>
  </si>
  <si>
    <t xml:space="preserve">Franciele Milani Coutinho Rodrigues </t>
  </si>
  <si>
    <t>280, de 06/10/2023</t>
  </si>
  <si>
    <t>281, de 06/10/2023</t>
  </si>
  <si>
    <t>10/2023-Palmas</t>
  </si>
  <si>
    <t>23411.016810/2023-46</t>
  </si>
  <si>
    <t>23411.011452/2023-85</t>
  </si>
  <si>
    <t>1075, de 04/10/2023</t>
  </si>
  <si>
    <t xml:space="preserve">ADRIANA PADILHA TERRES LOPES </t>
  </si>
  <si>
    <t>1076, de 04/10/2023</t>
  </si>
  <si>
    <t>CLEUSA CARDOSO FAGUNDES</t>
  </si>
  <si>
    <t>cleusa.fagundes@ifpr.edu.br</t>
  </si>
  <si>
    <t>10/2023 - Umuarama</t>
  </si>
  <si>
    <t>23411.018000/2023-24</t>
  </si>
  <si>
    <t xml:space="preserve">Rejanea Oliveira Brito Matusaiki </t>
  </si>
  <si>
    <t xml:space="preserve"> andre.ramos@ifpr.edu.br</t>
  </si>
  <si>
    <t>Enéias Marinho Gomes</t>
  </si>
  <si>
    <t>eneias.gomes@ifpr.edu.br,</t>
  </si>
  <si>
    <t>Avançado Goioerê - Fiscais Técnicos e Administrativos</t>
  </si>
  <si>
    <t>23411.022688/2022-66</t>
  </si>
  <si>
    <t>H3N DESENVOLVIMENTOS ELETRÔNICOS EIRELI</t>
  </si>
  <si>
    <t>13, de 10/01/2023</t>
  </si>
  <si>
    <t>14, de 10/01/2023</t>
  </si>
  <si>
    <t>15, de 10/01/2023</t>
  </si>
  <si>
    <t xml:space="preserve">11/2023-Cascavel </t>
  </si>
  <si>
    <t>23411.018114/2023-74</t>
  </si>
  <si>
    <t>423, de 25/10/2023</t>
  </si>
  <si>
    <t>Andréa Freitas de Bairros e Andrade</t>
  </si>
  <si>
    <t>Cascavel - Fiscais Requisitante e Técnico</t>
  </si>
  <si>
    <t>424, de 25/10/2023</t>
  </si>
  <si>
    <t xml:space="preserve">Cascavel - Fiscais Administrativo </t>
  </si>
  <si>
    <t>Avançado Quedas do Iguaçu - Fiscais Requisitantes e Técnicos</t>
  </si>
  <si>
    <t>425, de 25/10/2023</t>
  </si>
  <si>
    <t>Avançado Quedas do Iguaçu - Fiscais Administrativos</t>
  </si>
  <si>
    <t>11/2023-Curitiba</t>
  </si>
  <si>
    <t>23411.014050/2023-32</t>
  </si>
  <si>
    <t>BIO RESÍDUOS TRANSPORTES LTDA</t>
  </si>
  <si>
    <t>Coleta Lixo Hospitalar</t>
  </si>
  <si>
    <t>676, de 09/10/2023</t>
  </si>
  <si>
    <t>677, de 09/10/2023</t>
  </si>
  <si>
    <t>11/2023-Londrina</t>
  </si>
  <si>
    <t>23411.009090/2023-62</t>
  </si>
  <si>
    <t>517, de 28/06/2023</t>
  </si>
  <si>
    <t>Arapongas - Fiscais Técnicos e Administrativos</t>
  </si>
  <si>
    <t>518, de 28/06/2023</t>
  </si>
  <si>
    <t>Fernando Marino Ramalho</t>
  </si>
  <si>
    <t>11/2023-Palmas</t>
  </si>
  <si>
    <t>23411.018890/2023-74</t>
  </si>
  <si>
    <t>1085, de 25/10/2023</t>
  </si>
  <si>
    <t xml:space="preserve">Palmas - Fiscais Técnicos </t>
  </si>
  <si>
    <t>1086, de 25/10/2023</t>
  </si>
  <si>
    <t>HENRIQUE MORITZ NETO</t>
  </si>
  <si>
    <t>henrique.moritz@ifpr.edu.br</t>
  </si>
  <si>
    <t>23411.022703/2022-76</t>
  </si>
  <si>
    <t>AMERICANA3D EQUIPAMENTOS ELETRÔNICOS E MATERIAIS PLÁSTICOS LTDA</t>
  </si>
  <si>
    <t>06, de 10/01/2023</t>
  </si>
  <si>
    <t>09, de 10/01/2023</t>
  </si>
  <si>
    <t>07, de 10/01/2023</t>
  </si>
  <si>
    <t xml:space="preserve"> 12/2023 – CURITIBA</t>
  </si>
  <si>
    <t>23411.018852/2023-11</t>
  </si>
  <si>
    <t>695, de 16/11/2023</t>
  </si>
  <si>
    <t>Curitiba - Fiscais Técnicos, Administrativos e Requisitante</t>
  </si>
  <si>
    <t>696, de 16/11/2023</t>
  </si>
  <si>
    <t>12/2023-Londrina</t>
  </si>
  <si>
    <t>23411.014411/2022-60</t>
  </si>
  <si>
    <t>23411.022381/2022-65</t>
  </si>
  <si>
    <t>Infraestrutura instalação Ar Condicionado</t>
  </si>
  <si>
    <t>554, de 31/07/2023</t>
  </si>
  <si>
    <t>SÉRGIO DE ASSIS ALMEIDA</t>
  </si>
  <si>
    <t>555, de 31/07/2023</t>
  </si>
  <si>
    <t>13/2023</t>
  </si>
  <si>
    <t>23411.016748/2022-10</t>
  </si>
  <si>
    <t>OPENCADD ADVANCED TECHNOLOGY COMÉRCIO E SERVIÇOS LTDA</t>
  </si>
  <si>
    <t>Software MATLAB</t>
  </si>
  <si>
    <t>CARLOS EDUARDO FONINI ZANATTA</t>
  </si>
  <si>
    <t>carlos.zanatta@ifpr.edu.br</t>
  </si>
  <si>
    <t>35, de 06/02/2023</t>
  </si>
  <si>
    <t>ANA RAQUEL HARMEL</t>
  </si>
  <si>
    <t>ana.harmel@ifpr.edu.br</t>
  </si>
  <si>
    <t>Fiscais Técnicos DTIC</t>
  </si>
  <si>
    <t>GUSTAVO COSTA BRAUNER</t>
  </si>
  <si>
    <t>gustavo.brauner@ifpr.edu.br</t>
  </si>
  <si>
    <t>36, de 06/02/2023</t>
  </si>
  <si>
    <t>ANDRE LUIZ SEVERO</t>
  </si>
  <si>
    <t>andre.severo@ifpr.edu.br</t>
  </si>
  <si>
    <t>Fiscais Técnicos - Demandantes</t>
  </si>
  <si>
    <t>UILIAM NELSON LENDZION TOMAZ ALVES</t>
  </si>
  <si>
    <t>uiliam.alves@ifpr.edu.br</t>
  </si>
  <si>
    <t>37, de 06/02/2023</t>
  </si>
  <si>
    <t>RICARDO TOSHIYUKI KATO</t>
  </si>
  <si>
    <t>ricardo.kato@ifpr.edu.br</t>
  </si>
  <si>
    <t>13/2023 - CAPANEMA</t>
  </si>
  <si>
    <t>23411.018061/2023-91</t>
  </si>
  <si>
    <t>Rogério Pereira dos Santos</t>
  </si>
  <si>
    <t>298, de 09/11/2023</t>
  </si>
  <si>
    <t>Diego Stefano Junges</t>
  </si>
  <si>
    <t>diego.junges@ifpr.edu.br</t>
  </si>
  <si>
    <t>299, de 09/11/2023</t>
  </si>
  <si>
    <t>Raul  Osowski</t>
  </si>
  <si>
    <t>13/2023-Londrina</t>
  </si>
  <si>
    <t>23411.008715/2023-79</t>
  </si>
  <si>
    <t>LIGUE MOVEL S.A</t>
  </si>
  <si>
    <t>530, de 12/07/2023</t>
  </si>
  <si>
    <t>JOSÉ AUGUSTO OLIVEIRA DA COSTA MOREIRA</t>
  </si>
  <si>
    <t>531, de 12/07/2023</t>
  </si>
  <si>
    <t>14/2023</t>
  </si>
  <si>
    <t>23411.020869/2022-58</t>
  </si>
  <si>
    <t>FERRAGENS DONDA MATERIAIS ELÉTRICOS, HIDRAULICOS E SERVICOS DE ENGENHARIA LTDA</t>
  </si>
  <si>
    <t>42, de 15/02/2023</t>
  </si>
  <si>
    <t>Fiscais Técnicos</t>
  </si>
  <si>
    <t>Nara Mayumi Simões Florido Schiochetti</t>
  </si>
  <si>
    <t>43, de 15/02/2023</t>
  </si>
  <si>
    <t>Alvaro Massaharu Komiya</t>
  </si>
  <si>
    <t>alvaro.komiya@ifpr.edu.br</t>
  </si>
  <si>
    <t>14/2023 – CAPANEMA</t>
  </si>
  <si>
    <t>23411.018060/2023-47</t>
  </si>
  <si>
    <t>POSITIVO TECNOLOGIA S/A (Filial)</t>
  </si>
  <si>
    <t>296, de 09/11/2023</t>
  </si>
  <si>
    <t>Laysa Borges da Silva</t>
  </si>
  <si>
    <t>297, de 09/11/2023</t>
  </si>
  <si>
    <t>Artur Monteiro da Costa</t>
  </si>
  <si>
    <t>artur.costa@ifpr.edu.br</t>
  </si>
  <si>
    <t>14/2023-Londrina</t>
  </si>
  <si>
    <t>23411.010521/2023-33</t>
  </si>
  <si>
    <t>506, de 22/06/2023</t>
  </si>
  <si>
    <t>Dina Yassue Kagueyama Lermen</t>
  </si>
  <si>
    <t>dina.lermen@ifpr.edu.br</t>
  </si>
  <si>
    <t>507, de 22/06/2023 - 560, de 03/08/2023</t>
  </si>
  <si>
    <t>Mônica Monte de Sousa</t>
  </si>
  <si>
    <t>monica.souza@ifpr.edu.br</t>
  </si>
  <si>
    <t>15/2023</t>
  </si>
  <si>
    <t>23411.001633/2023-01</t>
  </si>
  <si>
    <t>JOÃO GRABOVICZ PEREIRA EIRELI</t>
  </si>
  <si>
    <t>48, de 01/03/2023</t>
  </si>
  <si>
    <t>49, de 01/03/2023</t>
  </si>
  <si>
    <t>PROAD - 2º Fiscal</t>
  </si>
  <si>
    <t>15/2023 - Londrina</t>
  </si>
  <si>
    <t>23411.010763/2023-27</t>
  </si>
  <si>
    <t>525, de 04/07/2023 - Retificada pela Portaria 626, de 27/10/23</t>
  </si>
  <si>
    <t>526, de 04/07/2023 - Retificada pela Portaria 627, de 27/10/23</t>
  </si>
  <si>
    <t>16/2023</t>
  </si>
  <si>
    <t>23411.017105/2022-85</t>
  </si>
  <si>
    <t>R.R.F. GUIMARÃES AGÊNCIA DE VIAGENS LTDA</t>
  </si>
  <si>
    <t>Passagens</t>
  </si>
  <si>
    <t>Gutemberg Ribeiro</t>
  </si>
  <si>
    <t>gutemberg.ribeiro@ifpr.edu.br</t>
  </si>
  <si>
    <t>DEAC 230, 02/03/2023</t>
  </si>
  <si>
    <t>CATHARINA GUIMARÃES GONDIM DE OLIVEIRO</t>
  </si>
  <si>
    <t>catharina.gondim@ifpr.edu.br</t>
  </si>
  <si>
    <t>52, de 07/03/2023</t>
  </si>
  <si>
    <t>153, de 22/08/2023</t>
  </si>
  <si>
    <t>PROPLAN</t>
  </si>
  <si>
    <t>Caio Humberto Marenda</t>
  </si>
  <si>
    <t>caio.marenda@ifpr.edu.br</t>
  </si>
  <si>
    <t>161, de 18/09/2023</t>
  </si>
  <si>
    <t>Elvira Alessandra Mariquito</t>
  </si>
  <si>
    <t>alessandra.mariquito@ifpr.edu.br</t>
  </si>
  <si>
    <t>Gilmar José Ferreira dos Santos</t>
  </si>
  <si>
    <t>gilmar.santos@ifpr.edu.br</t>
  </si>
  <si>
    <t>55, 07/03/2023</t>
  </si>
  <si>
    <t>Maria Luiza Kraft Köhler</t>
  </si>
  <si>
    <t>maria.kohler@ifpr.edu.br</t>
  </si>
  <si>
    <t>54, 07/03/2023</t>
  </si>
  <si>
    <t>PROEPPI</t>
  </si>
  <si>
    <t>Jurandir de Lira Soares</t>
  </si>
  <si>
    <t>jurandir.soares@ifpr.edu.br</t>
  </si>
  <si>
    <t>56, 07/03/2023</t>
  </si>
  <si>
    <t>Sarah Nobrega</t>
  </si>
  <si>
    <t>sarah.pianezzer@ifpr.edu.br</t>
  </si>
  <si>
    <t>Ivone Vieira</t>
  </si>
  <si>
    <t>ivone.vieira@ifpr.edu.br</t>
  </si>
  <si>
    <t>58, 07/03/2023</t>
  </si>
  <si>
    <t>Marcos Roberto Nogueira</t>
  </si>
  <si>
    <t>marcos.nogueira@ifpr.edu.br</t>
  </si>
  <si>
    <t>GABINETE DO REITOR</t>
  </si>
  <si>
    <t>KAREN MARINHO DA ROCHA LOURES RODRIGUES</t>
  </si>
  <si>
    <t>karen.rodrigues@ifpr.edu.br</t>
  </si>
  <si>
    <t>53, 07/03/2023</t>
  </si>
  <si>
    <t>FELIPE PEREIRA CORTIANA</t>
  </si>
  <si>
    <t>felipe.cortiana@ifpr.edu.br</t>
  </si>
  <si>
    <t>DI</t>
  </si>
  <si>
    <t>FRANCIELLE GARCIA</t>
  </si>
  <si>
    <t>francielle.garcia@ifpr.edu.br</t>
  </si>
  <si>
    <t>TEREZA MAKOHIN</t>
  </si>
  <si>
    <t>tereza.makohin@ifpr.edu.br</t>
  </si>
  <si>
    <t>Avançado ARAPONGAS</t>
  </si>
  <si>
    <t>59, 07/03/2023</t>
  </si>
  <si>
    <t>Thiago Orcelli</t>
  </si>
  <si>
    <t>thiago.orcelli@ifpr.edu.br</t>
  </si>
  <si>
    <t>60, 07/03/2023</t>
  </si>
  <si>
    <t>Avançado Astorga</t>
  </si>
  <si>
    <t>61, 07/03/2023</t>
  </si>
  <si>
    <t>Avançado Barracão</t>
  </si>
  <si>
    <t>SANDRA DE FÁTIMA DUARTE SMIDERLE</t>
  </si>
  <si>
    <t>62, 07/03/2023</t>
  </si>
  <si>
    <t>63, 07/03/2023</t>
  </si>
  <si>
    <t>64, 07/03/2023</t>
  </si>
  <si>
    <t>65, 07/03/2023</t>
  </si>
  <si>
    <t>66, 07/03/2023</t>
  </si>
  <si>
    <t>Avançado Coronel Vivida</t>
  </si>
  <si>
    <t>67, 07/03/2023</t>
  </si>
  <si>
    <t>68, 07/03/2023</t>
  </si>
  <si>
    <t>Flávia Elisabeth da Silva Block</t>
  </si>
  <si>
    <t>69, 07/03/2023</t>
  </si>
  <si>
    <t>155, de 24/08/2023</t>
  </si>
  <si>
    <t>Avançado Goioerê</t>
  </si>
  <si>
    <t>70, 07/03/2023</t>
  </si>
  <si>
    <t>71, 07/03/2023</t>
  </si>
  <si>
    <t>Silvia Joana Teleginski Satenarski</t>
  </si>
  <si>
    <t>silvia.satenarski@ifpr.edu.br</t>
  </si>
  <si>
    <t>72, 07/03/2023</t>
  </si>
  <si>
    <t>CAMILA JÉSSICA SANTOS DO PRADO ALMEIDA</t>
  </si>
  <si>
    <t>73, 07/03/2023</t>
  </si>
  <si>
    <t>LUIZ RODOLPHO SANTANA ARAUJO</t>
  </si>
  <si>
    <t>luiz.araujo@ifpr.edu.br</t>
  </si>
  <si>
    <t>Luciano Alfredo Candeo</t>
  </si>
  <si>
    <t>74, 07/03/2023</t>
  </si>
  <si>
    <t>75, 07/03/2023</t>
  </si>
  <si>
    <t>RODRIGO CESAR SILVEIRA</t>
  </si>
  <si>
    <t>76, 07/03/2023</t>
  </si>
  <si>
    <t>77, 07/03/2023</t>
  </si>
  <si>
    <t>CLAUDIA MARCIA BORITZA REIS</t>
  </si>
  <si>
    <t>78, 07/03/2023</t>
  </si>
  <si>
    <t>JUAREZ MACHADO JUNIOR</t>
  </si>
  <si>
    <t>Eder Bruno Couto Curvelo</t>
  </si>
  <si>
    <t>eder.curvelo@ifpr.edu.br</t>
  </si>
  <si>
    <t>171, de 25/10/2023</t>
  </si>
  <si>
    <t>79, 07/03/2023</t>
  </si>
  <si>
    <t>80, 07/03/2023</t>
  </si>
  <si>
    <t>81, 07/03/2023</t>
  </si>
  <si>
    <t>82, 07/03/2023</t>
  </si>
  <si>
    <t>83, 07/03/2023</t>
  </si>
  <si>
    <t>84, 07/03/2023</t>
  </si>
  <si>
    <t>16/2023-Londrina</t>
  </si>
  <si>
    <t>23411.011086/2023-64</t>
  </si>
  <si>
    <t>556, de 31/07/2023</t>
  </si>
  <si>
    <t>557, de 31/07/2023</t>
  </si>
  <si>
    <t>MARCELO ASSIS DE ALMEIDA</t>
  </si>
  <si>
    <t>17/2023</t>
  </si>
  <si>
    <t>23411.018619/2022-58</t>
  </si>
  <si>
    <t>WJ Brasil Transportes Ltda</t>
  </si>
  <si>
    <t>PROAD 50,  06/03/2023</t>
  </si>
  <si>
    <t>Reitoria</t>
  </si>
  <si>
    <t>PROAD 51,  06/03/2023</t>
  </si>
  <si>
    <t>Reitoria - 2º Fiscal</t>
  </si>
  <si>
    <t>17/2023-Londrina</t>
  </si>
  <si>
    <t>23411.011038/2023-76</t>
  </si>
  <si>
    <t>547, de 25/07/2023 - Retificada pela Portaria 629, de 27/10/2023</t>
  </si>
  <si>
    <t>548, de 25/07/2023 - Retificada pela Portaria 630, de 27/10/2023</t>
  </si>
  <si>
    <t>18/2023</t>
  </si>
  <si>
    <t>23411.013432/2022-68</t>
  </si>
  <si>
    <t>23411.002767/2023-31</t>
  </si>
  <si>
    <t>ASSOCIAÇÃO MEGA TAXI BRASIL</t>
  </si>
  <si>
    <t>PROAD 97,  28/03/2023</t>
  </si>
  <si>
    <t>PROAD 98, 28/03/2023</t>
  </si>
  <si>
    <t>18/2023-Londrina</t>
  </si>
  <si>
    <t>23411.008990/2023-92</t>
  </si>
  <si>
    <t>23411.011521/2023-51</t>
  </si>
  <si>
    <t>SERVIOESTE SOLUÇÕES AMBIENTAIS LTDA</t>
  </si>
  <si>
    <t>COLETA DE RESÍDUOS QUIMICOS</t>
  </si>
  <si>
    <t>533, de 14/07/2023</t>
  </si>
  <si>
    <t>TÂNIA CHRISTINA SIMÕES</t>
  </si>
  <si>
    <t>tania.simoes@ifpr.edu.br</t>
  </si>
  <si>
    <t>535, de 14/07/2023</t>
  </si>
  <si>
    <t>BERENICE TOMOKO TATIBANA</t>
  </si>
  <si>
    <t>berenice.tatibana@ifpr.edu.br</t>
  </si>
  <si>
    <t>534, de 14/07/2023</t>
  </si>
  <si>
    <t>19/2023</t>
  </si>
  <si>
    <t>23411.014507/2022-28</t>
  </si>
  <si>
    <t>Desinsetização</t>
  </si>
  <si>
    <t>117, de 15/05/2023</t>
  </si>
  <si>
    <t>118, de 15/05/2023</t>
  </si>
  <si>
    <t>20/2023</t>
  </si>
  <si>
    <t>23411.008233/2023-19</t>
  </si>
  <si>
    <t>123, de 22/05/2023</t>
  </si>
  <si>
    <t>Reitoria - Fiscais Técnicos e Administrativos</t>
  </si>
  <si>
    <t>124, de 22/05/2023</t>
  </si>
  <si>
    <t>Reitoria - 2º Fiscais Técnicos e Administrativos</t>
  </si>
  <si>
    <t>20/2023-Londrina</t>
  </si>
  <si>
    <t>23411.012464/2023-27</t>
  </si>
  <si>
    <t>Astorga - Fiscais Técnicos e Administrativos</t>
  </si>
  <si>
    <t>21/2023</t>
  </si>
  <si>
    <t>23411.008736/2023-94</t>
  </si>
  <si>
    <t>Andreza Seixas</t>
  </si>
  <si>
    <t>andreza.seixas@ifpr.edu.br</t>
  </si>
  <si>
    <t>125, de 26/05/2023</t>
  </si>
  <si>
    <t xml:space="preserve">Reitoria - Fiscais Técnicos </t>
  </si>
  <si>
    <t>Cleverson Rogerio dos Santos</t>
  </si>
  <si>
    <t>cleverson.dossantos@ifpr.edu.br</t>
  </si>
  <si>
    <t>126, de 26/05/2023</t>
  </si>
  <si>
    <t>166, de 20/10/2023</t>
  </si>
  <si>
    <t>Reitoria - Fiscais Administrativos</t>
  </si>
  <si>
    <t>Juliana da Silva Richter</t>
  </si>
  <si>
    <t>juliana.richter@ifpr.edu.br</t>
  </si>
  <si>
    <t>21/2023-Londrina</t>
  </si>
  <si>
    <t>23411.011411/2023-99</t>
  </si>
  <si>
    <t>22/2023</t>
  </si>
  <si>
    <t>23411.015637/2022-88</t>
  </si>
  <si>
    <t>23411.007809/2023-21</t>
  </si>
  <si>
    <t>SEVEN LAVANDERIAS LTDA - ME</t>
  </si>
  <si>
    <t>Serviços de Lavanderia</t>
  </si>
  <si>
    <t>814, de 13/06/2023</t>
  </si>
  <si>
    <t xml:space="preserve">Gabinete - Fiscal Setorial </t>
  </si>
  <si>
    <t>Ana Raquel Harmel</t>
  </si>
  <si>
    <t>135, de 14/06/2023</t>
  </si>
  <si>
    <t>Gislaine Prestes de Medeiros</t>
  </si>
  <si>
    <t>gislaine.medeiros@ifpr.edu.br</t>
  </si>
  <si>
    <t>Não</t>
  </si>
  <si>
    <t>PROENS - Fiscal Setorial</t>
  </si>
  <si>
    <t>136, de 14/06/2023</t>
  </si>
  <si>
    <t>23/2023</t>
  </si>
  <si>
    <t>23411.009293/2023-59</t>
  </si>
  <si>
    <t>INTERATIVA SOLUÇÕES EM IMPRESSAO LTDA</t>
  </si>
  <si>
    <t>131, de 07/06/2023</t>
  </si>
  <si>
    <t>Eduardo Nascimento de Souza Rolim</t>
  </si>
  <si>
    <t>Reitoria - Fiscais Técnicos</t>
  </si>
  <si>
    <t>132, de 07/06/2023</t>
  </si>
  <si>
    <t>Marcos Sousa Pires</t>
  </si>
  <si>
    <t>marcos.pires@ifpr.edu.br</t>
  </si>
  <si>
    <t>23/2023-Londrina</t>
  </si>
  <si>
    <t>23411.013889/2023-53</t>
  </si>
  <si>
    <t>572, de 21/08/2023</t>
  </si>
  <si>
    <t>573, de 21/08/2023</t>
  </si>
  <si>
    <t>24/2023</t>
  </si>
  <si>
    <t>23411.009191/2023-33</t>
  </si>
  <si>
    <t>EMPRESA BRASIL DE COMUNICAÇÃO S/A – EBC</t>
  </si>
  <si>
    <t>Publicidade legal</t>
  </si>
  <si>
    <t>Rogério da Costa Silva</t>
  </si>
  <si>
    <t>151, de 18/08/2023</t>
  </si>
  <si>
    <t>152, de 21/08/2023</t>
  </si>
  <si>
    <t>24/2023-Londrina</t>
  </si>
  <si>
    <t>23411.013990/2023-12</t>
  </si>
  <si>
    <t xml:space="preserve"> HELEN PAULA CAITANA DIAS LTDA</t>
  </si>
  <si>
    <t>Avançado Astorga - Fiscais Técnicos e Adminsitrativos</t>
  </si>
  <si>
    <t>SILVANA BARBOSA DA SILVA</t>
  </si>
  <si>
    <t>25/2023</t>
  </si>
  <si>
    <t>23411.014101/2023-26</t>
  </si>
  <si>
    <t>156, de 29/08/2023</t>
  </si>
  <si>
    <t>Reitoria - Fiscai Técnicos e Administrativos</t>
  </si>
  <si>
    <t>157, de 29/08/2023</t>
  </si>
  <si>
    <t>25/2023-Londrina</t>
  </si>
  <si>
    <t>23411.009887/2023-60</t>
  </si>
  <si>
    <t>23411.008039/2023-33</t>
  </si>
  <si>
    <t>COOPERATIVA DE PRODUTORES E ARTESÃOS DE ASTORGA - PR - COOPAST</t>
  </si>
  <si>
    <t>26/2023</t>
  </si>
  <si>
    <t>23411.014357/2023-33</t>
  </si>
  <si>
    <t>164, de 18/10/2023</t>
  </si>
  <si>
    <t>165, de 18/10/2023</t>
  </si>
  <si>
    <t>Álvaro Massaharu Komiya</t>
  </si>
  <si>
    <t>26/2023-Londrina</t>
  </si>
  <si>
    <t>23411.014807/2023-98</t>
  </si>
  <si>
    <t>Avançado Astorga - Fiscais Técnicos e Administrativos</t>
  </si>
  <si>
    <t>Kelson Felipe Manozzo</t>
  </si>
  <si>
    <t>Kelson.Manozzo@ifpr.edu.br</t>
  </si>
  <si>
    <t>Felipe Ziliotto Recaman</t>
  </si>
  <si>
    <t>felipe.recaman@ifpr.edu.br</t>
  </si>
  <si>
    <t>27/2023</t>
  </si>
  <si>
    <t>23411.014257/2023-15</t>
  </si>
  <si>
    <t>168, de 20/10/2023</t>
  </si>
  <si>
    <t>Gilmar José Hellmann</t>
  </si>
  <si>
    <t>gilmar.hellmann@ifpr.edu.br</t>
  </si>
  <si>
    <t>PROENS -  Fiscais Técnicos e Administrativos</t>
  </si>
  <si>
    <t>169, de 20/10/2023</t>
  </si>
  <si>
    <t>27/2023-Londrina</t>
  </si>
  <si>
    <t>23411.015190/2023-28</t>
  </si>
  <si>
    <t>23411.017009/2023-18</t>
  </si>
  <si>
    <t>ATENAS ELEVADORES LTDA</t>
  </si>
  <si>
    <t>Manutenção elevador</t>
  </si>
  <si>
    <t>634, de 30/10/2023</t>
  </si>
  <si>
    <t>Jordana Lemke Gonzalez</t>
  </si>
  <si>
    <t xml:space="preserve">jordana.gonzalez@ifpr.edu.br </t>
  </si>
  <si>
    <t>Londrina - Fiscais técnicos</t>
  </si>
  <si>
    <t>635, de 30/10/2023</t>
  </si>
  <si>
    <t>Londrina - Fiscais administrativos</t>
  </si>
  <si>
    <t>636, de 30/10/2023</t>
  </si>
  <si>
    <t>28/2023 – LONDRINA</t>
  </si>
  <si>
    <t>23411.018709/2023-20</t>
  </si>
  <si>
    <t>644, de 09/11/2023</t>
  </si>
  <si>
    <t>Deise Costacurta De Freitas</t>
  </si>
  <si>
    <t>645, de 09/11/2023</t>
  </si>
  <si>
    <t>Fernando Luiz Moya Teixiera</t>
  </si>
  <si>
    <t>28/2023</t>
  </si>
  <si>
    <t>23411.019156/2023-22</t>
  </si>
  <si>
    <t>175, de 13/11/2023</t>
  </si>
  <si>
    <t>DTI/PROPLAN - Fiscais Técnicos e Requisitantes</t>
  </si>
  <si>
    <t>176, de 13/11/2023</t>
  </si>
  <si>
    <t>DTI/PROPLAN - Fiscais Administrativos</t>
  </si>
  <si>
    <t>Aline Cristina Souza Sehnem</t>
  </si>
  <si>
    <t>aline.sehnem@ifpr.edu.br</t>
  </si>
  <si>
    <t>29/2023 – LONDRINA</t>
  </si>
  <si>
    <t>23411.016664/2023-59</t>
  </si>
  <si>
    <t>23411.018929/2023-53</t>
  </si>
  <si>
    <t>EQUIPONORTE COMÉRCIO DE EQUIPAMENTOS ODONTOLÓGICOS LTDA</t>
  </si>
  <si>
    <t>Manutenção de Equipamentos odontológicos</t>
  </si>
  <si>
    <t>631, de 30/10/2023</t>
  </si>
  <si>
    <t>633, de 30/10/2023</t>
  </si>
  <si>
    <t xml:space="preserve">Berenice Tomoko Tatibana </t>
  </si>
  <si>
    <t>632, de 30/10/2023</t>
  </si>
  <si>
    <t>Tânia Christina Simões</t>
  </si>
  <si>
    <t>CONTRATOS ENCERRADOS A PARTIR DE 23 DE AGOSTO DE 2018</t>
  </si>
  <si>
    <t xml:space="preserve">CONTRATO </t>
  </si>
  <si>
    <t>PROCESSO ORIGINAL (LICITAÇÃO)</t>
  </si>
  <si>
    <t>48/2012</t>
  </si>
  <si>
    <t>23411.002162/2012-98</t>
  </si>
  <si>
    <t xml:space="preserve">AROEIRA ADMINISTRATIVA DE BENS PRÓPRIOS LTDA </t>
  </si>
  <si>
    <t xml:space="preserve">Amanda Abgail da Silva </t>
  </si>
  <si>
    <t xml:space="preserve">amanda.silva@ifpr.edu.br </t>
  </si>
  <si>
    <t xml:space="preserve">EM ABERTO </t>
  </si>
  <si>
    <t xml:space="preserve">REITORIA </t>
  </si>
  <si>
    <t>Fábio Marcelo Zampieri Machado</t>
  </si>
  <si>
    <t>fabio.machado@ifpr.edu.br</t>
  </si>
  <si>
    <t>Marcelo Rodrigues da Silva</t>
  </si>
  <si>
    <t>marcelo.silva@ifpr.edu.br</t>
  </si>
  <si>
    <t>49/2012</t>
  </si>
  <si>
    <t xml:space="preserve">E.POLETTO ADMINSTRAÇÃO E PARTICIPAÇÃO LTDA - ME </t>
  </si>
  <si>
    <t>EM ABERTO</t>
  </si>
  <si>
    <t>28/2013</t>
  </si>
  <si>
    <t>23411.003365/2013-82</t>
  </si>
  <si>
    <t xml:space="preserve">CORREIOS </t>
  </si>
  <si>
    <t>Maria Aparecida Ferreira Lang</t>
  </si>
  <si>
    <t xml:space="preserve">cida.lang@ifpr.edu.br </t>
  </si>
  <si>
    <t>Simone Block Samulewski</t>
  </si>
  <si>
    <t xml:space="preserve">simone.samulewski@ifpr.edu.br </t>
  </si>
  <si>
    <t xml:space="preserve">Priscila Bittencourt de Queiroz de Oliveira </t>
  </si>
  <si>
    <t>Nelson Lucyszyn Junior</t>
  </si>
  <si>
    <t>Fabricio Ceretta Camponogara</t>
  </si>
  <si>
    <t>fabricio.camponogara@ifpr.edu.br</t>
  </si>
  <si>
    <t xml:space="preserve">Susi de Fatima Carvalho da Silva </t>
  </si>
  <si>
    <t>susi@ifpr.edu.br</t>
  </si>
  <si>
    <t xml:space="preserve">CASCAVEL </t>
  </si>
  <si>
    <t>Natália Regina da Silva Souza</t>
  </si>
  <si>
    <t>natalia.silva@ifpr.edu.br</t>
  </si>
  <si>
    <t xml:space="preserve">Samanta Ramos dos Santos </t>
  </si>
  <si>
    <t>samanta.santos@ifpr.edu.br</t>
  </si>
  <si>
    <t>Antônio Henrique Polato</t>
  </si>
  <si>
    <t>FOZ DO IGUACU</t>
  </si>
  <si>
    <t xml:space="preserve">Anastasia Brand Steckling </t>
  </si>
  <si>
    <t>Rosângela Balotin Fioreli Setnarski</t>
  </si>
  <si>
    <t xml:space="preserve">rosangela.fioreli@ifpr.edu.br </t>
  </si>
  <si>
    <t xml:space="preserve">IVAIPORÃ </t>
  </si>
  <si>
    <t>Paulo Sergio Carnicelli</t>
  </si>
  <si>
    <t xml:space="preserve">Fernanda Crocetta Schraiber </t>
  </si>
  <si>
    <t>fernanda.schraiber@ifpr.edu.br</t>
  </si>
  <si>
    <t>Mariana Ferrarez Salez</t>
  </si>
  <si>
    <t xml:space="preserve">Michele Tinonin Boza </t>
  </si>
  <si>
    <t>Fernando Aparecido Alves dos Reis</t>
  </si>
  <si>
    <t xml:space="preserve">Carina Carina Zucco </t>
  </si>
  <si>
    <t xml:space="preserve">luiz.dangui@ifpr.edu.br </t>
  </si>
  <si>
    <t xml:space="preserve">PARANAGUÁ </t>
  </si>
  <si>
    <t>José Fernando Ávila</t>
  </si>
  <si>
    <t>Agnaldo Aparecido Domingues</t>
  </si>
  <si>
    <t>agnaldo.domingues@ifpr.edu.br</t>
  </si>
  <si>
    <t xml:space="preserve">Dayane de Oliveira Gomes </t>
  </si>
  <si>
    <t>dayane.gomes@ifpr.edu.br</t>
  </si>
  <si>
    <t>Valmir de Oliveira</t>
  </si>
  <si>
    <t>Ricardo Carlos Hartmann</t>
  </si>
  <si>
    <t>Juliana Romão Corrêa</t>
  </si>
  <si>
    <t xml:space="preserve">Joana Rodrigo Daic Lopes Nagamoto </t>
  </si>
  <si>
    <t xml:space="preserve">joana.nagamato@ifpr.edu.br </t>
  </si>
  <si>
    <t>CORONÉL VIVIDA</t>
  </si>
  <si>
    <t>Paulo Edson Piassa</t>
  </si>
  <si>
    <t>Evandro Marcos Leonardi</t>
  </si>
  <si>
    <t xml:space="preserve">buiar@ifpr.edu.br </t>
  </si>
  <si>
    <t>Luci Teixeira Iachinski</t>
  </si>
  <si>
    <t>luci.iachinski@ifpr.edu.br</t>
  </si>
  <si>
    <t xml:space="preserve">Luciano Alfredo Candeo </t>
  </si>
  <si>
    <t>29/2013</t>
  </si>
  <si>
    <t>23411.004556/2013-61</t>
  </si>
  <si>
    <t xml:space="preserve">liliane.wilcek@ifpr.edu.br </t>
  </si>
  <si>
    <t xml:space="preserve">Paulo Daniel Beserra </t>
  </si>
  <si>
    <t>paulo.beserra@ifpr.edu.br</t>
  </si>
  <si>
    <t xml:space="preserve">Fernando Aparecido Alves dos Reis </t>
  </si>
  <si>
    <t xml:space="preserve">fernando.reis@ifpr.edu.br </t>
  </si>
  <si>
    <t>Debora Graziele Pizapio</t>
  </si>
  <si>
    <t>Lourdes Bilches Marun</t>
  </si>
  <si>
    <t xml:space="preserve">Maria Luiza Kraft Kohler Ribeiro </t>
  </si>
  <si>
    <t xml:space="preserve">maria.kohler@ifpr.edu.br </t>
  </si>
  <si>
    <t xml:space="preserve">Janete Félix da Silva </t>
  </si>
  <si>
    <t xml:space="preserve">Silmara Koliski </t>
  </si>
  <si>
    <t xml:space="preserve">ASTORGA </t>
  </si>
  <si>
    <t>Elvis Marcos De Oliveira</t>
  </si>
  <si>
    <t xml:space="preserve">Rodrigo Ribas </t>
  </si>
  <si>
    <t xml:space="preserve">elaine.zotti@ifpr.edu.br </t>
  </si>
  <si>
    <t xml:space="preserve">cleonice.muller@ifpr.edu.br </t>
  </si>
  <si>
    <t xml:space="preserve">Cristina  Leviski Dutra </t>
  </si>
  <si>
    <t>cristina@ifpr.edu.br</t>
  </si>
  <si>
    <t>39/2016</t>
  </si>
  <si>
    <t>23411.003316/2014-21</t>
  </si>
  <si>
    <t>23411.009505/2016-79</t>
  </si>
  <si>
    <t xml:space="preserve">DAL BIANCO ENGENHARIA LTDA </t>
  </si>
  <si>
    <t xml:space="preserve">Moisés Evangelista </t>
  </si>
  <si>
    <t xml:space="preserve">moises.evangelista@ifpr.edu.br </t>
  </si>
  <si>
    <t>Cláudia das Graças Cândido</t>
  </si>
  <si>
    <t>claudia.candido@ifpr.edu.br</t>
  </si>
  <si>
    <t xml:space="preserve">Paulo Vergilío  Guimarães Junior </t>
  </si>
  <si>
    <t xml:space="preserve">rafael.rapp@ifpr.edu.br </t>
  </si>
  <si>
    <t>84/2016</t>
  </si>
  <si>
    <t>23411.008172/2016-61</t>
  </si>
  <si>
    <t>COSTA OESTE CONSTRUÇÕES LTDA</t>
  </si>
  <si>
    <t xml:space="preserve">Jumara Aparecida Menon Sequinel </t>
  </si>
  <si>
    <t xml:space="preserve">jumara.menon@ifpr.edu.br </t>
  </si>
  <si>
    <t xml:space="preserve">Paulo Vergílio Guimarães Junior </t>
  </si>
  <si>
    <t xml:space="preserve">paulo.vergilio@ifpr.edu.br </t>
  </si>
  <si>
    <t xml:space="preserve">Rafael Bertholdi Rapp </t>
  </si>
  <si>
    <t>101/2016</t>
  </si>
  <si>
    <t>23411.008169/2016-47</t>
  </si>
  <si>
    <t>ABEL SGARIONI ENGENHARIA E CONSTRUÇÃO CIVIL LTDA</t>
  </si>
  <si>
    <t xml:space="preserve">Luiz Carlos Eckstein </t>
  </si>
  <si>
    <t>luiz.eckstein@ifpr.edu.br</t>
  </si>
  <si>
    <t>Monica Chlad</t>
  </si>
  <si>
    <t xml:space="preserve">monica.chlad@ifpr.edu.br </t>
  </si>
  <si>
    <t>102/2016</t>
  </si>
  <si>
    <t>23411.008173/2016-13</t>
  </si>
  <si>
    <t xml:space="preserve">michella.arruda@ifpr.edu.br </t>
  </si>
  <si>
    <t>103/2016</t>
  </si>
  <si>
    <t>23411.008174/2016-50</t>
  </si>
  <si>
    <t xml:space="preserve">rosana.carvalho@ifpr.edu.br </t>
  </si>
  <si>
    <t xml:space="preserve">dayane.gomes@ifpr.edu.br </t>
  </si>
  <si>
    <t>02/2014</t>
  </si>
  <si>
    <t>23411.003305/2013-60</t>
  </si>
  <si>
    <t>L.A VIAGENS E TURISMO LTDA.</t>
  </si>
  <si>
    <t>Simone Block Samulewski Stevens</t>
  </si>
  <si>
    <t>GABINETE</t>
  </si>
  <si>
    <t>nelson.junior@ifpr.edu.br</t>
  </si>
  <si>
    <t>amanda.silva@ifpr.edu.br</t>
  </si>
  <si>
    <t xml:space="preserve">Tiago Radaskievicz                      </t>
  </si>
  <si>
    <t xml:space="preserve"> Nara Mayumi Simões Florido</t>
  </si>
  <si>
    <t xml:space="preserve">PROAD </t>
  </si>
  <si>
    <t>Leidiane Melo da Silva Medeiros</t>
  </si>
  <si>
    <t xml:space="preserve">leidiane.medeiros@ifpr.edu.br </t>
  </si>
  <si>
    <t>Clara Beduchi Domingos Roehrig</t>
  </si>
  <si>
    <t xml:space="preserve">clara.roehrig@ifpr.edu.br </t>
  </si>
  <si>
    <t xml:space="preserve">EAD </t>
  </si>
  <si>
    <t>Graziela Dalcul Toller</t>
  </si>
  <si>
    <t>Gisleine Bovolim</t>
  </si>
  <si>
    <t>Carlos Alberto Pereira do Rosário</t>
  </si>
  <si>
    <t>PROEPI</t>
  </si>
  <si>
    <t xml:space="preserve">Jurandir de Lira Soares </t>
  </si>
  <si>
    <t>Francielle Garcia</t>
  </si>
  <si>
    <t xml:space="preserve">Elvira Alessandra Mariquito </t>
  </si>
  <si>
    <t>Dirce Aparecida de Castro</t>
  </si>
  <si>
    <t>dirce.castro@ifpr.edu.br</t>
  </si>
  <si>
    <t xml:space="preserve">Elenir Leite Marloch </t>
  </si>
  <si>
    <t>ELENIR.MARLOCH@ifpr.edu.br</t>
  </si>
  <si>
    <t>DTIC</t>
  </si>
  <si>
    <t>André Luiz Severo</t>
  </si>
  <si>
    <t>Marcelo Tanaka</t>
  </si>
  <si>
    <t>marcelo.tanaka@ifpr.edu.br</t>
  </si>
  <si>
    <t xml:space="preserve">Fabrício Ceretta Camponogara </t>
  </si>
  <si>
    <t xml:space="preserve">fabricio.camponogara@ifpr.edu.br </t>
  </si>
  <si>
    <t xml:space="preserve">Cesar Augusto Silveira Junior </t>
  </si>
  <si>
    <t xml:space="preserve">André Chudrik </t>
  </si>
  <si>
    <t xml:space="preserve">andre.chudrik@ifpr.edu.br </t>
  </si>
  <si>
    <t xml:space="preserve">susi@ifpr.edu.br </t>
  </si>
  <si>
    <t>Thais Bandeira Lima</t>
  </si>
  <si>
    <t>thais.lima@ifpr.edu.br</t>
  </si>
  <si>
    <t xml:space="preserve">Allan Rafael Vassi de Souza </t>
  </si>
  <si>
    <t xml:space="preserve">Sergio Murilo Nogueira </t>
  </si>
  <si>
    <t xml:space="preserve">Marcelo Mazzetto </t>
  </si>
  <si>
    <t xml:space="preserve">marcelo.mazzetto@ifpr.edu.br </t>
  </si>
  <si>
    <t xml:space="preserve">Lorena Pereira Paz </t>
  </si>
  <si>
    <t xml:space="preserve">PITANGA </t>
  </si>
  <si>
    <t xml:space="preserve">luciano.candeo@ifpr.edu.br </t>
  </si>
  <si>
    <t>Catarina Guimarãens Gondim</t>
  </si>
  <si>
    <t xml:space="preserve">valdenir.iotti@ifpr.edu.br </t>
  </si>
  <si>
    <t>Gabrilea Costenaro</t>
  </si>
  <si>
    <t xml:space="preserve">gabriela.costenaro@ifpr.edu.br </t>
  </si>
  <si>
    <t xml:space="preserve">COLOMBO </t>
  </si>
  <si>
    <t>Renan Felipe de Marcos</t>
  </si>
  <si>
    <t xml:space="preserve">renan.marcos@ifpr.edu.br </t>
  </si>
  <si>
    <t xml:space="preserve">PINHAIS </t>
  </si>
  <si>
    <t xml:space="preserve">Camila Nunes Vieria </t>
  </si>
  <si>
    <t xml:space="preserve">camila.vieira@ifpr.edu.br </t>
  </si>
  <si>
    <t>03/2014</t>
  </si>
  <si>
    <t>23411.003735/2013-81</t>
  </si>
  <si>
    <t>COPEL TELECOMUNICAÇÕES S/A</t>
  </si>
  <si>
    <t xml:space="preserve">Marlon de Oliveira Vaz </t>
  </si>
  <si>
    <t xml:space="preserve">marlon.vaz@ifpr.edu.br </t>
  </si>
  <si>
    <t>Marcos Rafael Machado</t>
  </si>
  <si>
    <t>marcos.machado@ifpr.edu.br</t>
  </si>
  <si>
    <t>Rodrigo Rene Menegazzo</t>
  </si>
  <si>
    <t>Luis Henrique Manosso Von Mecheln</t>
  </si>
  <si>
    <t>luis.vonmecheln@ifpr.edu.br</t>
  </si>
  <si>
    <t>Geferson João da Silva</t>
  </si>
  <si>
    <t xml:space="preserve">Raphael dos Santos Pontes </t>
  </si>
  <si>
    <t xml:space="preserve">Maurício Rodolfo Kurz </t>
  </si>
  <si>
    <t xml:space="preserve">Renan Kuster de Azevedo </t>
  </si>
  <si>
    <t>renan.azevedo@ifpr.edu.br</t>
  </si>
  <si>
    <t xml:space="preserve">Giancarlo da Rocha Fernandes </t>
  </si>
  <si>
    <t>giancarlo.fernandes@ifpr.edu.br</t>
  </si>
  <si>
    <t xml:space="preserve">Emanuelly Boeing Vilas Boas </t>
  </si>
  <si>
    <t>Felipe Cavazzani de Moraes</t>
  </si>
  <si>
    <t>Mariela Passarin</t>
  </si>
  <si>
    <t>mariela.passarin@ifpr.edu.br</t>
  </si>
  <si>
    <t xml:space="preserve">André Peres Ramos </t>
  </si>
  <si>
    <t xml:space="preserve">Diogo Luiz Ceccon </t>
  </si>
  <si>
    <t>30/2014</t>
  </si>
  <si>
    <t>23397.001216/2013-12</t>
  </si>
  <si>
    <t xml:space="preserve">Rogério Domingos de Siqueira </t>
  </si>
  <si>
    <t>Rodrigo Cezar Kanning</t>
  </si>
  <si>
    <t>Claudio Márcio Jakubiu</t>
  </si>
  <si>
    <t>19/2014</t>
  </si>
  <si>
    <t>23412.000432/2013-05</t>
  </si>
  <si>
    <t>V F F S PARDINHO E FILHOS LTDA -ME</t>
  </si>
  <si>
    <t xml:space="preserve">José Silvio Dotto Camponogara </t>
  </si>
  <si>
    <t xml:space="preserve">jose.camponogara@ifpr.edu.br </t>
  </si>
  <si>
    <t>27/2014</t>
  </si>
  <si>
    <t>23407.000223/2014-11</t>
  </si>
  <si>
    <t>CAT - CONJUNTO AMADORES DE TEATRO</t>
  </si>
  <si>
    <t>LOCAÇÃO IMÓVEL</t>
  </si>
  <si>
    <t xml:space="preserve">Larissa Miranda Julio </t>
  </si>
  <si>
    <t>41/2014</t>
  </si>
  <si>
    <t>23411.000916/2014-37</t>
  </si>
  <si>
    <t>SUMMUS EMERGÊNCIAS MÉDICAS E INFORMÁTICA LTDA EPP</t>
  </si>
  <si>
    <t>EMERGÊNCIAS MÉDICAS</t>
  </si>
  <si>
    <t>Karina Andressa Ferrari de Oliveira</t>
  </si>
  <si>
    <t xml:space="preserve">karina.oliveira@ifpr.edu.br </t>
  </si>
  <si>
    <t>43/2014</t>
  </si>
  <si>
    <t>SALVA SERVIÇOS MÉDICOS DE EMERGÊNCIA LTDA</t>
  </si>
  <si>
    <t xml:space="preserve">Claudio Oliveira Souza </t>
  </si>
  <si>
    <t xml:space="preserve">Rubens Gomes Corrêia </t>
  </si>
  <si>
    <t>Derdried Athanasio Johann</t>
  </si>
  <si>
    <t>derdried.johann@ifpr.edu.br</t>
  </si>
  <si>
    <t>44/2014</t>
  </si>
  <si>
    <t>23403.000603/2014-88</t>
  </si>
  <si>
    <t xml:space="preserve">Geraldo Bonfim Fernandes Teixeira </t>
  </si>
  <si>
    <t xml:space="preserve">geraldo.teixeira@ifpr.edu.br </t>
  </si>
  <si>
    <t xml:space="preserve">Rogério de Sant Anna de Lima </t>
  </si>
  <si>
    <t>45/2014</t>
  </si>
  <si>
    <t>23397.000698/2014-66</t>
  </si>
  <si>
    <t>SENETRA ALIMENTOS EIRELI - ME</t>
  </si>
  <si>
    <t>Ivone Zapotoszek</t>
  </si>
  <si>
    <t>ivone.zapotoszek@ifpr.edu.br</t>
  </si>
  <si>
    <t xml:space="preserve">Vilmar Fernandes </t>
  </si>
  <si>
    <t xml:space="preserve">vilmar.fernandes@ifpr.edu.br </t>
  </si>
  <si>
    <t>46/2014</t>
  </si>
  <si>
    <t>23411.004260/2014-21</t>
  </si>
  <si>
    <t>ASSOCIAÇÃO RADIOTAXI FAIXA VERMELHA</t>
  </si>
  <si>
    <t>01/2015</t>
  </si>
  <si>
    <t>23411.003472/2014-91</t>
  </si>
  <si>
    <t xml:space="preserve">Carlos Alberto Saczk </t>
  </si>
  <si>
    <t>Cláudio de Oliveira Souza</t>
  </si>
  <si>
    <t>EAD - Salgada Filho</t>
  </si>
  <si>
    <t>PROAD - Fiscais técnico e  administrativo</t>
  </si>
  <si>
    <t xml:space="preserve">Bruno Henrique Meire Batista </t>
  </si>
  <si>
    <t>Bruno Henrique Meire Batista</t>
  </si>
  <si>
    <t xml:space="preserve"> Nilson dos Santos Vieira</t>
  </si>
  <si>
    <t xml:space="preserve">JACAREZINHO - Fiscais Administrativo </t>
  </si>
  <si>
    <t xml:space="preserve">JACAREZINHO - Fiscais Técnico </t>
  </si>
  <si>
    <t xml:space="preserve">Julio de Melo e Silva </t>
  </si>
  <si>
    <t xml:space="preserve">Ed. Carlos Cavalcante </t>
  </si>
  <si>
    <t>ed.cavalcante@ifpr.edu.br</t>
  </si>
  <si>
    <t xml:space="preserve">Edmar da Silva </t>
  </si>
  <si>
    <t>edmar.silva@ifpr.edu.br</t>
  </si>
  <si>
    <t xml:space="preserve">Diego Spader </t>
  </si>
  <si>
    <t>Claudio Marcel Mosson</t>
  </si>
  <si>
    <t>claudio.mosson@ifpr.edu.br</t>
  </si>
  <si>
    <t xml:space="preserve">Thiago Lise Silverio </t>
  </si>
  <si>
    <t xml:space="preserve">thiago.silverio@ifpr.edu.br </t>
  </si>
  <si>
    <t>Andrea Freitas de Bairros Andrade</t>
  </si>
  <si>
    <t>Luis Fernando Howeler</t>
  </si>
  <si>
    <t>luis.howeler@ifpr.edu.br</t>
  </si>
  <si>
    <t>Edimalho Fialho Nunes de Oliveira</t>
  </si>
  <si>
    <t>edimaldo.oliveira@ifpr.edu.br</t>
  </si>
  <si>
    <t xml:space="preserve"> mariana.rocha@ifpr.edu.br</t>
  </si>
  <si>
    <t xml:space="preserve">Adilson Verdan dos Santos Junior </t>
  </si>
  <si>
    <t>Antônio Marcos de Souza Santos</t>
  </si>
  <si>
    <t xml:space="preserve">Raphael  Rodrigues Lage </t>
  </si>
  <si>
    <t>raphael.lage@ifpr.edu.br</t>
  </si>
  <si>
    <t xml:space="preserve">Eliziane Haynosz </t>
  </si>
  <si>
    <t xml:space="preserve">eliziane.haynosz@ifpr.edu.br </t>
  </si>
  <si>
    <t xml:space="preserve">Douglas Ivo D' Espindola de Oliveira </t>
  </si>
  <si>
    <t>Claudemiro Soares de Oliveira</t>
  </si>
  <si>
    <t xml:space="preserve">Alexandre Franco Ramazzotte </t>
  </si>
  <si>
    <t xml:space="preserve">alexandre.ramazzotte@ifpr.edu.br </t>
  </si>
  <si>
    <t xml:space="preserve">elvis.oliveira@ifpr.edu.br </t>
  </si>
  <si>
    <t>Cleonice jacob Miuller</t>
  </si>
  <si>
    <t>10/2015</t>
  </si>
  <si>
    <t>23411.002093/2015-65</t>
  </si>
  <si>
    <t xml:space="preserve">AVANTE BRASIL - INFORMÁTICA E TREINAMENTOS LTDA -ME </t>
  </si>
  <si>
    <t xml:space="preserve">Carmen Silva da Costa </t>
  </si>
  <si>
    <t>Loeide de Jesus Bezerra</t>
  </si>
  <si>
    <t>12/2015</t>
  </si>
  <si>
    <t>23403.000270/2015-78</t>
  </si>
  <si>
    <t>IMOBILIÁRIA VENEZA S/S LTDA</t>
  </si>
  <si>
    <t>37/2015</t>
  </si>
  <si>
    <t>23411.006718/2015-68</t>
  </si>
  <si>
    <t>EMPRESA BRASIL DE COMUNICAÇÃO S.A. – EBC</t>
  </si>
  <si>
    <t xml:space="preserve">Bruno Ruthes de Lima </t>
  </si>
  <si>
    <t>rogério.silva@ifpr.edu.br</t>
  </si>
  <si>
    <t>36/2015</t>
  </si>
  <si>
    <t>23411.001060/2015-06</t>
  </si>
  <si>
    <t>DEDETIZADORA BRIO LIMP LTDA – ME</t>
  </si>
  <si>
    <t xml:space="preserve">QUEDAS DO IGUAÇU </t>
  </si>
  <si>
    <t>02/2016</t>
  </si>
  <si>
    <t>23410.000438/2015-56</t>
  </si>
  <si>
    <t>BRENNER CAVET CIA LTDA - EPP</t>
  </si>
  <si>
    <t xml:space="preserve">Lúcio Schulz Júnior </t>
  </si>
  <si>
    <t>446, de 04/07/2018</t>
  </si>
  <si>
    <t>Angela Barros</t>
  </si>
  <si>
    <t xml:space="preserve">angela.barros@ifpr.edu.br </t>
  </si>
  <si>
    <t xml:space="preserve">raquel.sioma@ifpr.edu.br </t>
  </si>
  <si>
    <t>04/2016</t>
  </si>
  <si>
    <t>23411.002703/2015-21</t>
  </si>
  <si>
    <t xml:space="preserve"> 23411.013019/2018-17</t>
  </si>
  <si>
    <t>ODAIR GRABOSKI – ME</t>
  </si>
  <si>
    <t>JARDINAGEM</t>
  </si>
  <si>
    <t xml:space="preserve">Mauricio Rodolfo Kurz </t>
  </si>
  <si>
    <t>Carlos Alberto Fugita</t>
  </si>
  <si>
    <t>carlos.fugita@ifpr.edu.br</t>
  </si>
  <si>
    <t>10/2016</t>
  </si>
  <si>
    <t>23411.002702/2015-86</t>
  </si>
  <si>
    <r>
      <rPr>
        <sz val="10"/>
        <color rgb="FF000000"/>
        <rFont val="Calibri"/>
      </rPr>
      <t xml:space="preserve">CASCAVEL  - </t>
    </r>
    <r>
      <rPr>
        <b/>
        <sz val="10"/>
        <color rgb="FFFF0000"/>
        <rFont val="Calibri"/>
      </rPr>
      <t>Trasferiu o posto para Pitanga</t>
    </r>
  </si>
  <si>
    <t xml:space="preserve"> Monica Chlad</t>
  </si>
  <si>
    <r>
      <rPr>
        <sz val="10"/>
        <color rgb="FF000000"/>
        <rFont val="Calibri"/>
      </rPr>
      <t xml:space="preserve">PALMAS - </t>
    </r>
    <r>
      <rPr>
        <b/>
        <sz val="10"/>
        <color rgb="FFFF0000"/>
        <rFont val="Calibri"/>
      </rPr>
      <t>Posto suprimido conforme 5° TA</t>
    </r>
  </si>
  <si>
    <t>Everaldo de Souza</t>
  </si>
  <si>
    <t xml:space="preserve">everaldo.souza@ifpr.edu.br </t>
  </si>
  <si>
    <t xml:space="preserve">Jumara Aparecida Menon </t>
  </si>
  <si>
    <t xml:space="preserve"> Fábio Alexandro Sant'ana</t>
  </si>
  <si>
    <t xml:space="preserve"> Anastasia Brand Steckling</t>
  </si>
  <si>
    <t xml:space="preserve">fabiane.gouveia@ifpr.edu.br </t>
  </si>
  <si>
    <t>Lorena Pereira Paz</t>
  </si>
  <si>
    <t xml:space="preserve">lorena.paz@ifpr.edu.br </t>
  </si>
  <si>
    <t xml:space="preserve">Sidiney Batista de Lara </t>
  </si>
  <si>
    <t>11/2016</t>
  </si>
  <si>
    <t>23411.010008/2018-85</t>
  </si>
  <si>
    <t>Francielle Fernandes Brígido</t>
  </si>
  <si>
    <t xml:space="preserve">francielle.brigido@ifpr.edu.br </t>
  </si>
  <si>
    <t>Claudio Oliveira Souza</t>
  </si>
  <si>
    <t xml:space="preserve">claudio@ifpr.edu.br </t>
  </si>
  <si>
    <t>15/2016</t>
  </si>
  <si>
    <t>23411.002243/2015-31</t>
  </si>
  <si>
    <t>23411.006835/2016-11</t>
  </si>
  <si>
    <t>SERCOMTEL S.A TELECOMUNICAÇÕES</t>
  </si>
  <si>
    <t>Rosangela Alves Pereira</t>
  </si>
  <si>
    <t>rosangela.pereira@ifpr.edu.br</t>
  </si>
  <si>
    <t>74, de 14/09/2021</t>
  </si>
  <si>
    <t>Giancarlo da Rocha Fernandes</t>
  </si>
  <si>
    <t xml:space="preserve">Luiz Leonardo de Siqueira </t>
  </si>
  <si>
    <t>16/2016</t>
  </si>
  <si>
    <t>23411.006843/2016-59</t>
  </si>
  <si>
    <t>17/2016</t>
  </si>
  <si>
    <t>23411.006960/2016-12</t>
  </si>
  <si>
    <t>094, de 22/03/2016</t>
  </si>
  <si>
    <t>raphael.pontes@ifpr.edu.br</t>
  </si>
  <si>
    <t>21/2016</t>
  </si>
  <si>
    <t>23411.006853/2016-94</t>
  </si>
  <si>
    <t>Adriano Marcos Fuzaro</t>
  </si>
  <si>
    <t>adriano.fuzaro@ifpr.edu.br</t>
  </si>
  <si>
    <t>Loeide de Jesus Bezerra Bueno</t>
  </si>
  <si>
    <t>loeide.bezerra@ifpr.edu.br</t>
  </si>
  <si>
    <t>22/2016</t>
  </si>
  <si>
    <t>23411.006856/2016-28</t>
  </si>
  <si>
    <t xml:space="preserve">Isaias Batista dos Santos </t>
  </si>
  <si>
    <t xml:space="preserve">João Ariberto Metz </t>
  </si>
  <si>
    <t xml:space="preserve">ariberto.metz@ifpr.edu.br </t>
  </si>
  <si>
    <t>23/2016</t>
  </si>
  <si>
    <t>23411.006858/2016-17</t>
  </si>
  <si>
    <t>92, de 21/05/2019</t>
  </si>
  <si>
    <t>24/2016</t>
  </si>
  <si>
    <t>23411.006859/2016-61</t>
  </si>
  <si>
    <t xml:space="preserve">felipe.cavazzani@ifpr.edu.br </t>
  </si>
  <si>
    <t>20/2016</t>
  </si>
  <si>
    <t>23411.006851/2016-03</t>
  </si>
  <si>
    <r>
      <rPr>
        <sz val="10"/>
        <color rgb="FF000000"/>
        <rFont val="Calibri"/>
      </rPr>
      <t xml:space="preserve">Ricardo Arruda Sowek </t>
    </r>
    <r>
      <rPr>
        <sz val="10"/>
        <color rgb="FF000000"/>
        <rFont val="Calibri"/>
      </rPr>
      <t>(Lauro Barbosa Dias Filho a partir do 4° T. A)</t>
    </r>
  </si>
  <si>
    <r>
      <rPr>
        <sz val="10"/>
        <color rgb="FF000000"/>
        <rFont val="Calibri"/>
      </rPr>
      <t>ricardo.arruda@ifpr.edu.br (l</t>
    </r>
    <r>
      <rPr>
        <sz val="10"/>
        <color rgb="FF000000"/>
        <rFont val="Calibri"/>
      </rPr>
      <t>auro.dias@ifpr.edu.br</t>
    </r>
    <r>
      <rPr>
        <sz val="10"/>
        <color rgb="FF000000"/>
        <rFont val="Calibri"/>
      </rPr>
      <t>)</t>
    </r>
  </si>
  <si>
    <t>Ed Carlos da Silva (a partir do 4° T. A)</t>
  </si>
  <si>
    <r>
      <rPr>
        <sz val="10"/>
        <color rgb="FF000000"/>
        <rFont val="Calibri"/>
      </rPr>
      <t xml:space="preserve">Lauro Barbosa Dias Filho </t>
    </r>
    <r>
      <rPr>
        <sz val="10"/>
        <color rgb="FF000000"/>
        <rFont val="Calibri"/>
      </rPr>
      <t>(Ricardo Arruda Sowek  a partir do 4° T.A)</t>
    </r>
  </si>
  <si>
    <t>lauro.dias@ifpr.edu.br (ricardo.arruda@ifpr.edu.br)</t>
  </si>
  <si>
    <r>
      <rPr>
        <sz val="10"/>
        <color rgb="FF000000"/>
        <rFont val="Calibri"/>
      </rPr>
      <t xml:space="preserve">Ed Carlos da Silva </t>
    </r>
    <r>
      <rPr>
        <sz val="10"/>
        <color rgb="FF000000"/>
        <rFont val="Calibri"/>
      </rPr>
      <t>(Silvio Tacara  a partir do 4° T.A)</t>
    </r>
  </si>
  <si>
    <t>25/2016</t>
  </si>
  <si>
    <t>23411.006861/2016-31</t>
  </si>
  <si>
    <t xml:space="preserve">andre.bertolino@ifpr.edu.br </t>
  </si>
  <si>
    <t xml:space="preserve">Jamerson Vieira Gondim </t>
  </si>
  <si>
    <t>26/2016</t>
  </si>
  <si>
    <t>23411.006863/2016-20</t>
  </si>
  <si>
    <t>29/2016</t>
  </si>
  <si>
    <t>23411.006878/2016-98</t>
  </si>
  <si>
    <t xml:space="preserve">José Laudelino Bueno Júnior </t>
  </si>
  <si>
    <t xml:space="preserve">Luciano Ferreira </t>
  </si>
  <si>
    <t>30/2016</t>
  </si>
  <si>
    <t>23411.006879/2016-32</t>
  </si>
  <si>
    <t xml:space="preserve">Andre Peres Ramos </t>
  </si>
  <si>
    <t xml:space="preserve">Fabiane Marchi Rossa Gouveia </t>
  </si>
  <si>
    <t xml:space="preserve">cremilton.fernandes@ifpr.edu.br </t>
  </si>
  <si>
    <t>27/2016</t>
  </si>
  <si>
    <t>23411.006865/2016-19</t>
  </si>
  <si>
    <t>Marcio Antonio Sapatini</t>
  </si>
  <si>
    <t>31/2016</t>
  </si>
  <si>
    <t>23411.006839/2016-91</t>
  </si>
  <si>
    <t>Jessica Costa</t>
  </si>
  <si>
    <t xml:space="preserve">Jovana Ritter Antunes </t>
  </si>
  <si>
    <t>47/2016</t>
  </si>
  <si>
    <t>23397.001549/2015-03</t>
  </si>
  <si>
    <r>
      <rPr>
        <sz val="10"/>
        <color rgb="FF000000"/>
        <rFont val="Calibri"/>
      </rPr>
      <t xml:space="preserve">PRO-RAD CONSULTORES EM RADIOPROTEÇÃO S/S LTDA - </t>
    </r>
    <r>
      <rPr>
        <sz val="10"/>
        <color rgb="FF000000"/>
        <rFont val="Calibri"/>
      </rPr>
      <t>Suspenso por até 120 (cento e vinte) dias, a partir do dia 29 de novembro de 2020 publicação no DOU em 01/12/2020</t>
    </r>
  </si>
  <si>
    <t xml:space="preserve"> MONITORAÇÃO RADIOLÓGICA</t>
  </si>
  <si>
    <t>Larissa Lopes Mellinger</t>
  </si>
  <si>
    <t>larissa.mellinger@ifpr.edu.br</t>
  </si>
  <si>
    <t>Michele Patrícia Muller Mansur Vieira</t>
  </si>
  <si>
    <t>Caroline Kretezel Bandeira</t>
  </si>
  <si>
    <t>51/2016</t>
  </si>
  <si>
    <t>23411.004293/2015-52</t>
  </si>
  <si>
    <t>GRÁFICA &amp; EDITORA TRIUNFAL LTDA EPP</t>
  </si>
  <si>
    <t xml:space="preserve">pedro.grein@ifpr.edu.br </t>
  </si>
  <si>
    <t>fernanda.sartor@ifpr.edu.br</t>
  </si>
  <si>
    <t xml:space="preserve">Aparecida Bernadete Gaion </t>
  </si>
  <si>
    <t>bernardete.gaion@ifpr.edu.br</t>
  </si>
  <si>
    <t>Marilisi Fischer</t>
  </si>
  <si>
    <t>marilisi.fischer@ifpr.edu.br</t>
  </si>
  <si>
    <t xml:space="preserve">Jociane França </t>
  </si>
  <si>
    <t xml:space="preserve">jociane.franca@ifpr.edu.br </t>
  </si>
  <si>
    <t>Ademir Rodrigo de Araujo Santos</t>
  </si>
  <si>
    <t>ademir.santos@ifpr.edu.br</t>
  </si>
  <si>
    <t xml:space="preserve">Leandro Magno Correa da Silva  </t>
  </si>
  <si>
    <t>leandromagno@ifpr.edu.br</t>
  </si>
  <si>
    <t xml:space="preserve">Rosecler Teixeira da Rosa </t>
  </si>
  <si>
    <t>rosecler.rosa@ifpr.edu.br</t>
  </si>
  <si>
    <t xml:space="preserve">Gabriela Costenaro </t>
  </si>
  <si>
    <t>Luciane Schulz Fonseca</t>
  </si>
  <si>
    <t>luciane.sfonseca@ifpr.edu.br</t>
  </si>
  <si>
    <t xml:space="preserve">Cleberson Luciano Gomes </t>
  </si>
  <si>
    <t>cleberson@ifpr.edu.br</t>
  </si>
  <si>
    <t xml:space="preserve">Jacqueline Maria Duarte Lewandowski </t>
  </si>
  <si>
    <t>jacque.lewandowski@ifpr.edu.br</t>
  </si>
  <si>
    <t xml:space="preserve">Rosane Mesquita Cavallin Valentim </t>
  </si>
  <si>
    <t>rosane.valentim@ifpr.edu.br</t>
  </si>
  <si>
    <t>Allana Camargo Coutinho</t>
  </si>
  <si>
    <t xml:space="preserve">allana.coutinho@ifpr.edu.br </t>
  </si>
  <si>
    <t xml:space="preserve">Ana Raquel Harmel </t>
  </si>
  <si>
    <t>Jaison Fernando Da Silva</t>
  </si>
  <si>
    <t>14/2016</t>
  </si>
  <si>
    <t>23411.006833/2016-13</t>
  </si>
  <si>
    <t xml:space="preserve">Renan Felipe de Marcos </t>
  </si>
  <si>
    <t xml:space="preserve">Renam Felipe de Marcos </t>
  </si>
  <si>
    <t>Diogo Campinolo Sanches</t>
  </si>
  <si>
    <t>18/2016</t>
  </si>
  <si>
    <t>23411.006961/2016-67</t>
  </si>
  <si>
    <t>Lucas Vinicius Ruchel</t>
  </si>
  <si>
    <t xml:space="preserve">jeferson.silveira@ifpr.edu.br </t>
  </si>
  <si>
    <t>Lindynara Francielle de Oliveira Manduca</t>
  </si>
  <si>
    <t>francielle.manduca@ifpr.edu.br</t>
  </si>
  <si>
    <t xml:space="preserve">LONDRINA </t>
  </si>
  <si>
    <t xml:space="preserve">Júlio de Mello e Silva </t>
  </si>
  <si>
    <t xml:space="preserve">Aline Vieira Velozo </t>
  </si>
  <si>
    <t xml:space="preserve">aline.velozo@ifpr.edu.br </t>
  </si>
  <si>
    <t xml:space="preserve">Flavia Regina de Oliveira Tavares </t>
  </si>
  <si>
    <t xml:space="preserve">Daniel Casagrande </t>
  </si>
  <si>
    <t xml:space="preserve">Anauzira Silveira de Rezende Kurita </t>
  </si>
  <si>
    <t xml:space="preserve">Angélica de Sousa Hrysyk </t>
  </si>
  <si>
    <t xml:space="preserve">Deise Mainardes Bayer Monteiro </t>
  </si>
  <si>
    <t xml:space="preserve">deise.monteiro@ifpr.edu.br </t>
  </si>
  <si>
    <t xml:space="preserve">Ludmila Machado Marques </t>
  </si>
  <si>
    <t>vanessa.nascimento</t>
  </si>
  <si>
    <t xml:space="preserve">Cleber Fernando Serafin </t>
  </si>
  <si>
    <t>cleber.serafin@ifpr.edu.br</t>
  </si>
  <si>
    <t xml:space="preserve">Maicon Vinicius de Paula </t>
  </si>
  <si>
    <t>maicon.paula@ifpr.edu.br</t>
  </si>
  <si>
    <t>Anderson Andrade</t>
  </si>
  <si>
    <t xml:space="preserve">Augusto Faber Flores </t>
  </si>
  <si>
    <t xml:space="preserve">Alexandre Milkiewicz Sanches  </t>
  </si>
  <si>
    <t xml:space="preserve">Jussara da Silva Leite </t>
  </si>
  <si>
    <t>jussara.leite@ifpr.edu.br</t>
  </si>
  <si>
    <t xml:space="preserve">Claudemiro Soares de Oliveira </t>
  </si>
  <si>
    <t xml:space="preserve">juliana.correa@ifpr.edu.br </t>
  </si>
  <si>
    <t>Eva Terezinha Gerva</t>
  </si>
  <si>
    <t xml:space="preserve">53/2016 </t>
  </si>
  <si>
    <t>INLABEL SOLUÇÕES EM RÓTULOS ADESIVOS EIRELLI - EPP</t>
  </si>
  <si>
    <t xml:space="preserve">Adilson Cláudio Muzi </t>
  </si>
  <si>
    <t>adilson.muzi@ifpr.edu.br</t>
  </si>
  <si>
    <t>Tatiana Carence Martins</t>
  </si>
  <si>
    <t>tatiana.martins@ifpr.edu.br</t>
  </si>
  <si>
    <t xml:space="preserve">Sandra Novaes de Souza </t>
  </si>
  <si>
    <t xml:space="preserve">Thaisa Castro de Deus </t>
  </si>
  <si>
    <t xml:space="preserve">thaisa.deus@ifpr.edu.br </t>
  </si>
  <si>
    <t>63/2016</t>
  </si>
  <si>
    <t>23408.000061/2016-65</t>
  </si>
  <si>
    <t xml:space="preserve">OI. S.A </t>
  </si>
  <si>
    <t>398 de 21/10/2019</t>
  </si>
  <si>
    <t xml:space="preserve">Miguel Luiz Oliveira </t>
  </si>
  <si>
    <t>64/2016</t>
  </si>
  <si>
    <t>23412.000060/2016-51</t>
  </si>
  <si>
    <t xml:space="preserve">A EMPRESA BRASILEIRA DE TECNOLOGIA E ADMINISTRACAO DE CONVENIOS HAAG S.A </t>
  </si>
  <si>
    <t>ABASTECIMENTO E MANUTENÇÃO</t>
  </si>
  <si>
    <t>José Silvio Dotto Camponogara</t>
  </si>
  <si>
    <t xml:space="preserve">tiago.silva@ifpr.edu.br </t>
  </si>
  <si>
    <t>68/2016</t>
  </si>
  <si>
    <t>23411.000708/2016-08</t>
  </si>
  <si>
    <t>Mauricio Rodolfo kurz</t>
  </si>
  <si>
    <t>69/2016</t>
  </si>
  <si>
    <t>23411.000573/2016-72</t>
  </si>
  <si>
    <t xml:space="preserve">Douglas Ivo D´ Espindola de Oliveira </t>
  </si>
  <si>
    <t>71/2016</t>
  </si>
  <si>
    <t>23411.000827/2016-52</t>
  </si>
  <si>
    <t>TEKIS TECNOLOGIAS AVANÇADAS LTDA</t>
  </si>
  <si>
    <t>Josiane Maria Poleski</t>
  </si>
  <si>
    <t>josiane.poleski@ifpr.edu.br</t>
  </si>
  <si>
    <t xml:space="preserve">Célia Carli </t>
  </si>
  <si>
    <t xml:space="preserve">celia.carli@ifpr.edu.br </t>
  </si>
  <si>
    <t>Cledson Vigiano Bianconi</t>
  </si>
  <si>
    <t>gledson.bianconi@ifpr.edu.br</t>
  </si>
  <si>
    <t>73/2016</t>
  </si>
  <si>
    <t>23412.000035/2016-78</t>
  </si>
  <si>
    <t>Lieberti Marcucci de Araújo</t>
  </si>
  <si>
    <t>77/2016</t>
  </si>
  <si>
    <t>23411.004642/2016-17</t>
  </si>
  <si>
    <t>Ondrepsb PR Limpeza e Serviços Especiais Ltda</t>
  </si>
  <si>
    <t>Paulo Henrique de Almeida</t>
  </si>
  <si>
    <t xml:space="preserve">paulo.almeida@ifpr.edu.br </t>
  </si>
  <si>
    <t xml:space="preserve">Karina Andressa Ferrari de Oliveria </t>
  </si>
  <si>
    <t xml:space="preserve">PROAD - TARUMÃ </t>
  </si>
  <si>
    <t>paulo.piassa@ifpr.edu.br</t>
  </si>
  <si>
    <t>Alberto Ricardo Hortencio Clemente</t>
  </si>
  <si>
    <t>alberto.clemente@ifpr.edu.br</t>
  </si>
  <si>
    <t>Francielle Branznick</t>
  </si>
  <si>
    <t>francielle.braznick@ifpr.edu.br</t>
  </si>
  <si>
    <t>EAD - Salgado Filho</t>
  </si>
  <si>
    <t>graziela.toller@ifpr.edu.br</t>
  </si>
  <si>
    <t>SEAF/DEAC GABINTE - Copeira</t>
  </si>
  <si>
    <t>simone.samulewski@ifpr.edu.br</t>
  </si>
  <si>
    <t xml:space="preserve">Elaine Brandt Pereira </t>
  </si>
  <si>
    <t>elaine.brandt@ifpr.edu.br</t>
  </si>
  <si>
    <t>SEAF/DEAC GABINTE - Recepção</t>
  </si>
  <si>
    <t xml:space="preserve">JACAREZINHO-Fiscal Administrativo </t>
  </si>
  <si>
    <t>JACAREZINHO-Fiscal Técnico</t>
  </si>
  <si>
    <t>Miguel Angelo Santin</t>
  </si>
  <si>
    <t xml:space="preserve">miguel.santin@ifpr.edu.br </t>
  </si>
  <si>
    <t xml:space="preserve">Fernando Cardoso de Souza </t>
  </si>
  <si>
    <t>Rosemary Sonni</t>
  </si>
  <si>
    <t>rosemary.sonni@ifpr.edu.br</t>
  </si>
  <si>
    <t>Alexandre Gori de Castilho</t>
  </si>
  <si>
    <t>alexandre.castilho@ifpr.edu.br</t>
  </si>
  <si>
    <t>Alexandre Machado Fernandes</t>
  </si>
  <si>
    <t xml:space="preserve">alexandre.fernandes@ifpr.edu.br </t>
  </si>
  <si>
    <t>PROAD - Ed. Asa/ Reitoria</t>
  </si>
  <si>
    <t>Adilson Claudio Muzi</t>
  </si>
  <si>
    <t>Thaisa Castro de Deus</t>
  </si>
  <si>
    <t>thaisa.deus@ifpr.edu.br</t>
  </si>
  <si>
    <t xml:space="preserve">Cleonice Jacob Muller              </t>
  </si>
  <si>
    <t xml:space="preserve"> cleonice.muller@ifpr.edu.br  </t>
  </si>
  <si>
    <t>Elenice Silva Carvalho</t>
  </si>
  <si>
    <t>79/2016</t>
  </si>
  <si>
    <t>23411.000698/2016-01</t>
  </si>
  <si>
    <t xml:space="preserve">GENTE SEGURADORA S.A </t>
  </si>
  <si>
    <t>SEGURO ALUNOS</t>
  </si>
  <si>
    <t xml:space="preserve">André Santos Cancella </t>
  </si>
  <si>
    <t xml:space="preserve">Humberto Coelho Queiroz </t>
  </si>
  <si>
    <t>humberto.queiroz@ifpr.edu.br</t>
  </si>
  <si>
    <t>Fabrício Ceretta Camponogara</t>
  </si>
  <si>
    <t xml:space="preserve">Fabiana Francisco Tibério </t>
  </si>
  <si>
    <t xml:space="preserve">Morena Dolores Patriota da Silva </t>
  </si>
  <si>
    <t>Danielle Capelasso Soares de Souza</t>
  </si>
  <si>
    <t>danielle.souza@ifpr.edu.br</t>
  </si>
  <si>
    <t>Claudia das Graças Candido</t>
  </si>
  <si>
    <t xml:space="preserve">Jeniffer Da Silveia </t>
  </si>
  <si>
    <t>jeniffer.silveira@ifpr.edu.br</t>
  </si>
  <si>
    <t>Luiz Fernando Howeler</t>
  </si>
  <si>
    <t>luiz.howeler@ifpr.edu.br</t>
  </si>
  <si>
    <t xml:space="preserve">Fabiana Guzzoni Pinto </t>
  </si>
  <si>
    <t>fabiana.guzzoni@ifpr.edu.br</t>
  </si>
  <si>
    <t>Liane Sberdelloto</t>
  </si>
  <si>
    <t xml:space="preserve">liane.sbardelotto@ifpr.edu.br </t>
  </si>
  <si>
    <t>CASCAVÉL</t>
  </si>
  <si>
    <t>Cristina Sanderson</t>
  </si>
  <si>
    <t>cristina.sanderson</t>
  </si>
  <si>
    <t>Graziela Cantelle de Pinho</t>
  </si>
  <si>
    <t>graziela.pinho@ifpr.edu.br</t>
  </si>
  <si>
    <t>Fernanda Ribeiro de Souza</t>
  </si>
  <si>
    <t>Silvio Adriano Weber</t>
  </si>
  <si>
    <t>Jusane Oceli Dalmonico</t>
  </si>
  <si>
    <t>Ana Maria de Carvalho</t>
  </si>
  <si>
    <t>Ednéia Martins Ferreira de Souza</t>
  </si>
  <si>
    <t>Ana Claudia Marochi</t>
  </si>
  <si>
    <t>Fabiana Aparecida Pereira</t>
  </si>
  <si>
    <t>Simone Urnauer</t>
  </si>
  <si>
    <t xml:space="preserve">Ilson Infantino Vieira </t>
  </si>
  <si>
    <t>Natan Gonçalves Fraga</t>
  </si>
  <si>
    <t>natanfraga@ifpr.edu.br</t>
  </si>
  <si>
    <t>Jussara Isabel Stockmanns</t>
  </si>
  <si>
    <t>Alexandre Milkiewicz Sanches</t>
  </si>
  <si>
    <t>Flávia Fabiane Serafim de Souza</t>
  </si>
  <si>
    <t>Amanda Costa Pinheiro</t>
  </si>
  <si>
    <t>Marcos Ayres Barbosa</t>
  </si>
  <si>
    <t>Helena Ferreira Cordeiro</t>
  </si>
  <si>
    <t xml:space="preserve">helena.cordeiro@ifpr.edu.br </t>
  </si>
  <si>
    <t>Diego Manoel Panonceli</t>
  </si>
  <si>
    <t>diego.panonceli@ifpr.edu.br</t>
  </si>
  <si>
    <t>Gustavo Leoni Bordin</t>
  </si>
  <si>
    <t xml:space="preserve">elenice.carvalho@ifpr.edu.br </t>
  </si>
  <si>
    <t xml:space="preserve">Elaine Cristina Zotti </t>
  </si>
  <si>
    <t>Fernanda dos Santos</t>
  </si>
  <si>
    <t>Luiz Antônio Ferreira da Silva</t>
  </si>
  <si>
    <t>Karla Caldeira Amorim da Silva</t>
  </si>
  <si>
    <t>Douglas Lusa Krug</t>
  </si>
  <si>
    <t>douglas.krug@ifpr.edu.br</t>
  </si>
  <si>
    <t>fabio.nazari@ifpr.edu.br</t>
  </si>
  <si>
    <t xml:space="preserve">aline.snak@ifpr.edu.br </t>
  </si>
  <si>
    <t>Marina Castagnara</t>
  </si>
  <si>
    <t>107/2016</t>
  </si>
  <si>
    <t>23407.000109/2016-45</t>
  </si>
  <si>
    <t xml:space="preserve">EDUARDO ZARATE ELIAS &amp; CIA LTDA - ME </t>
  </si>
  <si>
    <t>01/2016</t>
  </si>
  <si>
    <t>23398.001785/2017-73</t>
  </si>
  <si>
    <t>01/2017 - Foz do Iguaçu</t>
  </si>
  <si>
    <t>23398.001248/2016-42</t>
  </si>
  <si>
    <t>DANIELA ALVES PONTES 10343374919</t>
  </si>
  <si>
    <t>Alisson Romario Santios Mello</t>
  </si>
  <si>
    <t xml:space="preserve">Flavio Lucio Alves Pedrosa </t>
  </si>
  <si>
    <t>22/2017</t>
  </si>
  <si>
    <t>23411.003832/2016-17</t>
  </si>
  <si>
    <t>23411.005269/2017-01</t>
  </si>
  <si>
    <t>BIO CONTROL CONTROLE DE PRAGAS LTDA - ME</t>
  </si>
  <si>
    <t>Marcos Aurélio Nascimento</t>
  </si>
  <si>
    <t>marcos.nascimento@ifpr.edu.br</t>
  </si>
  <si>
    <t>26, de 19/07/2022</t>
  </si>
  <si>
    <t>33, de 25/07/2022</t>
  </si>
  <si>
    <t>PROAD - 2º Fiscal Substituta</t>
  </si>
  <si>
    <t xml:space="preserve">02/2017 - Irati </t>
  </si>
  <si>
    <t>23411.003006/2017-59</t>
  </si>
  <si>
    <t>23411.008909/2017-26</t>
  </si>
  <si>
    <t>RODRIGUES E COUTO LTDA - ME</t>
  </si>
  <si>
    <t xml:space="preserve">Paulo.bonato@ifpr.edu.br </t>
  </si>
  <si>
    <t xml:space="preserve">Ornelis Vicente dos Santos </t>
  </si>
  <si>
    <t>Ana Claudio Marochi</t>
  </si>
  <si>
    <t>ana.marochi@ifpr.edu.br</t>
  </si>
  <si>
    <t>02/2017 - Foz do Iguaçu</t>
  </si>
  <si>
    <t>23411.005008/2017-82</t>
  </si>
  <si>
    <t>23411.009133/2017-61</t>
  </si>
  <si>
    <t>ARC LIVRARIA E IMPORTADORA LTDA</t>
  </si>
  <si>
    <t xml:space="preserve">Hugo Avelar Cardoso Pires </t>
  </si>
  <si>
    <t>hugo.pires@ifpr.edu.br</t>
  </si>
  <si>
    <t xml:space="preserve">Telma Mariá Viola de Souza </t>
  </si>
  <si>
    <t>02/2017 - Jacarezinho</t>
  </si>
  <si>
    <t>23411.009842/2017-47</t>
  </si>
  <si>
    <t xml:space="preserve">PONTUAL DISTRIBUIDORA LTDA </t>
  </si>
  <si>
    <t xml:space="preserve">Jefersson Abilio da Silveira </t>
  </si>
  <si>
    <t>Rafael Ribas Galvão</t>
  </si>
  <si>
    <t>rafael.galvao@ifpr.edu.br</t>
  </si>
  <si>
    <t>Ulisses Fonseca de Carvalho Crespo</t>
  </si>
  <si>
    <t>ulisses.crespo@ifpr.edu.br</t>
  </si>
  <si>
    <t>David Rodrigo da Silva Cardoso</t>
  </si>
  <si>
    <t>david.cardoso@ifpr.edu.br</t>
  </si>
  <si>
    <t xml:space="preserve">02/2017 - Cascavel </t>
  </si>
  <si>
    <t>23411.009304/2017-52</t>
  </si>
  <si>
    <t xml:space="preserve">Jeanine da Silva Barros </t>
  </si>
  <si>
    <t>jeanine.barros@ifpr.edu.br</t>
  </si>
  <si>
    <t>Roseli Aparecida Silvério</t>
  </si>
  <si>
    <t>João de França Junior</t>
  </si>
  <si>
    <t xml:space="preserve">02/2017 - Ivaiporã </t>
  </si>
  <si>
    <t>23411.009305/2017-05</t>
  </si>
  <si>
    <t>André Luiz Ferreira Vidal</t>
  </si>
  <si>
    <t>Simone Ferreira Souza</t>
  </si>
  <si>
    <t>simone.souza@ifpr.edu.br</t>
  </si>
  <si>
    <t xml:space="preserve">Oraildo Sproger </t>
  </si>
  <si>
    <t>oraildo.sproger@ifpr.edu.br</t>
  </si>
  <si>
    <t xml:space="preserve">Renata Lucas Pereira </t>
  </si>
  <si>
    <t xml:space="preserve">02/2017 - Telemaco Borba </t>
  </si>
  <si>
    <t>23406.000703/2017-27</t>
  </si>
  <si>
    <t xml:space="preserve">polyanna.prachthauser@ifpr.edu.br </t>
  </si>
  <si>
    <t>Miquéias Ribeiro de Carvalho</t>
  </si>
  <si>
    <t>miqueias.carvalho@ifpr.edu.br</t>
  </si>
  <si>
    <t>02/2017- Paranavaí</t>
  </si>
  <si>
    <t>23411.005388/2016-74</t>
  </si>
  <si>
    <t>23405.000198/2017-21</t>
  </si>
  <si>
    <t>ETHICUSS COMÉRCIO E SERVIÇOS DE MANUTENÇÃO E TECNOLOGIA LTDA</t>
  </si>
  <si>
    <t>Franciele Milano Coutinho Rodrigues</t>
  </si>
  <si>
    <t>Dayane de Oliveira Gomes</t>
  </si>
  <si>
    <t xml:space="preserve">klessius.guimaraes@ifpr.edu.br </t>
  </si>
  <si>
    <t>02/2017-Assis Chateaubriand</t>
  </si>
  <si>
    <t>23412.000190/2017-75</t>
  </si>
  <si>
    <t xml:space="preserve">ELEVADORES OTIS LTDA </t>
  </si>
  <si>
    <t>Cesar Augusto da Silveira Junior</t>
  </si>
  <si>
    <t xml:space="preserve">02/2017 -Umuarama </t>
  </si>
  <si>
    <t>23404.000846/2016-78</t>
  </si>
  <si>
    <t>265, de 19/06/2017</t>
  </si>
  <si>
    <t>Maria Vitoria Carvalho Rossa</t>
  </si>
  <si>
    <t>23411.000668/2016-96</t>
  </si>
  <si>
    <t>123, de 16/03/2017</t>
  </si>
  <si>
    <t xml:space="preserve">02/2017 - Londrina </t>
  </si>
  <si>
    <t>23411.005771/2017-11</t>
  </si>
  <si>
    <t>BORSATO GOMES E CIA LTDA</t>
  </si>
  <si>
    <t>paulo.beserra@ifpr.edu</t>
  </si>
  <si>
    <t xml:space="preserve">02/2017 - Curitiba </t>
  </si>
  <si>
    <t>23411.007478/2017-81</t>
  </si>
  <si>
    <t xml:space="preserve">Rogério Domingos Siqueira </t>
  </si>
  <si>
    <t>23411.002044/2016-11</t>
  </si>
  <si>
    <t>23411.001482/2017-35</t>
  </si>
  <si>
    <t>PROJECLIM MANUTENÇÃO E CLIMATIZAÇÃO LTDA – EPP</t>
  </si>
  <si>
    <t>MANUTENÇÃO DE AR CONDICIONADO</t>
  </si>
  <si>
    <t>110, de 16/03/2017</t>
  </si>
  <si>
    <t>212, de 2706/2022</t>
  </si>
  <si>
    <t>03/2017 - Curitiba</t>
  </si>
  <si>
    <t>23397.000646/2016-51</t>
  </si>
  <si>
    <t xml:space="preserve">ECONÔMICA ENGENHARIA E OBRAS LTDA -ME </t>
  </si>
  <si>
    <t>03/2017 - Paranaguá</t>
  </si>
  <si>
    <t>23411.009843/2017-91</t>
  </si>
  <si>
    <t>LIVRARIA GONÇALVES MIRANDA LTDA ME</t>
  </si>
  <si>
    <t>Maria do Amparo Cardoso Domingues</t>
  </si>
  <si>
    <t>Olivia Amaral do Nascimento</t>
  </si>
  <si>
    <t>olivia.nascimento@ifpr.edu.br</t>
  </si>
  <si>
    <t>Rosangela de Cassia Meister</t>
  </si>
  <si>
    <t>rosangela.cassia@ifpr.edu.br</t>
  </si>
  <si>
    <t>Rodrigo Moreira de Araújo</t>
  </si>
  <si>
    <t>rodrigo.araujo@ifpr.edu.br</t>
  </si>
  <si>
    <t>03/2017 - Irati</t>
  </si>
  <si>
    <t>23409.000779/2017-22</t>
  </si>
  <si>
    <t>DATEM TECNOLOGIA LTDA</t>
  </si>
  <si>
    <t xml:space="preserve">paulo.bonato@ifpr.edu.br </t>
  </si>
  <si>
    <t>Cleverson Sebastião dos Anjos</t>
  </si>
  <si>
    <t xml:space="preserve">03/2017 - Assis </t>
  </si>
  <si>
    <t>23411.009303/2017-16</t>
  </si>
  <si>
    <t>Ademir Rodrigo de Araújo Santos</t>
  </si>
  <si>
    <t>Marileide Bertoli Fabricio Mestriner</t>
  </si>
  <si>
    <t xml:space="preserve">03/2017 - Londrina </t>
  </si>
  <si>
    <t>23411.009453/2017-11</t>
  </si>
  <si>
    <t>Mônica Monte De Souza</t>
  </si>
  <si>
    <t xml:space="preserve">Vanessa dos Santos </t>
  </si>
  <si>
    <t>vanessa@ifpr.edu.br</t>
  </si>
  <si>
    <t xml:space="preserve">Camila Mossi de Quadros </t>
  </si>
  <si>
    <t>camila.quadros@ifpr.edu.br</t>
  </si>
  <si>
    <t xml:space="preserve">03/2017 - Umuarama </t>
  </si>
  <si>
    <t>23411.009306/2017-41</t>
  </si>
  <si>
    <t xml:space="preserve">ana.costa@ifpr.edu.br </t>
  </si>
  <si>
    <t>Edson Massahiro Tominaga</t>
  </si>
  <si>
    <t>edson.tominaga@ifpr.edu.br</t>
  </si>
  <si>
    <t xml:space="preserve">ivanir.ansilieiro@ifpr.edu.br </t>
  </si>
  <si>
    <t>04/2017 - Paranavaí</t>
  </si>
  <si>
    <t>23405.000606/2016-63</t>
  </si>
  <si>
    <t>Fachineli Comunicação Ltda - ME</t>
  </si>
  <si>
    <t>Allan Rafael Vassi</t>
  </si>
  <si>
    <t xml:space="preserve">allan.souza@ifpr.edu.br </t>
  </si>
  <si>
    <t xml:space="preserve">Simone Xavier Meurer </t>
  </si>
  <si>
    <t>simone.xavier@ifpr.edu.br</t>
  </si>
  <si>
    <t>Diogo Araújo de Andrade</t>
  </si>
  <si>
    <t>diogo.andrade@ifpr.edu.br</t>
  </si>
  <si>
    <t xml:space="preserve">04/2017 - Campo Largo </t>
  </si>
  <si>
    <t>23411.008383/2017-84</t>
  </si>
  <si>
    <t>04/2017 - Irati</t>
  </si>
  <si>
    <t>23411.009154/2017-87</t>
  </si>
  <si>
    <t xml:space="preserve">Silvio Cesar Czekowski </t>
  </si>
  <si>
    <t>04/2017 - Londrina</t>
  </si>
  <si>
    <t>23411.010081/2017-76</t>
  </si>
  <si>
    <t>Andre Mateus Bertolino</t>
  </si>
  <si>
    <t xml:space="preserve"> andre.bertolino@ifpr.edu.br</t>
  </si>
  <si>
    <t>Rogério de Sant`Anna Lima</t>
  </si>
  <si>
    <t>Guilherme Jose Rodrigues Romero</t>
  </si>
  <si>
    <t xml:space="preserve">04/2017 - Palmas </t>
  </si>
  <si>
    <t>23408.000836/2017-83</t>
  </si>
  <si>
    <t>Mauricio Zanatta</t>
  </si>
  <si>
    <t>Maura Regina Fontes Bulcão</t>
  </si>
  <si>
    <t>maura.bulcao@ifpr.edu.br</t>
  </si>
  <si>
    <t xml:space="preserve">04/2017 - Curitiba </t>
  </si>
  <si>
    <t>23397.000398/2017-20</t>
  </si>
  <si>
    <t>JC LAVANDEIRIA INDUSTRIAL EIELI - EPP</t>
  </si>
  <si>
    <t>SERVIÇOS DE LAVANDERIA</t>
  </si>
  <si>
    <t>Rogério Domingos Siqueira</t>
  </si>
  <si>
    <t xml:space="preserve">ricele.agra@ifpr.edu.br </t>
  </si>
  <si>
    <t xml:space="preserve"> Bruno Bello</t>
  </si>
  <si>
    <t>bruno.bello@ifpr.edu.br</t>
  </si>
  <si>
    <t>23411.001788/2017-91</t>
  </si>
  <si>
    <t xml:space="preserve">gisleine.bovolim@ifpr.edu.br </t>
  </si>
  <si>
    <t xml:space="preserve">Ivone Vieira </t>
  </si>
  <si>
    <t xml:space="preserve">Graziela Dacull Tolller </t>
  </si>
  <si>
    <t xml:space="preserve">graziela.toller@ifpr.edu.br </t>
  </si>
  <si>
    <t xml:space="preserve">05/2017 - Palmas </t>
  </si>
  <si>
    <t>23408.001991/2017-17</t>
  </si>
  <si>
    <t>Tatiane Varela</t>
  </si>
  <si>
    <t xml:space="preserve">tatiane.varela@ifpr.edu.br </t>
  </si>
  <si>
    <t xml:space="preserve">05/2017 - Campo Largo </t>
  </si>
  <si>
    <t>23411.009625/2017-57</t>
  </si>
  <si>
    <t>Lúcio Schulz Junior</t>
  </si>
  <si>
    <t>José Guterres Carminatti</t>
  </si>
  <si>
    <t>jose.carminatti@ifpr.edu.br</t>
  </si>
  <si>
    <t>Edilaine Cordeiro Baiek</t>
  </si>
  <si>
    <t>05/2017 - Paranavaí</t>
  </si>
  <si>
    <t>23405.000755/2017-11</t>
  </si>
  <si>
    <t>CONSTRUTORA DINIZ EIRELI ME</t>
  </si>
  <si>
    <t>Fernando Yanaga</t>
  </si>
  <si>
    <t>fernando.yanaga@ifpr.edu.br</t>
  </si>
  <si>
    <t>Carlos Eduardo Barao</t>
  </si>
  <si>
    <t>carlos.barao@ifpr.edu.br</t>
  </si>
  <si>
    <t>05/2017 - Curitiba</t>
  </si>
  <si>
    <t>23397.000341/2015-69</t>
  </si>
  <si>
    <t>ARETHUSA MANUFATURADOS DE FERRO E ALUMÍNIO LTDA – EPP</t>
  </si>
  <si>
    <t xml:space="preserve">CAMPUS CURITIBA </t>
  </si>
  <si>
    <t xml:space="preserve">tiago.radaskievicz@ifpr.edu.br </t>
  </si>
  <si>
    <t xml:space="preserve">rodrigo.kanning@ifpr.edu.br </t>
  </si>
  <si>
    <t xml:space="preserve">06/2017 - Paranavaí </t>
  </si>
  <si>
    <t>23405.000055/2018-08</t>
  </si>
  <si>
    <t>ARTMÓBILE COMÉRCIO DE MÓVEIS EIRELLI - ME</t>
  </si>
  <si>
    <t>PARANAVAÍ - Fiscal Técnico</t>
  </si>
  <si>
    <t>Antão Rodrigo Valentin</t>
  </si>
  <si>
    <t>antao.valentin@ifpr.edu.br</t>
  </si>
  <si>
    <t xml:space="preserve">PARANAVAÍ - Fiscal Administativo </t>
  </si>
  <si>
    <t xml:space="preserve">06/2017 - Curitiba </t>
  </si>
  <si>
    <t>23397.001125/2017-01</t>
  </si>
  <si>
    <t>Elisete Lopes Cassiano</t>
  </si>
  <si>
    <t>Bárbara Rocha Bittencourt Salaberry</t>
  </si>
  <si>
    <t>barbara.sallaberry@ifpr.edu.br</t>
  </si>
  <si>
    <t>Janine Mayumi Bark Toda</t>
  </si>
  <si>
    <t>janine.toda@ifpr.edu.br</t>
  </si>
  <si>
    <t>Tais Helena Akatsu</t>
  </si>
  <si>
    <t xml:space="preserve">07/2017 - Palmas </t>
  </si>
  <si>
    <t>23408.002091/2017-97</t>
  </si>
  <si>
    <t>Josiane Maria Comarella</t>
  </si>
  <si>
    <t>Alessandro Cesar da Luz</t>
  </si>
  <si>
    <t>cesarluz@ifpr.edu.br</t>
  </si>
  <si>
    <t>Jussara Aparecida Mazalotti Danguy</t>
  </si>
  <si>
    <t>judanguy@ifpr.edu.edu.br</t>
  </si>
  <si>
    <t xml:space="preserve">07/2017 - Paranavaí </t>
  </si>
  <si>
    <t>23405.000056/2018-44</t>
  </si>
  <si>
    <t>UNIVERSO DOS MÓVEIS LTDA</t>
  </si>
  <si>
    <t>23411.002627/2017-15</t>
  </si>
  <si>
    <t>SILVANA DA CONCEIÇÃO KAMPA - EPP</t>
  </si>
  <si>
    <t>Geanini Prestes de Brito</t>
  </si>
  <si>
    <t>geanini.brito@ifpr.edu.br</t>
  </si>
  <si>
    <t>08/2017 - Paranavaí</t>
  </si>
  <si>
    <t>23411.010031/2017-99</t>
  </si>
  <si>
    <t xml:space="preserve">Franciele Milan Coutinho Rodrigues </t>
  </si>
  <si>
    <t xml:space="preserve">franciele.coutinho@ifpr.edu.br </t>
  </si>
  <si>
    <t>Cinthia Bonin da Silva Bensassi</t>
  </si>
  <si>
    <t>cinthia.bonin@ifpr.edu.br</t>
  </si>
  <si>
    <t>23411.001587/2016-11</t>
  </si>
  <si>
    <t>23411.002344/2017-33</t>
  </si>
  <si>
    <t xml:space="preserve">PONTUAL SERVIÇOS TERCEIRIZADOS LTDA </t>
  </si>
  <si>
    <t xml:space="preserve">alex.nascimento@ifpr.edu.br </t>
  </si>
  <si>
    <t xml:space="preserve">Graziela D. Toller </t>
  </si>
  <si>
    <t>17/2017</t>
  </si>
  <si>
    <t>23411.001669/2016-58</t>
  </si>
  <si>
    <t>23411.004067/2017-33</t>
  </si>
  <si>
    <t>DF TURISMO E REPRESENTAÇÕES LTDA - ME</t>
  </si>
  <si>
    <t>19/2017</t>
  </si>
  <si>
    <t>23411.004881/2017-58</t>
  </si>
  <si>
    <t>Sara Regina Sampaio de Pontes</t>
  </si>
  <si>
    <t>sara.sampaio@ifpr.edu.br</t>
  </si>
  <si>
    <t>23/2017</t>
  </si>
  <si>
    <t>23411.003563/2017-70</t>
  </si>
  <si>
    <t xml:space="preserve">Emilio Fey Neto </t>
  </si>
  <si>
    <t xml:space="preserve">emilio.fey@ifpr.edu.br </t>
  </si>
  <si>
    <t xml:space="preserve">bernardete.gaion@ifpr.edu.br </t>
  </si>
  <si>
    <t>25/2017</t>
  </si>
  <si>
    <t>23411.003754/2017-31</t>
  </si>
  <si>
    <t>ASSOCIAÇÃO BRASILEIRA DE NORMAS TÉCNICAS - ABNT</t>
  </si>
  <si>
    <t xml:space="preserve">evandra.castro@ifpr.edu.br </t>
  </si>
  <si>
    <t xml:space="preserve">patricia.teixeira@ifpr.edu.br </t>
  </si>
  <si>
    <t>26/2017</t>
  </si>
  <si>
    <t>23411.004567/2017-75</t>
  </si>
  <si>
    <t xml:space="preserve">CRISNA CAROLINA DA SILVA SANTOS -ME </t>
  </si>
  <si>
    <t>Ana Lucia Skorupa Muritiba</t>
  </si>
  <si>
    <t>ana.muritiba@ifpr.edu.br</t>
  </si>
  <si>
    <t xml:space="preserve">luiz.rocha@ifpr.edu.br </t>
  </si>
  <si>
    <t xml:space="preserve">jurandir.soares@ifpr.edu.br </t>
  </si>
  <si>
    <t>27/2017</t>
  </si>
  <si>
    <t>23411.005271/2017-71</t>
  </si>
  <si>
    <t>28, de 19/07/2022</t>
  </si>
  <si>
    <t>28/2017</t>
  </si>
  <si>
    <t>23411.007647/2017-82</t>
  </si>
  <si>
    <t xml:space="preserve">Tatiana Barbosa </t>
  </si>
  <si>
    <t xml:space="preserve">tatiana.barbosa@ifpr.edu.br </t>
  </si>
  <si>
    <t xml:space="preserve">gabriel.knupfer@ifpr.edu.br </t>
  </si>
  <si>
    <t>Lidia Emi Ogura Fujikawa</t>
  </si>
  <si>
    <t>lidia.emi@ifpr.edu.br</t>
  </si>
  <si>
    <t>30/2017</t>
  </si>
  <si>
    <t>23411.007489/2017-61</t>
  </si>
  <si>
    <t xml:space="preserve">PROAD - VILA OFICINAS </t>
  </si>
  <si>
    <t xml:space="preserve">Claudio Antônio Rodrigues Camargo </t>
  </si>
  <si>
    <t xml:space="preserve">Angelo Augusto Piassetta </t>
  </si>
  <si>
    <t>31/2017</t>
  </si>
  <si>
    <t>23411.001590/2017-16</t>
  </si>
  <si>
    <t>VALDEMIR DE OLIVEIRA 02895817960</t>
  </si>
  <si>
    <t>Douglas Ivo D`Espindola de Oliveira</t>
  </si>
  <si>
    <t xml:space="preserve">Luiz Carlos Vaz Rodrigues </t>
  </si>
  <si>
    <t>32/2017</t>
  </si>
  <si>
    <t>23411.004468/2015-21</t>
  </si>
  <si>
    <t xml:space="preserve">SIE SERVIÇOS, CURSOS E COMÉRCIO DE PEÇAS INDUSTRIAIS LTDA ME </t>
  </si>
  <si>
    <t>Ettiene Protázio Barral Mucelin</t>
  </si>
  <si>
    <t>ettiene.mucelin@ifpr.edu.br</t>
  </si>
  <si>
    <t>Rosane Mesquita Cavallin Valentim</t>
  </si>
  <si>
    <t>Cristiane Aparecida De Lima</t>
  </si>
  <si>
    <t>cristiane.lima@ifpr.edu.br</t>
  </si>
  <si>
    <t>Lilian Lucht Carneiro</t>
  </si>
  <si>
    <t>lilian.carneiro@ifpr.edu.br</t>
  </si>
  <si>
    <t>Alceri Pinto Moreira</t>
  </si>
  <si>
    <t>alceri.moreira@ifpr.edu.br</t>
  </si>
  <si>
    <t xml:space="preserve">PROGEPE - Fiscal Técnico </t>
  </si>
  <si>
    <t>Humberto Coelho Queiroz</t>
  </si>
  <si>
    <t>33/2017</t>
  </si>
  <si>
    <t xml:space="preserve">ROTAS E RUMOS TREINAMENTOS LTDA ME </t>
  </si>
  <si>
    <t>Gisleine Bovolin</t>
  </si>
  <si>
    <t xml:space="preserve">Marielen Chavoni Peres </t>
  </si>
  <si>
    <t>marielen.peres@ifpr.edu.br</t>
  </si>
  <si>
    <t xml:space="preserve">UMUARAMA - Fiscal Técnico </t>
  </si>
  <si>
    <t>34/2017</t>
  </si>
  <si>
    <t>23411.008910/2017-51</t>
  </si>
  <si>
    <t xml:space="preserve">claudemiro.oliveira@ifpr.edu.br </t>
  </si>
  <si>
    <t xml:space="preserve">patricia.bortolini@ifpr.edu.br </t>
  </si>
  <si>
    <t>35/2017</t>
  </si>
  <si>
    <t>23406.000199/2017-65</t>
  </si>
  <si>
    <t>kSA Construções Civis EIRELLI EPP</t>
  </si>
  <si>
    <t>TELÊMACO BORBA - Fiscais Administrativos</t>
  </si>
  <si>
    <t>Murilo José da Silva</t>
  </si>
  <si>
    <t>murilo.silva@ifpr.edu.br</t>
  </si>
  <si>
    <t>TELÊMACO BORBA - Fiscais Técnico</t>
  </si>
  <si>
    <t>Paulo Vergílio Guimarães Junior</t>
  </si>
  <si>
    <t>36/2017</t>
  </si>
  <si>
    <t>23399.000505/2017-08</t>
  </si>
  <si>
    <t>VARPEC ENGENHARIA LTDA EPP</t>
  </si>
  <si>
    <t>Roberto Teixeira Alves</t>
  </si>
  <si>
    <t>roberto.alves@ifpr.edu.br</t>
  </si>
  <si>
    <t>37/2017</t>
  </si>
  <si>
    <t>23411.001620/2017-86</t>
  </si>
  <si>
    <t>PETRY ENGENHARIA LTDA - ME</t>
  </si>
  <si>
    <t>38/2017</t>
  </si>
  <si>
    <t>23411.004409/2014-72</t>
  </si>
  <si>
    <t>ORIGINAL CONSTRUTORA E EMPREENDIMENTOS LTDA ME</t>
  </si>
  <si>
    <t xml:space="preserve">Ciro Bachtold </t>
  </si>
  <si>
    <t xml:space="preserve">gerson.guernieri@ifpr.edu.br </t>
  </si>
  <si>
    <t>39/2017</t>
  </si>
  <si>
    <t>23411.001879/2017-27</t>
  </si>
  <si>
    <t>ASSOCIAÇÃO PARANAENSE DE CULTURA - APC</t>
  </si>
  <si>
    <t xml:space="preserve">Evandra Campos Castro </t>
  </si>
  <si>
    <t>Rafael Leal Vitola</t>
  </si>
  <si>
    <t xml:space="preserve">rafael.vitola@ifpr.edu.br </t>
  </si>
  <si>
    <t>40/2017</t>
  </si>
  <si>
    <t>23403.000417/2017-91</t>
  </si>
  <si>
    <t>HEAD ENGENHARIA LTDA EPP</t>
  </si>
  <si>
    <t>41/2017</t>
  </si>
  <si>
    <t>23411.009468/2017-80</t>
  </si>
  <si>
    <t xml:space="preserve">Paulo Cesar Medeiros </t>
  </si>
  <si>
    <t xml:space="preserve">paulocesar.medeiros@ifpr.edu.br </t>
  </si>
  <si>
    <t>Willian Dal Moro</t>
  </si>
  <si>
    <t>willian.moro@ifpr.edu.br</t>
  </si>
  <si>
    <t>Silvana Barboza da Silva</t>
  </si>
  <si>
    <t>renan.marcos@ifpr.edu.br</t>
  </si>
  <si>
    <t>Everton Correia Luz</t>
  </si>
  <si>
    <t>Tiago Wolfgang Dopke</t>
  </si>
  <si>
    <t>tiago.dopke@ifpr.edu.br</t>
  </si>
  <si>
    <t>Hermelinda Peixoto Pereira Martins</t>
  </si>
  <si>
    <t>hermelinda.martins@ifpr.edu.br</t>
  </si>
  <si>
    <t>Jefferson Adriano Brunelli</t>
  </si>
  <si>
    <t>jefferson.brunelli@ifpr.edu.br</t>
  </si>
  <si>
    <t>Silvio Marcos Dias Santos</t>
  </si>
  <si>
    <t>Ana Paula de Moraes da Silva</t>
  </si>
  <si>
    <t>ana.moraes@ifpr.edu.br</t>
  </si>
  <si>
    <t>Jeferson Abílio da Silveira</t>
  </si>
  <si>
    <t>Lisandra Maria Kovaliczn Nadal</t>
  </si>
  <si>
    <t>lisandra.nadal@ifpr.edu.br</t>
  </si>
  <si>
    <t>Caroline Candido Veronese</t>
  </si>
  <si>
    <t>Paola Andreza Ávila Soares</t>
  </si>
  <si>
    <t>anapaula@ifpr.edu.br</t>
  </si>
  <si>
    <t>Elisângela Mota Pires</t>
  </si>
  <si>
    <t>elisangela.pires@ifpr.edu.br</t>
  </si>
  <si>
    <t>Viviane Aparecida Traversin Pereira</t>
  </si>
  <si>
    <t>44/2017</t>
  </si>
  <si>
    <t>23411.004648/2015-11</t>
  </si>
  <si>
    <t>CONSTRUTORA CIDADES LTDA ME</t>
  </si>
  <si>
    <t>Rescisão Unilateral</t>
  </si>
  <si>
    <t>PROAD/DI</t>
  </si>
  <si>
    <t xml:space="preserve">PROAD/DI - Fiscal Técnico        </t>
  </si>
  <si>
    <t xml:space="preserve">Marcos Antônio de Sordi </t>
  </si>
  <si>
    <t>42/2017</t>
  </si>
  <si>
    <t>23411.009840/2017-58</t>
  </si>
  <si>
    <t>Juliana Romão Correa</t>
  </si>
  <si>
    <t>juliana.correa@ifpr.edu.br</t>
  </si>
  <si>
    <t>43/2017</t>
  </si>
  <si>
    <t>23411.005995/2017-15</t>
  </si>
  <si>
    <t>550, de 29/03/2019</t>
  </si>
  <si>
    <t xml:space="preserve">José Juarez de Freitas </t>
  </si>
  <si>
    <t>45/2017</t>
  </si>
  <si>
    <t>23411.008878/2017-11</t>
  </si>
  <si>
    <t>AZ3 CONSTRUTORA DE OBRAS LTDA ME</t>
  </si>
  <si>
    <t xml:space="preserve">Rescisão Unilateral </t>
  </si>
  <si>
    <t>Jonatan Willian Daniel</t>
  </si>
  <si>
    <t>jonatan.daniel@ifpr.edu.br</t>
  </si>
  <si>
    <t>Ronaldo de Oliveira Gonçalves</t>
  </si>
  <si>
    <t>ronaldo.goncalves@ifpr.edu.br</t>
  </si>
  <si>
    <t>46/2017</t>
  </si>
  <si>
    <t>23410.000375/2015-38</t>
  </si>
  <si>
    <t>SERRANA OBRAS DE ENGENHARIA LTDA EPP</t>
  </si>
  <si>
    <t>Paulo Vergilio Guimarães</t>
  </si>
  <si>
    <t>47/2017</t>
  </si>
  <si>
    <t>23411.001697/2012-41</t>
  </si>
  <si>
    <t>Vanessa Demarchi Peron</t>
  </si>
  <si>
    <t>vanessa.peron@ifpr.edu.br</t>
  </si>
  <si>
    <t>FOZ DO IGUAÇU - Fiscais Técnico</t>
  </si>
  <si>
    <t>FOZ DO IGUAÇU - Fiscais Administrativo</t>
  </si>
  <si>
    <t>48/2017</t>
  </si>
  <si>
    <t>23409.000762/2016-94</t>
  </si>
  <si>
    <t>tiago.radaskievicz</t>
  </si>
  <si>
    <t>23408.001287/2017-64</t>
  </si>
  <si>
    <t>CONSTRUTORA ECASA ENGENHARIA LTDA EPP</t>
  </si>
  <si>
    <t xml:space="preserve">Everaldo de Souza </t>
  </si>
  <si>
    <t>Fernando Henrique Neves</t>
  </si>
  <si>
    <t xml:space="preserve">fernando.neves@ifpr.edu.br </t>
  </si>
  <si>
    <t>01/2018 - Campo Largo</t>
  </si>
  <si>
    <t>23411.003131/2017-69</t>
  </si>
  <si>
    <t>23411.000328/2018-27</t>
  </si>
  <si>
    <t xml:space="preserve">JAB PRESTADORA DE SERVIÇOS LTDA </t>
  </si>
  <si>
    <t xml:space="preserve">Raquel Zanetti Sioma </t>
  </si>
  <si>
    <t xml:space="preserve">01/2018 - Irati </t>
  </si>
  <si>
    <t xml:space="preserve"> 23409.000004/2017-57</t>
  </si>
  <si>
    <t>DULCE STEFANIAK 03618411910</t>
  </si>
  <si>
    <t>54, de 06/02/2018</t>
  </si>
  <si>
    <t>169, de 28/12/2021</t>
  </si>
  <si>
    <t>06, de 02/09/2022</t>
  </si>
  <si>
    <t>MARIO ANDRÉ CAMARGO TORRES</t>
  </si>
  <si>
    <t>170, de 28/12/2021</t>
  </si>
  <si>
    <t>01/2018-Londrina</t>
  </si>
  <si>
    <t>23403.001039/2017-63</t>
  </si>
  <si>
    <t>ASSOCIAÇÃO BRASILEIRA  DE EDUCAÇÃO E CULTURARA - ABEC</t>
  </si>
  <si>
    <t>Solange Aparecida Pissinati</t>
  </si>
  <si>
    <t>Rogério de Sant’ Anna Lima</t>
  </si>
  <si>
    <t xml:space="preserve">rogerio.lima@ifpr.edu.br </t>
  </si>
  <si>
    <t>Julio de Mello e Silva</t>
  </si>
  <si>
    <t xml:space="preserve">julio.mello@ifpr.edu.br </t>
  </si>
  <si>
    <t>Deise Costacurta Freitas</t>
  </si>
  <si>
    <t>01/2018 - Cascavel</t>
  </si>
  <si>
    <t>23411.000232/2018-69</t>
  </si>
  <si>
    <t>Andréa Freitas Bairros Andrade</t>
  </si>
  <si>
    <t>01/2018 - Foz do Iguaçu</t>
  </si>
  <si>
    <t>23411.000355/2018-08</t>
  </si>
  <si>
    <t>01/2018 - Ivaiporã</t>
  </si>
  <si>
    <t>23411.000332/2018-95</t>
  </si>
  <si>
    <t xml:space="preserve">jaqueline.carvalho@ifpr.edu.br </t>
  </si>
  <si>
    <t>01/2018 - Jacarezinho</t>
  </si>
  <si>
    <t>23411.000530/2018-59</t>
  </si>
  <si>
    <t>Willyan Bontorin de Oliveira</t>
  </si>
  <si>
    <t xml:space="preserve">willyan.oliveira@ifpr.edu.br </t>
  </si>
  <si>
    <t>Luiz Rodolpho Santana Araújo</t>
  </si>
  <si>
    <t xml:space="preserve">luiz.araujo@ifpr.edu.br </t>
  </si>
  <si>
    <t>01/2018 - Palmas</t>
  </si>
  <si>
    <t>23411.000404/2018-02</t>
  </si>
  <si>
    <t>01/2018 - Paranavaí</t>
  </si>
  <si>
    <t>23411.000122/2018-05</t>
  </si>
  <si>
    <t>01/2018 - Curitiba</t>
  </si>
  <si>
    <t>23411.000131/2018-98</t>
  </si>
  <si>
    <t>DANDY LOCAÇÃO DE VEÍCULOS LTDA - EPP</t>
  </si>
  <si>
    <t>Rogério Domingues Siqueira</t>
  </si>
  <si>
    <t>01-2018 - Assis Chateaubriand</t>
  </si>
  <si>
    <t>23411.000518/2018-44</t>
  </si>
  <si>
    <t xml:space="preserve">ASSIS CHATEAUBRIAND  </t>
  </si>
  <si>
    <t>01/2018 - Telemaco Borba</t>
  </si>
  <si>
    <t>23411.001338/2018-80</t>
  </si>
  <si>
    <t xml:space="preserve">RODRIGUES E COUTO LTDA ME </t>
  </si>
  <si>
    <t xml:space="preserve">Rubens Felipe Ribeiro </t>
  </si>
  <si>
    <t xml:space="preserve">rubens.ribeiro@ifpr.edu.br </t>
  </si>
  <si>
    <t>Sabrina Aparecida Klutchkovski</t>
  </si>
  <si>
    <t>sabrina.Klutchkovski@ifpr.edu.br</t>
  </si>
  <si>
    <t>01/2018 - Umuarama - Concessão</t>
  </si>
  <si>
    <t>23411.001295/2017-51</t>
  </si>
  <si>
    <t>VANILDA DE FAMA TIBURCIO ZIGANTE 57312222900</t>
  </si>
  <si>
    <t>Monia Karine Azevedo</t>
  </si>
  <si>
    <t>01/2018 - Paranaguá</t>
  </si>
  <si>
    <t>23399.000467/2016-02</t>
  </si>
  <si>
    <t>M. R. Kalb &amp; CIA LTDA - ME</t>
  </si>
  <si>
    <t>01/2018 - Umuarama</t>
  </si>
  <si>
    <t>23411.000610/2018-12</t>
  </si>
  <si>
    <t xml:space="preserve">erich.souza@ifpr.edu.br </t>
  </si>
  <si>
    <t>01/2018 - Londrina - Concessão</t>
  </si>
  <si>
    <t>23403.001198/2016-87</t>
  </si>
  <si>
    <t>ALEXANDRE RICARDO CHIACHERINI - MEI</t>
  </si>
  <si>
    <t xml:space="preserve">jorge.zukeran@ifpr.edu.br </t>
  </si>
  <si>
    <t xml:space="preserve">Tania Cristina Simões </t>
  </si>
  <si>
    <t>23411.000233/2018-11</t>
  </si>
  <si>
    <t>Kellerman Augusto Lemes Godarth</t>
  </si>
  <si>
    <t>Jaci Poli</t>
  </si>
  <si>
    <t>02/2018 - Campo Largo</t>
  </si>
  <si>
    <t>23411.006108/2017-26</t>
  </si>
  <si>
    <t>23410.000143/2018-22</t>
  </si>
  <si>
    <t>INTERATIVA SOLUÇÕES EM IMPRESSÃO EIRELLI</t>
  </si>
  <si>
    <t>IMPRESSÃO</t>
  </si>
  <si>
    <t>95, de 15/08/2022</t>
  </si>
  <si>
    <t>02/2018 -Ivaiporã</t>
  </si>
  <si>
    <t>23411.005733/2017-51</t>
  </si>
  <si>
    <t>23411.001844/2018-79</t>
  </si>
  <si>
    <t xml:space="preserve">Alessandro Pereira Guaita </t>
  </si>
  <si>
    <t>210, de 04/04/2018</t>
  </si>
  <si>
    <t>Marcibela Stulp</t>
  </si>
  <si>
    <t>THAÍS FERNANDA DE SOUZA MONTEIRO</t>
  </si>
  <si>
    <t>125, de 10/10/2022</t>
  </si>
  <si>
    <t>02/2018 -Paranavaí</t>
  </si>
  <si>
    <t>23411.001811/2018-29</t>
  </si>
  <si>
    <t>258, de 26/08/2022</t>
  </si>
  <si>
    <t>ANDRÉA FREITAS DE BARROS ANDRADE</t>
  </si>
  <si>
    <t>259, de 26/08/2022</t>
  </si>
  <si>
    <t>CLÁUDIA MÁRCIA BORITZA REIS</t>
  </si>
  <si>
    <t xml:space="preserve">02/2018 - Irati </t>
  </si>
  <si>
    <t>23411.000138/2018-18</t>
  </si>
  <si>
    <t>Fabio Alexandro Sant’ Ana</t>
  </si>
  <si>
    <t>Rosângela Balotin Fioreli Setenarski</t>
  </si>
  <si>
    <t>02/2018 -Londrina</t>
  </si>
  <si>
    <t>23411.000136/2018-11</t>
  </si>
  <si>
    <t>Sergio Assis de Almeida</t>
  </si>
  <si>
    <t>Rogério de Sant’Anna Lima</t>
  </si>
  <si>
    <t xml:space="preserve">solange.pissinati@ifpr.edu.br </t>
  </si>
  <si>
    <t xml:space="preserve">02/2018 - Cascavel </t>
  </si>
  <si>
    <t>23398.001871/2018-86</t>
  </si>
  <si>
    <t xml:space="preserve">ITSCON Tecnologia Ltda - EPP </t>
  </si>
  <si>
    <t>Railaine Ramos dos Santos</t>
  </si>
  <si>
    <t xml:space="preserve">02/2018 - Telemaco Borba </t>
  </si>
  <si>
    <t>23411.001385/2018-23</t>
  </si>
  <si>
    <t xml:space="preserve">murilo.silva@ifpr.edu.br </t>
  </si>
  <si>
    <t>02/2018 - Paranaguá</t>
  </si>
  <si>
    <t>23411.001612/2018-11</t>
  </si>
  <si>
    <t>SARUBBI PRESTADORA DE SERVIÇOS EIRELI - ME</t>
  </si>
  <si>
    <t xml:space="preserve">agnaldo.domingues@ifpr.edu.br </t>
  </si>
  <si>
    <t>02/2018-Curitiba</t>
  </si>
  <si>
    <t>23411.001982/2018-58</t>
  </si>
  <si>
    <t>JUNIOR TUR LTDA-ME</t>
  </si>
  <si>
    <t>Carlos Alberto Sacks</t>
  </si>
  <si>
    <t xml:space="preserve">sebastiao.dambroski@ifpr.edu.br </t>
  </si>
  <si>
    <t xml:space="preserve">02/2018 - Jacarezinho </t>
  </si>
  <si>
    <t>23411.002132/2018-77</t>
  </si>
  <si>
    <t xml:space="preserve">02/2018 - Palmas </t>
  </si>
  <si>
    <t>23408.000390/2017-97</t>
  </si>
  <si>
    <t>LANCHONETE E RESTAURANTE HORIZONTE II LTDA - ME</t>
  </si>
  <si>
    <t xml:space="preserve">Maicon Rodrigues </t>
  </si>
  <si>
    <t>maicon.rodrigues@ifpr.edu.br</t>
  </si>
  <si>
    <t xml:space="preserve">Veruska Samut Soares da Costa </t>
  </si>
  <si>
    <t>veruska.costa@ifpr.edu.br</t>
  </si>
  <si>
    <t>02/2018-Umuarama</t>
  </si>
  <si>
    <t>23411.001440/2018-85</t>
  </si>
  <si>
    <t>EMPREENDIMENTO TURÍSTICOS MAGALA LTDA - ME</t>
  </si>
  <si>
    <t>227, de 3012/2020</t>
  </si>
  <si>
    <t xml:space="preserve">eneias.gomes@ifpr.edu.br </t>
  </si>
  <si>
    <t xml:space="preserve">02/2018 - Foz do Iguaçu </t>
  </si>
  <si>
    <t>23398.000412/2018-66</t>
  </si>
  <si>
    <t>267, de 19/04/2018</t>
  </si>
  <si>
    <t>54, de 30/03/2022</t>
  </si>
  <si>
    <t>02/2018 - Assis Chateaubriand</t>
  </si>
  <si>
    <t>23412.000147/2018-91</t>
  </si>
  <si>
    <t>236, de 06/04/2018</t>
  </si>
  <si>
    <t>328, de 26/04/2023</t>
  </si>
  <si>
    <t>03/2018 - Irati</t>
  </si>
  <si>
    <t>23409.000154/2018-41</t>
  </si>
  <si>
    <t>200, de 04/04/2018</t>
  </si>
  <si>
    <t>03/2018-Ivaiporã</t>
  </si>
  <si>
    <t>23413.000201/2018-98</t>
  </si>
  <si>
    <t>CLÉBER DA CUNHA</t>
  </si>
  <si>
    <t>130, de 13/10/2022</t>
  </si>
  <si>
    <t xml:space="preserve">Anna Michela Arruda </t>
  </si>
  <si>
    <t>41, de 10/04/2023</t>
  </si>
  <si>
    <t>Marcos Henrique de Morais Golinelli</t>
  </si>
  <si>
    <t xml:space="preserve"> marcos.golinelli@ifpr.edu.br</t>
  </si>
  <si>
    <t>03/2018-Jacarezinho</t>
  </si>
  <si>
    <t>23407.000171/2018-07</t>
  </si>
  <si>
    <t>218, de 05/04/2018</t>
  </si>
  <si>
    <t>03/2018 - Londrina</t>
  </si>
  <si>
    <t>23403.000309/2018-08</t>
  </si>
  <si>
    <t>222, de 05/04/2018</t>
  </si>
  <si>
    <t>160, de 14/07/2022</t>
  </si>
  <si>
    <t>216, de 23/08/2022</t>
  </si>
  <si>
    <t>03/2018 - Umuarama</t>
  </si>
  <si>
    <t>23404.000260/2018-75</t>
  </si>
  <si>
    <t>225, de 06/04/2018</t>
  </si>
  <si>
    <t>45, de 21/03/2022</t>
  </si>
  <si>
    <t>03/2018-Cascavel</t>
  </si>
  <si>
    <t>23398.000409/2018-42</t>
  </si>
  <si>
    <t>535, de 27/08/2018</t>
  </si>
  <si>
    <t>QUEDAS DO IGUAÇU- Fiscal Técnico e Administrativo</t>
  </si>
  <si>
    <t>159, de 20/09/2022</t>
  </si>
  <si>
    <t>ANA PAULA DE OLIVEIRA</t>
  </si>
  <si>
    <t xml:space="preserve">03/2018-Campo Largo </t>
  </si>
  <si>
    <t>23411.003122/2018-59</t>
  </si>
  <si>
    <t>JAIR WRZESINSKI ME</t>
  </si>
  <si>
    <t xml:space="preserve">estanislau.velasco@ifpr.edu.br </t>
  </si>
  <si>
    <t>62, de 23/04/2019</t>
  </si>
  <si>
    <t xml:space="preserve">03/2018 - Curitiba </t>
  </si>
  <si>
    <t>23411.001983/2018-01</t>
  </si>
  <si>
    <t>03/2018-Foz do Iguaçu</t>
  </si>
  <si>
    <t>23398.000503/2018-00</t>
  </si>
  <si>
    <t xml:space="preserve">PANTANAL VEÍCULOS LTDA </t>
  </si>
  <si>
    <t>Rescisão Amigavel em 06/11/2019</t>
  </si>
  <si>
    <t>Angelita Rafaela Friedrich</t>
  </si>
  <si>
    <t>angelita.friedrich@ifpr.edu.br</t>
  </si>
  <si>
    <t xml:space="preserve">03/2018 - Palmas </t>
  </si>
  <si>
    <t>23408.000184/2017-87</t>
  </si>
  <si>
    <t>L. CAZALLI – FOTOCÓPIA - ME</t>
  </si>
  <si>
    <t>REPROGRAFIA</t>
  </si>
  <si>
    <t>23411.000725/2018-07</t>
  </si>
  <si>
    <t>Ciro Bachtold</t>
  </si>
  <si>
    <t xml:space="preserve">ciro.bachtold@ifpr.edu.br </t>
  </si>
  <si>
    <t xml:space="preserve">03/2018 - Assis Chateaubriand </t>
  </si>
  <si>
    <t>23411.000775/2018-86</t>
  </si>
  <si>
    <t>23412.000281/2018-91</t>
  </si>
  <si>
    <t>EDEN PRESTADORA DE SERVICOS DE LIMPEZA – EIRELI</t>
  </si>
  <si>
    <t>07, de 09/01/2020</t>
  </si>
  <si>
    <t xml:space="preserve">layani.silva@ifpr.edu.br </t>
  </si>
  <si>
    <t xml:space="preserve">TIAGO JULIANO DA SILVA </t>
  </si>
  <si>
    <t xml:space="preserve">03/2018 - Paranaguá </t>
  </si>
  <si>
    <t>23411.003563/2017-40</t>
  </si>
  <si>
    <t>23411.002025/2018-49</t>
  </si>
  <si>
    <t>FROTA S/MOTORISTA</t>
  </si>
  <si>
    <t>179 de 27/11/2019</t>
  </si>
  <si>
    <t>Fernando Cardoso Souza</t>
  </si>
  <si>
    <t xml:space="preserve">03/2018-Telemaco Borba </t>
  </si>
  <si>
    <t>23406.000057/2018-89</t>
  </si>
  <si>
    <t xml:space="preserve">ALVORADA VEÍCULOS LTDA - ME </t>
  </si>
  <si>
    <t>164, de 22/03/2018</t>
  </si>
  <si>
    <t xml:space="preserve">TELÊMACO BORBA </t>
  </si>
  <si>
    <t>16, de 25/01/2022</t>
  </si>
  <si>
    <t>23411.000771/2018-06</t>
  </si>
  <si>
    <t xml:space="preserve">ivone.vieira@ifpr.edu.br </t>
  </si>
  <si>
    <t>04/2018-Ivaiporã</t>
  </si>
  <si>
    <t>23413.000292/2018-61</t>
  </si>
  <si>
    <t>405, de 11/03/2019</t>
  </si>
  <si>
    <t>42, de 31/03/2022</t>
  </si>
  <si>
    <t xml:space="preserve"> Emanuelly Boeing Vilas Boas</t>
  </si>
  <si>
    <t xml:space="preserve"> emanuelly.boas@ifpr.edu.br </t>
  </si>
  <si>
    <t xml:space="preserve">priscila.schiavoni@ifpr.edu.br </t>
  </si>
  <si>
    <t>04/2018-Foz do Iguaçu</t>
  </si>
  <si>
    <t>23398.000616/2018-05</t>
  </si>
  <si>
    <t>SETTA – SERVIÇOS TERCEIRIZADOS LTDA - EPP</t>
  </si>
  <si>
    <t>79, de 10/04/2023</t>
  </si>
  <si>
    <t xml:space="preserve">04/2018 - Paranaguá </t>
  </si>
  <si>
    <t>23399.000179/2018-10</t>
  </si>
  <si>
    <t>180 de 27/11/2019</t>
  </si>
  <si>
    <t xml:space="preserve">04/2018-Telemaco Borba </t>
  </si>
  <si>
    <t>23406.000123/2018-11</t>
  </si>
  <si>
    <t>198, de 04/04/2018</t>
  </si>
  <si>
    <t xml:space="preserve">José Laudilino Bueno Júnior       </t>
  </si>
  <si>
    <t xml:space="preserve">Jair da Silva Peixe Filho </t>
  </si>
  <si>
    <t xml:space="preserve">jair.peixe@ifpr.edu.br </t>
  </si>
  <si>
    <t>04/2018 - Paranavaí</t>
  </si>
  <si>
    <t>23405.000244/2018-72</t>
  </si>
  <si>
    <t>27, de 05/12/2022</t>
  </si>
  <si>
    <t xml:space="preserve">marcio.sapatini@ifpr.edu.br </t>
  </si>
  <si>
    <t>177, de 15/03/2023</t>
  </si>
  <si>
    <t xml:space="preserve">Rafael Augusto Rodrigues </t>
  </si>
  <si>
    <t>Fábio André Geraluz dos Santos</t>
  </si>
  <si>
    <t>04/2018 - Curitiba</t>
  </si>
  <si>
    <t>23397.000279/2018-58</t>
  </si>
  <si>
    <t>274, de 20/04/2018</t>
  </si>
  <si>
    <t xml:space="preserve">Ricardo Arruda Sowek </t>
  </si>
  <si>
    <t xml:space="preserve">ricardo.arruda@ifpr.edu.br </t>
  </si>
  <si>
    <t xml:space="preserve">Ed Carlos da Silva </t>
  </si>
  <si>
    <t xml:space="preserve">04/2018 - Irati </t>
  </si>
  <si>
    <t>23409.000175/2018-67</t>
  </si>
  <si>
    <t>Silvia Leticia Trevisan</t>
  </si>
  <si>
    <t xml:space="preserve">silvia.trevisan@ifpr.edu.br </t>
  </si>
  <si>
    <t xml:space="preserve">04/2018-Campo Largo </t>
  </si>
  <si>
    <t>23411.003271/2018-18</t>
  </si>
  <si>
    <t>04/2018 - Palmas</t>
  </si>
  <si>
    <t>23411.005733/2018-66</t>
  </si>
  <si>
    <t>23408.000339/2018-66</t>
  </si>
  <si>
    <t>152, de 21/05/2021</t>
  </si>
  <si>
    <t>04/2018-Umuarama</t>
  </si>
  <si>
    <t>23404.000582/2018-14</t>
  </si>
  <si>
    <t>PEDRAZUL SERVIÇOS LTDA</t>
  </si>
  <si>
    <t xml:space="preserve">Fabiani Marchi Rossa Gouveia </t>
  </si>
  <si>
    <t>04/2018-Assis Chateaubriand</t>
  </si>
  <si>
    <t>23412.000331/2018-31</t>
  </si>
  <si>
    <t>P. R. INDUSTRIA E COMERCIO DE ARTEFATO DE METAL E SERVIÇOS</t>
  </si>
  <si>
    <t xml:space="preserve">Vanderlei Padilha </t>
  </si>
  <si>
    <t>vanderlei.padilha @ifpr.edu.br</t>
  </si>
  <si>
    <t>04/2018-Cascavel</t>
  </si>
  <si>
    <t>23398.000632/2018-90</t>
  </si>
  <si>
    <t>04/2018-Jacarezinho</t>
  </si>
  <si>
    <t>23411. 002156/2018-26</t>
  </si>
  <si>
    <t xml:space="preserve">Andreza Tangerino Mineto </t>
  </si>
  <si>
    <t>04/2018-Londrina</t>
  </si>
  <si>
    <t>23403.000517/2018-07</t>
  </si>
  <si>
    <t>05/2018-Assis Chateaubriand</t>
  </si>
  <si>
    <t>23412.000389/2018-84</t>
  </si>
  <si>
    <t xml:space="preserve">CARI TRANSPORTE RODOVIÁRIO DE PASSAGEIROS LTDA - ME </t>
  </si>
  <si>
    <t>1579, de 22/10/2018</t>
  </si>
  <si>
    <t>23411.000106/2018-12</t>
  </si>
  <si>
    <t>Gislaine Aparecida Alves Zamilian</t>
  </si>
  <si>
    <t xml:space="preserve">gislaine.zamilian@ifpr.edu.br </t>
  </si>
  <si>
    <t>Danniel Antonietto Chagas</t>
  </si>
  <si>
    <t>danniel.chagas@ifpr.edu.br</t>
  </si>
  <si>
    <t>05/2018-Campo Largo</t>
  </si>
  <si>
    <t>23410.000303/2018-33</t>
  </si>
  <si>
    <t>465, de 21/03/2019</t>
  </si>
  <si>
    <t xml:space="preserve">Angela Barros </t>
  </si>
  <si>
    <t>05/2018-Paranavaí</t>
  </si>
  <si>
    <t>23405.000264/2018-43</t>
  </si>
  <si>
    <t>Priscila Grazielle Flor</t>
  </si>
  <si>
    <t>priscila.flor@ifpr.edu.br</t>
  </si>
  <si>
    <t>05/2018-Cascavél</t>
  </si>
  <si>
    <t>23398.000656/2018-49</t>
  </si>
  <si>
    <t xml:space="preserve">Cleonice JacobMuller </t>
  </si>
  <si>
    <t xml:space="preserve">Railaene Ramos dos Santos </t>
  </si>
  <si>
    <t xml:space="preserve">railaine.santos@ifpr.edu.br </t>
  </si>
  <si>
    <t xml:space="preserve">05/2018-Foz do Iguaçu </t>
  </si>
  <si>
    <t>23398.001011/2018-23</t>
  </si>
  <si>
    <t>1411, de 26/09/2018</t>
  </si>
  <si>
    <t>Nivia Conceição Pereira dos Santos</t>
  </si>
  <si>
    <t>nivia.santos@ifpr.edu.br</t>
  </si>
  <si>
    <t>05/2018-Ivaiporã</t>
  </si>
  <si>
    <t>23413.000214/2018-67</t>
  </si>
  <si>
    <t>Rescisão Amigável</t>
  </si>
  <si>
    <t xml:space="preserve">emanuelly.boas@ifpr.edu.br  </t>
  </si>
  <si>
    <t xml:space="preserve">05/2018-Irati </t>
  </si>
  <si>
    <t>23409.000262/2018-14</t>
  </si>
  <si>
    <t xml:space="preserve">SETTA SERVIÇOS TERCERIZADOS LTDA EPP </t>
  </si>
  <si>
    <t>IRATI - Fiscais Técnico</t>
  </si>
  <si>
    <t xml:space="preserve">Rafael Zentil Buss </t>
  </si>
  <si>
    <t>Rafael.buss@ifpr.edu.br</t>
  </si>
  <si>
    <t xml:space="preserve">IRATI - Fiscais Adiministrativo </t>
  </si>
  <si>
    <t xml:space="preserve">Nilson dos Santos Vieira </t>
  </si>
  <si>
    <t xml:space="preserve">Fabio Alexandro Sant`Ana </t>
  </si>
  <si>
    <t xml:space="preserve">05/2018-Jacarezinho </t>
  </si>
  <si>
    <t>23407.000297/2018-73</t>
  </si>
  <si>
    <t>RODROLI SERVIÇOS EIRELLI</t>
  </si>
  <si>
    <t>459, de 09/07/2018</t>
  </si>
  <si>
    <t xml:space="preserve">05/2018-Umuarama </t>
  </si>
  <si>
    <t>23404.000529/2018-13</t>
  </si>
  <si>
    <t>Adilson Verdam dos Santos Junior</t>
  </si>
  <si>
    <t>05/2018-Londrina</t>
  </si>
  <si>
    <t>23403.000397/2018-30</t>
  </si>
  <si>
    <t xml:space="preserve">05/2018-Curitiba </t>
  </si>
  <si>
    <t>23397.000550/2018-55</t>
  </si>
  <si>
    <t xml:space="preserve">SETTA SERVIÇOS TERCERIZADOS LTDA EPP - Suspensão de postos </t>
  </si>
  <si>
    <t>Rescisão Unilateral a partir de 1º dezembro de 2021</t>
  </si>
  <si>
    <t>Ozilane Oliveira Silva</t>
  </si>
  <si>
    <t>05/2018-Paranaguá</t>
  </si>
  <si>
    <t>23399.000373/2018-97</t>
  </si>
  <si>
    <t>10, de 09/06/2022</t>
  </si>
  <si>
    <t>11, de 09/06/2022</t>
  </si>
  <si>
    <t>05/2018 - Palmas</t>
  </si>
  <si>
    <t>23408.000454/2018-31</t>
  </si>
  <si>
    <t>Vera Lucia Medeiros de Albuquerque de Azambuja</t>
  </si>
  <si>
    <t>09, de 31/01/2022 e 10, de 31/01/2022</t>
  </si>
  <si>
    <t xml:space="preserve">tatiane.balbinot@ifpr.edu.br </t>
  </si>
  <si>
    <t>Thiago Lise Silvério</t>
  </si>
  <si>
    <t>05/2018-Telemaco Borba</t>
  </si>
  <si>
    <t>23406.000287/2018-48</t>
  </si>
  <si>
    <t>ADRIMAX PRESTAÇÃO DE SERVIÇOS DE LIMPEZA E CONSERVAÇÃO EIRELI-ME</t>
  </si>
  <si>
    <t>106, de 28/10/2021</t>
  </si>
  <si>
    <t>05, de 11/01/2022</t>
  </si>
  <si>
    <t>23411.000613/2018-48</t>
  </si>
  <si>
    <t>Douglas Ivo D’ Espindola de Oliveira</t>
  </si>
  <si>
    <t xml:space="preserve">JAGUARIAIVA </t>
  </si>
  <si>
    <t>Luciano Alfredo Candéo</t>
  </si>
  <si>
    <t>06/2018-Assis Chateaubriand</t>
  </si>
  <si>
    <t>23412.000413/2018-85</t>
  </si>
  <si>
    <t>1577, de 22/10/2018</t>
  </si>
  <si>
    <t xml:space="preserve">Tiago Juliano da Silva </t>
  </si>
  <si>
    <t>06/2018-Campo Largo</t>
  </si>
  <si>
    <t>23410.000457/2018-25</t>
  </si>
  <si>
    <t>480, de 21/03/2019</t>
  </si>
  <si>
    <t>06/2018 - Palmas</t>
  </si>
  <si>
    <t>23411.010370/2018-56</t>
  </si>
  <si>
    <t>10, de 22/01/2020</t>
  </si>
  <si>
    <t>tatiane.varela@ifpr.edu.br</t>
  </si>
  <si>
    <t xml:space="preserve"> Eduardo de Carli </t>
  </si>
  <si>
    <t xml:space="preserve">06/2018-Jacarezinho </t>
  </si>
  <si>
    <t>23407.000309/2018-60</t>
  </si>
  <si>
    <t xml:space="preserve">DALETH VEÍCULOS LTDA </t>
  </si>
  <si>
    <t>06/2018-Londrina</t>
  </si>
  <si>
    <t>23403.000765/2018-40</t>
  </si>
  <si>
    <t>202, de 16/09/2021</t>
  </si>
  <si>
    <t xml:space="preserve">Marcelo Assis de Almeida </t>
  </si>
  <si>
    <t>06/2018-Paranavaí</t>
  </si>
  <si>
    <t>23405.000071/2017-10</t>
  </si>
  <si>
    <t>23405.000297/2018-93</t>
  </si>
  <si>
    <t>ELTON LUIZ PITTA 57757259991</t>
  </si>
  <si>
    <t>Rescisão amigavel em 18/08/2019</t>
  </si>
  <si>
    <t>Fábio Fernando de Oliveira Matos</t>
  </si>
  <si>
    <t>fabio.matos@ifpr.edu.br</t>
  </si>
  <si>
    <t>Aleson Marcos Piveta</t>
  </si>
  <si>
    <t>aleson.piveta@ifpr.edu.br</t>
  </si>
  <si>
    <t xml:space="preserve">06/2018-Paranaguá </t>
  </si>
  <si>
    <t>23399.000400/2018-21</t>
  </si>
  <si>
    <t xml:space="preserve">ITSCON TECNOLOGIA LTDA   </t>
  </si>
  <si>
    <t xml:space="preserve">06/2018-Irati </t>
  </si>
  <si>
    <t>23411.008244/2017-51</t>
  </si>
  <si>
    <t>23409.008244/2017-55</t>
  </si>
  <si>
    <t>GILVAN CESAR FERNANDES FILHO</t>
  </si>
  <si>
    <t>Sílvia Letícia Trevisan</t>
  </si>
  <si>
    <t>06/2018 - Foz do Iguaçu</t>
  </si>
  <si>
    <t>23411.011807/2018-79</t>
  </si>
  <si>
    <t xml:space="preserve">ECOTRAT CONTROLE DE PRAGAS URBANASLTDA LTDA ME </t>
  </si>
  <si>
    <t>06/2018-Ivaiporã</t>
  </si>
  <si>
    <t>23413.000576/2017-77</t>
  </si>
  <si>
    <t>CLAREICE ELOY SANTA ANNA</t>
  </si>
  <si>
    <t>Andréa Martini Ribeiro Gonçalves</t>
  </si>
  <si>
    <t>andrea.ribeiro@ifpr.edu.br</t>
  </si>
  <si>
    <t>06/2018-Curitiba</t>
  </si>
  <si>
    <t>23397.000721/2018-46</t>
  </si>
  <si>
    <t xml:space="preserve">SAARA OBRAS E SERVICOS LTDA </t>
  </si>
  <si>
    <t>06/2018-Cascavel</t>
  </si>
  <si>
    <t>23398.001015/2018-10</t>
  </si>
  <si>
    <t>SAARA OBRAS E SERVICOS LTDA</t>
  </si>
  <si>
    <t>andre.matsumoto@ifpr.edu.br</t>
  </si>
  <si>
    <t xml:space="preserve">CASCAVÉL </t>
  </si>
  <si>
    <t xml:space="preserve">Alexandre José Gontijo Spolaore </t>
  </si>
  <si>
    <t xml:space="preserve">06/2018-Telemaco Borba </t>
  </si>
  <si>
    <t xml:space="preserve">23406.000491/2018-69 </t>
  </si>
  <si>
    <t>107, de 29/10/2021</t>
  </si>
  <si>
    <t>06/2018-Umuarama</t>
  </si>
  <si>
    <t>23411.006364/2018-02</t>
  </si>
  <si>
    <t xml:space="preserve">Paula Cristina Palmas </t>
  </si>
  <si>
    <t>183, de 12/09/2019</t>
  </si>
  <si>
    <t>UMUARAMA - Fiscais Adm</t>
  </si>
  <si>
    <t>JOAO OTAVIO NICOLETTI STAUB</t>
  </si>
  <si>
    <t>239, de 17/11/2022</t>
  </si>
  <si>
    <t>AUGUSTO CARLOS CASTRO DOS SANTOS</t>
  </si>
  <si>
    <t>23411.000724/2018-54</t>
  </si>
  <si>
    <t>07/2018-Assis Chateaubriand</t>
  </si>
  <si>
    <t>23411.006683/2018-18</t>
  </si>
  <si>
    <t>1575, de 22/10/2018</t>
  </si>
  <si>
    <t>07/2018-Jacarezinho</t>
  </si>
  <si>
    <t>23411.007854/2018-18</t>
  </si>
  <si>
    <t>61, de 24/03/2020</t>
  </si>
  <si>
    <t xml:space="preserve">07/2018-Londrina </t>
  </si>
  <si>
    <t xml:space="preserve">23411.006619/2018-29 </t>
  </si>
  <si>
    <t>ASSOCIAÇÃO BRASILEIRA DE EDUCAÇÃO E CULTURA ABEC</t>
  </si>
  <si>
    <t xml:space="preserve">07/2018-Irati </t>
  </si>
  <si>
    <t>23409.000409/2018-76</t>
  </si>
  <si>
    <t xml:space="preserve">GRIJÓ SERVIÇOS ADMINISTRATIVOS LTDA </t>
  </si>
  <si>
    <t>07/2018-Palmas</t>
  </si>
  <si>
    <t>23408.000520/2018-72</t>
  </si>
  <si>
    <t>CATTANI SUL TRANSPORTES E TURISMO LTDA</t>
  </si>
  <si>
    <t xml:space="preserve">07/2018-Cascavel </t>
  </si>
  <si>
    <t>23411.007646/2018-19</t>
  </si>
  <si>
    <t>GENESIO JOSE ROEGELIN &amp; CIA LTDA</t>
  </si>
  <si>
    <t xml:space="preserve">João de França Junior </t>
  </si>
  <si>
    <t xml:space="preserve">joao.franca@ifpr.edu.br </t>
  </si>
  <si>
    <t>Odair Moreira de Souza</t>
  </si>
  <si>
    <t>odair.desouza@ifpr.edu.br</t>
  </si>
  <si>
    <t>07/2018-Foz do Iguaçu</t>
  </si>
  <si>
    <t>23411.011841/2018-43</t>
  </si>
  <si>
    <t>394, de 08/03/2019</t>
  </si>
  <si>
    <t>07/2018-Paranaguá</t>
  </si>
  <si>
    <t>23411.006470/2018-88</t>
  </si>
  <si>
    <t xml:space="preserve"> Roberto Teixeira Alves</t>
  </si>
  <si>
    <t>07/2018-Ivaiporã</t>
  </si>
  <si>
    <t>23413.000500/2018-22</t>
  </si>
  <si>
    <t xml:space="preserve">IVAIPORÃ - Fiscal  Administrativo </t>
  </si>
  <si>
    <t xml:space="preserve">emanuelly.boas@ifpr.edu.br </t>
  </si>
  <si>
    <t xml:space="preserve">IVAIPORÃ - Fiscal  Técnico </t>
  </si>
  <si>
    <t xml:space="preserve">Anacreone da Silva Souza </t>
  </si>
  <si>
    <t xml:space="preserve">anacreone.souza@ifpr.edu.br </t>
  </si>
  <si>
    <t xml:space="preserve">fernando.carvalho@ifpr.edu.br </t>
  </si>
  <si>
    <t>07/2018-Paranavaí</t>
  </si>
  <si>
    <t>23405.000409/2018-14</t>
  </si>
  <si>
    <t xml:space="preserve"> Andrea Freitas de Barros Andrade</t>
  </si>
  <si>
    <t xml:space="preserve">andrea.andrade@ifpr.edu.br </t>
  </si>
  <si>
    <t>06, de 04/02/2021</t>
  </si>
  <si>
    <t>Elaine Maestre Polido</t>
  </si>
  <si>
    <t xml:space="preserve">07/2018-Umuarama </t>
  </si>
  <si>
    <t>23404.000597/2018-82</t>
  </si>
  <si>
    <t xml:space="preserve">Marcos Paulo Rosa </t>
  </si>
  <si>
    <t>marcos.rosa@ifpr.edu.br</t>
  </si>
  <si>
    <t xml:space="preserve">Gabriel Augusto Cacao Quinato </t>
  </si>
  <si>
    <t xml:space="preserve">07/2018-Curitiba </t>
  </si>
  <si>
    <t>23397.000242/2018-20</t>
  </si>
  <si>
    <t>Ademir Goncalves Pinto</t>
  </si>
  <si>
    <t xml:space="preserve">ademir.pinto@ifpr.edu.br </t>
  </si>
  <si>
    <t>Paulo Vergilio Guimaraes Junior</t>
  </si>
  <si>
    <t xml:space="preserve">07/2018-Campo Largo </t>
  </si>
  <si>
    <t>23410.000405/2018-59</t>
  </si>
  <si>
    <t>Rescisão Unilateralmente em 16/06/2021</t>
  </si>
  <si>
    <t xml:space="preserve">Estanislau Velasco Junior </t>
  </si>
  <si>
    <t xml:space="preserve">07/2018-Telemaco Borba </t>
  </si>
  <si>
    <t>23411.010121/2018-61</t>
  </si>
  <si>
    <t>105, de 26/10/2021</t>
  </si>
  <si>
    <t>08/2018-Paranavaí</t>
  </si>
  <si>
    <t>23405.000538/2018-02</t>
  </si>
  <si>
    <t>08/2018-Foz do Iguaçu</t>
  </si>
  <si>
    <t>23398.001053/2018-64</t>
  </si>
  <si>
    <t>PAULO BORSATTI &amp; CIA LTDA</t>
  </si>
  <si>
    <t>08/2018-Campo Largo</t>
  </si>
  <si>
    <t>23411.005155/2018-33</t>
  </si>
  <si>
    <t xml:space="preserve">23411.008655/2018-27 </t>
  </si>
  <si>
    <t>08/2018-Irati</t>
  </si>
  <si>
    <t>23411.009388/2018-13</t>
  </si>
  <si>
    <t>76, de 28/06/2023</t>
  </si>
  <si>
    <t>Mario André Camargo Torres</t>
  </si>
  <si>
    <t>08/2018-Ivaiporã</t>
  </si>
  <si>
    <t>23413.000403/2018-30</t>
  </si>
  <si>
    <t>CONSTRUTORA ROCHA &amp; FILHO LTDA</t>
  </si>
  <si>
    <t>Diego Jose da Silva</t>
  </si>
  <si>
    <t>Anacreone da Silva Souza</t>
  </si>
  <si>
    <t>anacreone.souza@ifpr.edu.br</t>
  </si>
  <si>
    <t>Juliano da Rocha Queiroz</t>
  </si>
  <si>
    <t xml:space="preserve">juliano.queiroz@ifpr.edu.br </t>
  </si>
  <si>
    <t>08/2018-Londrina</t>
  </si>
  <si>
    <t xml:space="preserve">23411.011769/2018-54 </t>
  </si>
  <si>
    <t>LPE COMERCIO E IMPORTACAO LTDA</t>
  </si>
  <si>
    <t xml:space="preserve">Rogério de Sant' Anna Lima </t>
  </si>
  <si>
    <t xml:space="preserve">08/2018-Curitiba </t>
  </si>
  <si>
    <t>23411.011730/2018-37</t>
  </si>
  <si>
    <t>08/2018-Paranaguá</t>
  </si>
  <si>
    <t>23399.000085/2018-32</t>
  </si>
  <si>
    <t xml:space="preserve">ASAKAI CONSTRUÇÕES LTDA </t>
  </si>
  <si>
    <t xml:space="preserve">Paulo Vergilío  Guimarães Junior  </t>
  </si>
  <si>
    <t>08/2018-Assis Chateaubriand</t>
  </si>
  <si>
    <t>23412.000096/2018-05</t>
  </si>
  <si>
    <t>RUMO CONSTRUCOES E GERENCIAMENTO -EIRELI</t>
  </si>
  <si>
    <t xml:space="preserve">08/2018-Cascavel </t>
  </si>
  <si>
    <t>23411.009548/2018-16</t>
  </si>
  <si>
    <t xml:space="preserve">Andréa Freitas Bairros Andrade </t>
  </si>
  <si>
    <t xml:space="preserve">André Rodrigues Matsumoto </t>
  </si>
  <si>
    <t>23411.001363/2018-63</t>
  </si>
  <si>
    <t xml:space="preserve"> everton.pinto@ifpr.edu.br</t>
  </si>
  <si>
    <t xml:space="preserve">mariana.rocha@ifpr.edu.br </t>
  </si>
  <si>
    <t>Reitoria Vila Oficinas - Fiscais Técnico Setorial</t>
  </si>
  <si>
    <t>08/2018-Telemaco Borba  - Concessão</t>
  </si>
  <si>
    <t>23406.000390/2018-98</t>
  </si>
  <si>
    <t>LOREN MACHADO VAZ 11955816964</t>
  </si>
  <si>
    <t>103, de 26/10/2021</t>
  </si>
  <si>
    <t xml:space="preserve">Fernanda dos Santos Kreczkiuski </t>
  </si>
  <si>
    <t xml:space="preserve">Priscila Godoy </t>
  </si>
  <si>
    <t>09/2018-Cascavel</t>
  </si>
  <si>
    <t>23398.000889/2018-41</t>
  </si>
  <si>
    <t>23411.010600/2018-87</t>
  </si>
  <si>
    <t xml:space="preserve">PETRY ENGENHARIA LTDA - ME </t>
  </si>
  <si>
    <t xml:space="preserve">09/2018-Curitiba </t>
  </si>
  <si>
    <t>23411.008114/2018-07</t>
  </si>
  <si>
    <t>23411.011544/2018-06</t>
  </si>
  <si>
    <t xml:space="preserve">SOMMA ENGENHARIA LTDA </t>
  </si>
  <si>
    <t>09/2018-Palmas</t>
  </si>
  <si>
    <t>23408.000955/2018-17</t>
  </si>
  <si>
    <t>Francisco José dos Santos Neto</t>
  </si>
  <si>
    <t>francisco.neto@ifpr.edu.br</t>
  </si>
  <si>
    <t>09/2018-Paranavaí</t>
  </si>
  <si>
    <t>23405.000635/2018-97</t>
  </si>
  <si>
    <t>Franciele Milani Coutinho</t>
  </si>
  <si>
    <t>180, de 15/03/2023 - revoga a portaria 249, de 26/08/2022</t>
  </si>
  <si>
    <t>188, de 20/03/2023</t>
  </si>
  <si>
    <t>250, de 26/08/2022</t>
  </si>
  <si>
    <t xml:space="preserve">09/2018-Umuarama </t>
  </si>
  <si>
    <t>23411.008578/2018-13</t>
  </si>
  <si>
    <t>UMUARAMA - Fiscal Adminsitrativo</t>
  </si>
  <si>
    <t>Augusto Carlos Castro dos Santos</t>
  </si>
  <si>
    <t>Joyce Ronquim</t>
  </si>
  <si>
    <t xml:space="preserve"> joyce.ronquim@ifpr.edu.br</t>
  </si>
  <si>
    <t xml:space="preserve">Rafael Bertholdi Rapp  </t>
  </si>
  <si>
    <t>09/2018-Foz do Iguaçu</t>
  </si>
  <si>
    <t>23398.000594/2018-75</t>
  </si>
  <si>
    <t>Kathleen Dall Bello de Souza Risson</t>
  </si>
  <si>
    <t>kathleen.souza@ifpr.edu.br</t>
  </si>
  <si>
    <t>09/2018-Irati</t>
  </si>
  <si>
    <t>23411.004888/2018-51</t>
  </si>
  <si>
    <t xml:space="preserve">23411.012297/2018-57 </t>
  </si>
  <si>
    <t xml:space="preserve">09/2018-Telemaco Borba </t>
  </si>
  <si>
    <t>23411.012512/2018-10</t>
  </si>
  <si>
    <t xml:space="preserve">RAFAEL PARREIRA GOIS EIRELI </t>
  </si>
  <si>
    <t>Jose Lucas de Andrade Gomes</t>
  </si>
  <si>
    <t>jose.andrade@ifpr.edu.br</t>
  </si>
  <si>
    <t>09/2018-Assis Chateaubriand</t>
  </si>
  <si>
    <t>23411.011664/2018-03</t>
  </si>
  <si>
    <t xml:space="preserve">Aline Lariza Glaeser Zilio Piletti </t>
  </si>
  <si>
    <t>aline.piletti@ifpr.edu.br</t>
  </si>
  <si>
    <t>09/2018-Londrina</t>
  </si>
  <si>
    <t>23411.009644/2018-64</t>
  </si>
  <si>
    <t>SERQUIP TRATAMENTOS RESIDUOS PR LTDA</t>
  </si>
  <si>
    <t>23411.001367/2018-41</t>
  </si>
  <si>
    <t xml:space="preserve">TRANS ISAAK TURISMO LTDA </t>
  </si>
  <si>
    <t>96, de 18/11/2022</t>
  </si>
  <si>
    <t>97, de 18/11/2022</t>
  </si>
  <si>
    <t>PROAD  - 2º Fiscal Substituta</t>
  </si>
  <si>
    <t>23411.001443/2018-19</t>
  </si>
  <si>
    <t xml:space="preserve">10/2018-Palmas </t>
  </si>
  <si>
    <t>23408.000971/2018-18</t>
  </si>
  <si>
    <t xml:space="preserve">SERVIOESTE SOLUÇÕES AMBIENTAIS LTDA </t>
  </si>
  <si>
    <t>12, de 22/01/2020</t>
  </si>
  <si>
    <t xml:space="preserve"> eduardo.alba@ifpr.edu.br</t>
  </si>
  <si>
    <t>342, de 30/08/2021</t>
  </si>
  <si>
    <t xml:space="preserve">Andrey de Campos </t>
  </si>
  <si>
    <t>andrey.campos@ifpr.edu.br</t>
  </si>
  <si>
    <t>343, de 30/08/2021</t>
  </si>
  <si>
    <t>Cledes Terezinha de Oliveira</t>
  </si>
  <si>
    <t>cledes.oliveira@ifpr.edu.br</t>
  </si>
  <si>
    <t xml:space="preserve">10/2018-Umuarama </t>
  </si>
  <si>
    <t>23411.008062/2018-61</t>
  </si>
  <si>
    <t xml:space="preserve">23411.011747/2018-94 </t>
  </si>
  <si>
    <t>Netúlio Alarcon Fioratti</t>
  </si>
  <si>
    <t>netulio.fioratti@ifpr.edu.br</t>
  </si>
  <si>
    <t>23411.001733/2018-62</t>
  </si>
  <si>
    <t>551, de 29/03/2019</t>
  </si>
  <si>
    <t>Thiago Luiz Calandro</t>
  </si>
  <si>
    <t>thiago.calandro@ifpr.edu.br</t>
  </si>
  <si>
    <t xml:space="preserve">11/2018-Cascavel </t>
  </si>
  <si>
    <t>23398.000952/2018-40</t>
  </si>
  <si>
    <t>23411.012650/2018-07</t>
  </si>
  <si>
    <t>LANCE ONLINE MULTINEGÓCIOS EIRELI</t>
  </si>
  <si>
    <t>92 de 05/09/19</t>
  </si>
  <si>
    <t>Andre Rodrigues Matsumoto</t>
  </si>
  <si>
    <t>CASCAVEL - Fiscal Técnico</t>
  </si>
  <si>
    <t>SIDNEI BATISTA DOS SANTOS</t>
  </si>
  <si>
    <t>48, de 04/04/2022</t>
  </si>
  <si>
    <t>CASCAVEL - Fiscal Administrativo</t>
  </si>
  <si>
    <t>JOÃO DE FRANÇA JÚNIOR</t>
  </si>
  <si>
    <t>116, de 24/06/2022 - retificada pela portaria 160, de 20/09/2022</t>
  </si>
  <si>
    <t xml:space="preserve">11/2018-Umuarama </t>
  </si>
  <si>
    <t>23080.011162/2018-63</t>
  </si>
  <si>
    <t>23411.012282/2018-99</t>
  </si>
  <si>
    <t>Fabiane Marchi Rossa Gouveira</t>
  </si>
  <si>
    <t xml:space="preserve"> fabiane.gouveia@ifpr.edu.br</t>
  </si>
  <si>
    <t>Joyce.ronquim@ifpr.edu.br</t>
  </si>
  <si>
    <t>Grasielle Cristina dos Santos Lembi Gorla</t>
  </si>
  <si>
    <t>grasielle.gorla@ifpr.edu.br</t>
  </si>
  <si>
    <t>10/2018-Paranaguá</t>
  </si>
  <si>
    <t xml:space="preserve">23411.012253/2018-27 </t>
  </si>
  <si>
    <t>11/2018-Paranavaí</t>
  </si>
  <si>
    <t>23411.013789/2018-60</t>
  </si>
  <si>
    <t>ARENITO ENGENHARIA E CONSTRUCOES -EIRELI</t>
  </si>
  <si>
    <t>Ana Maria Denardi</t>
  </si>
  <si>
    <t>ana.denardi@ifpr.edu.br</t>
  </si>
  <si>
    <t xml:space="preserve">PARANAVAÍ-Fiscal Administrativo </t>
  </si>
  <si>
    <t xml:space="preserve">PARANAVAÍ-Fiscal Técnico </t>
  </si>
  <si>
    <t>10/2018-Cascavel</t>
  </si>
  <si>
    <t>23411.010581/2018-99</t>
  </si>
  <si>
    <t>ABEL SGARIONI ENGENHARIA E - CONSTRUCAO CIVIL LTDA</t>
  </si>
  <si>
    <t xml:space="preserve">Belquis Oliveira Meireles </t>
  </si>
  <si>
    <t xml:space="preserve">belquis.meireles@ifpr.edu.br </t>
  </si>
  <si>
    <t>11/2018-Palmas</t>
  </si>
  <si>
    <t>23408.001836/2017-09</t>
  </si>
  <si>
    <t>RATTI CARLI &amp; CIA LTDA</t>
  </si>
  <si>
    <t>LIMPEZA DE FOSSA</t>
  </si>
  <si>
    <t>303, de 19/07/2021</t>
  </si>
  <si>
    <t xml:space="preserve">Adenor Vicente Wendling  </t>
  </si>
  <si>
    <t>12/2018-Palmas</t>
  </si>
  <si>
    <t>23408.001331/2018-17</t>
  </si>
  <si>
    <t>23411. 002035/2018-84</t>
  </si>
  <si>
    <t>P.R. INDÚSTRIA E COMÉRCIO DE ARTEFATOS DE METAL E SERVIÇOS DE IMUNIZAÇÃO LTDA - ME</t>
  </si>
  <si>
    <t xml:space="preserve">12/2018-Umuarama </t>
  </si>
  <si>
    <t>23411.011491/2018-15</t>
  </si>
  <si>
    <t>CDA ENGENHARIA EIRELI</t>
  </si>
  <si>
    <t>Viviane Martins de Souza</t>
  </si>
  <si>
    <t>viviane.souza@ifpr.edu.br</t>
  </si>
  <si>
    <t>Jose Mateus Bido</t>
  </si>
  <si>
    <t>jose.bido@ifpr.edu.br</t>
  </si>
  <si>
    <t xml:space="preserve">13/2018-Palmas </t>
  </si>
  <si>
    <t>23408.001427/2018-85</t>
  </si>
  <si>
    <t>353, 27/10/2020</t>
  </si>
  <si>
    <t>PALMAS - Fiscal Técnico</t>
  </si>
  <si>
    <t>PALMAS - Fiscal administrativo</t>
  </si>
  <si>
    <t xml:space="preserve">13/2018-Umuarama </t>
  </si>
  <si>
    <t>23411.011536/2018-51</t>
  </si>
  <si>
    <t>GOIOERÊ - Fiscal Adminsitrativo</t>
  </si>
  <si>
    <t>Marco Tadeu Gonçalves</t>
  </si>
  <si>
    <t>marco.goncalves@ifpr.edu.br</t>
  </si>
  <si>
    <t>GOIOERÊ -  Fiscal Técnico</t>
  </si>
  <si>
    <t>13/2018</t>
  </si>
  <si>
    <t>23411.002046/2018-64</t>
  </si>
  <si>
    <t>ECOTRAT CONTROLE DE PRAGAS URBANAS LTDA - ME</t>
  </si>
  <si>
    <t xml:space="preserve">Jeovane Pichuski </t>
  </si>
  <si>
    <t>14/2018</t>
  </si>
  <si>
    <t>23411.002128/2018-17</t>
  </si>
  <si>
    <t xml:space="preserve">MAR </t>
  </si>
  <si>
    <t>191, de 03/04/2018</t>
  </si>
  <si>
    <t>34, de 02/06/2022</t>
  </si>
  <si>
    <t xml:space="preserve">14/2018-Palmas </t>
  </si>
  <si>
    <t>23408.000586/2017-81</t>
  </si>
  <si>
    <t>INVISION COMERCIO E ASSISTENCIA -TECNICA LTDA</t>
  </si>
  <si>
    <t>Adenor Vicente Wendling</t>
  </si>
  <si>
    <t xml:space="preserve">Simone Cristina Girardi </t>
  </si>
  <si>
    <t>simone.girardi@ifpr.edu.br</t>
  </si>
  <si>
    <t xml:space="preserve">15/2018-Palmas </t>
  </si>
  <si>
    <t>23411.008943/2018-81</t>
  </si>
  <si>
    <t>CORONÉL VIVIDA - Fiscais Administrativo</t>
  </si>
  <si>
    <t xml:space="preserve">Lucas Colferari </t>
  </si>
  <si>
    <t>lucas.colferari@ifpr.edu.br</t>
  </si>
  <si>
    <t xml:space="preserve">CORONÉL VIVIDA - Fiscal Técnico </t>
  </si>
  <si>
    <t>15/2018</t>
  </si>
  <si>
    <t>23411.005989/2016-87</t>
  </si>
  <si>
    <t>499, de 26/07/2018</t>
  </si>
  <si>
    <t>35, de 02/06/2022</t>
  </si>
  <si>
    <t xml:space="preserve">16/2018-Palmas </t>
  </si>
  <si>
    <t>23411.009958/2018-67</t>
  </si>
  <si>
    <t xml:space="preserve">CORONÉL VIVIDA </t>
  </si>
  <si>
    <t>16/2018</t>
  </si>
  <si>
    <t>23411.002407/2018-72</t>
  </si>
  <si>
    <t>Luiz Geraldo Seixas</t>
  </si>
  <si>
    <t>197, de 04/04/2018</t>
  </si>
  <si>
    <t>17/2018</t>
  </si>
  <si>
    <t>23411.002569/2018-19</t>
  </si>
  <si>
    <t>230, de 06/04/2018</t>
  </si>
  <si>
    <t xml:space="preserve">17/2018-Palmas </t>
  </si>
  <si>
    <t>23411.006919/2018-16</t>
  </si>
  <si>
    <t>18/2018</t>
  </si>
  <si>
    <t>23411.002270/2018-56</t>
  </si>
  <si>
    <t>Cassandra Santiago CardosoTavares Goes</t>
  </si>
  <si>
    <t xml:space="preserve">cassandra.tavares@ifpr.edu.br </t>
  </si>
  <si>
    <t xml:space="preserve">18/2018-Palmas </t>
  </si>
  <si>
    <t>23398.001056/2018-06</t>
  </si>
  <si>
    <t>23411.010729/2018-95</t>
  </si>
  <si>
    <t xml:space="preserve">ANCEMA CONSTRUÇÕES LTDA </t>
  </si>
  <si>
    <t>Candida Joelma Leopoldino</t>
  </si>
  <si>
    <t>candida.leopoldino@ifpr.edu.br</t>
  </si>
  <si>
    <t xml:space="preserve">Evandro Marcos Leonardi </t>
  </si>
  <si>
    <t xml:space="preserve">Eduardo de Carli </t>
  </si>
  <si>
    <t xml:space="preserve">Lucas Colferai </t>
  </si>
  <si>
    <t xml:space="preserve">CORONEL VIVIDA  - Fiscal Técnico </t>
  </si>
  <si>
    <t xml:space="preserve">Tiago Radaskievicz </t>
  </si>
  <si>
    <t>19/2018</t>
  </si>
  <si>
    <t>23411.002470/2018-17</t>
  </si>
  <si>
    <t>553, de 29/03/2019</t>
  </si>
  <si>
    <t xml:space="preserve">jose.defreitas@ifpr.edu.br
</t>
  </si>
  <si>
    <t xml:space="preserve">19/2018-Palmas </t>
  </si>
  <si>
    <t>23411.011745/2018-03</t>
  </si>
  <si>
    <t xml:space="preserve">S. A FOLLMER CONSTRUÇÃO E SERVIÇOS - ME </t>
  </si>
  <si>
    <t>Francisco Jose dos Santos Neto</t>
  </si>
  <si>
    <t>20/2018</t>
  </si>
  <si>
    <t>23411.002466/2018-41</t>
  </si>
  <si>
    <t>216, de 05/04/2018</t>
  </si>
  <si>
    <t>21/2018</t>
  </si>
  <si>
    <t>23411.002549/2018-30</t>
  </si>
  <si>
    <t>234, de 06/04/2018</t>
  </si>
  <si>
    <t>22/2018</t>
  </si>
  <si>
    <t>23411.002643/2018-99</t>
  </si>
  <si>
    <t>Joaquim José Honório de Lima</t>
  </si>
  <si>
    <t>joaquim.lima@ifpr.edu.br</t>
  </si>
  <si>
    <t>255, de 10/04/2018</t>
  </si>
  <si>
    <t>23/2018</t>
  </si>
  <si>
    <t>23411.002271/2018-09</t>
  </si>
  <si>
    <t>400, de 19/06/2018</t>
  </si>
  <si>
    <t xml:space="preserve">Marines dos Santos Silveira </t>
  </si>
  <si>
    <t xml:space="preserve"> marines.silveira@ifpr.edu.br</t>
  </si>
  <si>
    <t>24/2018</t>
  </si>
  <si>
    <t>23411.002528/2018-14</t>
  </si>
  <si>
    <t>122, de 06/10/2021</t>
  </si>
  <si>
    <t>Marlon de Oliveira Vaz</t>
  </si>
  <si>
    <t>marlon.vaz@ifpr.edu.br</t>
  </si>
  <si>
    <t>Gabriel Henrique Knufer</t>
  </si>
  <si>
    <t>25/2018</t>
  </si>
  <si>
    <t>23411.002493/2018-13</t>
  </si>
  <si>
    <t>ANA PAULA SOUTO THON</t>
  </si>
  <si>
    <t>42, de 12/04/2022</t>
  </si>
  <si>
    <t>246, de 11/04/2018</t>
  </si>
  <si>
    <t>26/2018</t>
  </si>
  <si>
    <t>23411.003363/2018-06</t>
  </si>
  <si>
    <t>RODROLI SERVIÇOS LTDA</t>
  </si>
  <si>
    <t xml:space="preserve">Francisco Fernando Kuhn </t>
  </si>
  <si>
    <t xml:space="preserve">PINHAIS - Fiscal Técnico </t>
  </si>
  <si>
    <t xml:space="preserve">lidia.emi@ifpr.edu.br </t>
  </si>
  <si>
    <t>Alessandra Beatriz Pachas Zavala</t>
  </si>
  <si>
    <t>alessandra.zavala@ifpr.edu.br</t>
  </si>
  <si>
    <t xml:space="preserve">PINHAIS - Fiscal administrativo </t>
  </si>
  <si>
    <t>27/2018</t>
  </si>
  <si>
    <t>23411.003891/2018-57</t>
  </si>
  <si>
    <t xml:space="preserve">PEDRAZUL SERVIÇOS LTDA </t>
  </si>
  <si>
    <t>Luís Fernando Howeler</t>
  </si>
  <si>
    <t>28/2018</t>
  </si>
  <si>
    <t>23411.0003006/2017-59</t>
  </si>
  <si>
    <t>23411.002721/2018-55</t>
  </si>
  <si>
    <t xml:space="preserve">francisco.kuhn@ifpr.edu.br </t>
  </si>
  <si>
    <t>Ceslo Luiz Buiar</t>
  </si>
  <si>
    <t>Andrius Felipe Roque</t>
  </si>
  <si>
    <t>29/2018</t>
  </si>
  <si>
    <t>23411.006443/2017-24</t>
  </si>
  <si>
    <t xml:space="preserve">ENERMAC INSTALAÇÕES E AUTOMOÇÃO ELÉTRICA LTDA - ME </t>
  </si>
  <si>
    <t>MANUTENÇÃO CORRETIVA GRUPO GERADOR 150KVA</t>
  </si>
  <si>
    <t xml:space="preserve"> Onivaldo Flores Junior </t>
  </si>
  <si>
    <t>Claudinei Bonfim</t>
  </si>
  <si>
    <t>claudinei.bonfim@ifpr.edu.br</t>
  </si>
  <si>
    <t>30/2018</t>
  </si>
  <si>
    <t>23411.003132/2017-11</t>
  </si>
  <si>
    <t>23411.003146/2018-16</t>
  </si>
  <si>
    <t>32/2018</t>
  </si>
  <si>
    <t>23411.003597/2018-45</t>
  </si>
  <si>
    <t xml:space="preserve">Termo da Rescisão Amigavel </t>
  </si>
  <si>
    <t>42, de 09/03/2020</t>
  </si>
  <si>
    <t>Giovani Célio Degarais</t>
  </si>
  <si>
    <t>31/2018</t>
  </si>
  <si>
    <t>23411.002911/2018-72</t>
  </si>
  <si>
    <t>RODRIGUES E COUTO LTDA ME</t>
  </si>
  <si>
    <t>33/2018</t>
  </si>
  <si>
    <t>23411.003655/2018-31</t>
  </si>
  <si>
    <t>433, de 03/07/2018</t>
  </si>
  <si>
    <t>34/2018</t>
  </si>
  <si>
    <t>23411.004404/2018-73</t>
  </si>
  <si>
    <t>35/2018</t>
  </si>
  <si>
    <t>23411.004311/2018-49</t>
  </si>
  <si>
    <t xml:space="preserve">UNIÃO DA VITÓRIA - Fiscal Técnico </t>
  </si>
  <si>
    <t>UNIÃO DA VITÓRIA - Fiscal Adiministrativo</t>
  </si>
  <si>
    <t>Danilo Eufrázio Miranda</t>
  </si>
  <si>
    <t>danilo.miranda@ifpr.edu.br</t>
  </si>
  <si>
    <t>36/2018</t>
  </si>
  <si>
    <t>23411.004246/2018-51</t>
  </si>
  <si>
    <t xml:space="preserve">REITORIA  - Edificio Aroeira </t>
  </si>
  <si>
    <t>Amanda Abgail da Silva França</t>
  </si>
  <si>
    <t>37/2018</t>
  </si>
  <si>
    <t>23411.004752/2018-41</t>
  </si>
  <si>
    <t>FUNTEF-PR</t>
  </si>
  <si>
    <t>Elisson Mildemberg</t>
  </si>
  <si>
    <t xml:space="preserve">elisson.mildemberg@ifpr.edu.br </t>
  </si>
  <si>
    <t>38/2018</t>
  </si>
  <si>
    <t>23411.001626/2018-34</t>
  </si>
  <si>
    <t>TORRES NOVAS CONSTRUTORA EIRELLI EPP</t>
  </si>
  <si>
    <t>PITANGA - Fiscal Técnico</t>
  </si>
  <si>
    <t xml:space="preserve">Paulo Vergílio Guimarães JUnior </t>
  </si>
  <si>
    <t>Rafael  Bertholdi Rapp</t>
  </si>
  <si>
    <t>PITANGA - Fiscal Administrativo</t>
  </si>
  <si>
    <t xml:space="preserve">Mauricio Zanatta </t>
  </si>
  <si>
    <t xml:space="preserve">mauricio.zanatta@ifpr.edu.br </t>
  </si>
  <si>
    <t>39/2018</t>
  </si>
  <si>
    <t>23411.001448/2018-41</t>
  </si>
  <si>
    <t>43/2018</t>
  </si>
  <si>
    <t>23411.006048/2018-22</t>
  </si>
  <si>
    <t>1.381, de 21/09/2018</t>
  </si>
  <si>
    <t>121, de 29/11/2022</t>
  </si>
  <si>
    <t>44/2018</t>
  </si>
  <si>
    <t>23411.006067/2018-59</t>
  </si>
  <si>
    <t xml:space="preserve">Antonio Marcos de Souza Santos </t>
  </si>
  <si>
    <t xml:space="preserve">Tatiana Mayumi Niwa </t>
  </si>
  <si>
    <t>Raphael Rodrigues Lage</t>
  </si>
  <si>
    <t>41/2018</t>
  </si>
  <si>
    <t>23411.002595/2018-39</t>
  </si>
  <si>
    <t xml:space="preserve">Carlos Augusto Marcondes Camargo </t>
  </si>
  <si>
    <t>42/2018</t>
  </si>
  <si>
    <t>23411.006101/2018-95</t>
  </si>
  <si>
    <t>1374, de 20/09/2018</t>
  </si>
  <si>
    <t xml:space="preserve">Luiz Fernando da Rocha </t>
  </si>
  <si>
    <t>45/2018</t>
  </si>
  <si>
    <t>23411.006135/2018-80</t>
  </si>
  <si>
    <t>104, de 23/11/2022</t>
  </si>
  <si>
    <t xml:space="preserve">PROPLAN </t>
  </si>
  <si>
    <t>Bryan Felipe de Oliveira</t>
  </si>
  <si>
    <t>bryan.oliveira@ifpr.edu.br</t>
  </si>
  <si>
    <t>211, de 16/05/2022</t>
  </si>
  <si>
    <t>PROAD - 2º Substituto</t>
  </si>
  <si>
    <t>111, de 02/12/2022</t>
  </si>
  <si>
    <t xml:space="preserve">GABINETE - COPEIRA </t>
  </si>
  <si>
    <t>Felipe Pereira Cortiana</t>
  </si>
  <si>
    <t>47, 23/03/2020</t>
  </si>
  <si>
    <t>GISLAINE PRESTES DE MEDEIROS</t>
  </si>
  <si>
    <t>96, de 08/02/2022</t>
  </si>
  <si>
    <t>GABINETE - RECEPCIONISTA</t>
  </si>
  <si>
    <t>FLÁVIA NUNES FLORES HUBIE</t>
  </si>
  <si>
    <t xml:space="preserve">flavia.hubie@ifpr.edu.br </t>
  </si>
  <si>
    <t>149, de 21/02/2022</t>
  </si>
  <si>
    <t>DÉBORA DOS SANTOS OLIVEIRA</t>
  </si>
  <si>
    <t>46/2018</t>
  </si>
  <si>
    <t>23411.006133/2018-91</t>
  </si>
  <si>
    <t>GRIJO SERVIÇOS ADMINISTRATIVOS LTDA EPP</t>
  </si>
  <si>
    <t>47/2018</t>
  </si>
  <si>
    <t>23411.001679/2018-55</t>
  </si>
  <si>
    <t>PLX INSTALACOES E MONTAGENS -EIRELI</t>
  </si>
  <si>
    <t>BARRACÃO E DI</t>
  </si>
  <si>
    <t>48/2018</t>
  </si>
  <si>
    <t>23411.006616/2018-95</t>
  </si>
  <si>
    <t>SAARA OBRAS E SERVIÇOS LTDA EPP</t>
  </si>
  <si>
    <t xml:space="preserve"> Fabiana Gottems</t>
  </si>
  <si>
    <t>49/2018</t>
  </si>
  <si>
    <t>23411.004121/2018-21</t>
  </si>
  <si>
    <t>MINUTA COMUNICAÇÃO, CULTURA E DESENVOLVIMENTO SOCIAL-EIRELI</t>
  </si>
  <si>
    <t>Jociane Franca</t>
  </si>
  <si>
    <t>Tadeu Pabis Junior</t>
  </si>
  <si>
    <t>tadeu.pabis@ifpr.edu.br</t>
  </si>
  <si>
    <t>Jurandir De Lira Soares</t>
  </si>
  <si>
    <t>50/2018</t>
  </si>
  <si>
    <t>23411.006942/2018-01</t>
  </si>
  <si>
    <t>1472, de 03/10/2018</t>
  </si>
  <si>
    <t xml:space="preserve">Camila Pereira de Cristo  </t>
  </si>
  <si>
    <t xml:space="preserve">Danieli Regina Piotroski Bressan </t>
  </si>
  <si>
    <t>51/2018</t>
  </si>
  <si>
    <t>23411.005053/2018-18</t>
  </si>
  <si>
    <t>52/2018</t>
  </si>
  <si>
    <t>23411.005220/2018-21</t>
  </si>
  <si>
    <t xml:space="preserve">Paulo Vergilío Guimarães Junior </t>
  </si>
  <si>
    <t>53/2018</t>
  </si>
  <si>
    <t>23411.006551/2018-88</t>
  </si>
  <si>
    <t>54/2018</t>
  </si>
  <si>
    <t>23411.007157/2018-67</t>
  </si>
  <si>
    <t xml:space="preserve">RODROLI SERVIÇOS LTDA </t>
  </si>
  <si>
    <t>201, de 13/08/2021</t>
  </si>
  <si>
    <t xml:space="preserve">Fabiana Gottems </t>
  </si>
  <si>
    <t>fabiana.gottems@ifpr.edu</t>
  </si>
  <si>
    <t>55/2018</t>
  </si>
  <si>
    <t>23411.003094/2018-70</t>
  </si>
  <si>
    <t xml:space="preserve">DF TURISMO E EVENTOS LTDA ME </t>
  </si>
  <si>
    <t>PROENS - Fiscal Administrativo</t>
  </si>
  <si>
    <t>PROENS - Fiscal Técnico</t>
  </si>
  <si>
    <t xml:space="preserve"> Cleverson Alberto Leonor</t>
  </si>
  <si>
    <t>cleverson.leonor@ifpr.edu.br</t>
  </si>
  <si>
    <t>56/2018</t>
  </si>
  <si>
    <t>23411.008420/2018-35</t>
  </si>
  <si>
    <t xml:space="preserve">TRANSPORTE DE PASSAGEIROS OLIARI </t>
  </si>
  <si>
    <t>57/2018</t>
  </si>
  <si>
    <t>23411.006561/2018-13</t>
  </si>
  <si>
    <t>GENÉSIO JOSÉ ROEGELIN &amp; CIA LTDA</t>
  </si>
  <si>
    <t>Sandra Fatima Duarte Smiderle</t>
  </si>
  <si>
    <t xml:space="preserve">Jonatan Willian Danielii </t>
  </si>
  <si>
    <t>58/2018</t>
  </si>
  <si>
    <t xml:space="preserve">23411.008773/2018-35 </t>
  </si>
  <si>
    <t xml:space="preserve">joao.bandeira@ifpr.edu.br	</t>
  </si>
  <si>
    <t>Cleomar Pinheiro Sotta</t>
  </si>
  <si>
    <t>cleomar.sota@ifpr.edu.br</t>
  </si>
  <si>
    <t>59/2018</t>
  </si>
  <si>
    <t>23411.001447/2018-05</t>
  </si>
  <si>
    <t>60/2018</t>
  </si>
  <si>
    <t>23411.007024/2018-91</t>
  </si>
  <si>
    <t>Patricia Teixeira</t>
  </si>
  <si>
    <t>Hanny Paola Domingues</t>
  </si>
  <si>
    <t>hanny.domingues@ifpr.edu.br</t>
  </si>
  <si>
    <t>61/2018</t>
  </si>
  <si>
    <t>23411.010054/2017-01</t>
  </si>
  <si>
    <t>KUMER ENGENHARIA E CONSTRUÇÕES – EIRELI - EPP</t>
  </si>
  <si>
    <t xml:space="preserve">Pierre Luis Alves </t>
  </si>
  <si>
    <t xml:space="preserve">pierre.alves@ifpr.edu.br </t>
  </si>
  <si>
    <t xml:space="preserve">nara.florido@ifpr.edu.br </t>
  </si>
  <si>
    <t>62/2018</t>
  </si>
  <si>
    <t>23411.010713/2018-82</t>
  </si>
  <si>
    <t>63/2018</t>
  </si>
  <si>
    <t>23411.011005/2018-69</t>
  </si>
  <si>
    <t>CONSTRUTORA ENGENHARIA E INCORPORADORA SÃO TOMÁS LTDA - EPP</t>
  </si>
  <si>
    <t>1825 de 07/12/2018</t>
  </si>
  <si>
    <t xml:space="preserve">PITANGA - Fiscal administrativo </t>
  </si>
  <si>
    <t xml:space="preserve">Maicon Rogério de Souza </t>
  </si>
  <si>
    <t>maicon.souza@ifpr.edu.br</t>
  </si>
  <si>
    <t xml:space="preserve">PITANGA - Fiscal Técnico </t>
  </si>
  <si>
    <t>66/2018</t>
  </si>
  <si>
    <t>23411.001781/2018-51</t>
  </si>
  <si>
    <t>NSK  EMPREENDIMENTOS E SOLUÇÕES LTDA EPP</t>
  </si>
  <si>
    <t>Nelson de Castro Neto</t>
  </si>
  <si>
    <t>nelson.neto@ifpr.edu.br</t>
  </si>
  <si>
    <t>Nara Mayumi Simões Flórido Schiochetti</t>
  </si>
  <si>
    <t>67/2018</t>
  </si>
  <si>
    <t xml:space="preserve">23398.001056/2018-06 </t>
  </si>
  <si>
    <t>23411.011793/2018-93</t>
  </si>
  <si>
    <t>QUALITA ENGENHARIA LTDA</t>
  </si>
  <si>
    <t>CAPANEMA - Fiscal Administrativo</t>
  </si>
  <si>
    <t xml:space="preserve">Gilberto Laske </t>
  </si>
  <si>
    <t>gilberto.laske@ifpr.edu.br</t>
  </si>
  <si>
    <t>CAPANEMA - Fiscal Técnico</t>
  </si>
  <si>
    <t>68/2018</t>
  </si>
  <si>
    <t>23411.011398/2018-19</t>
  </si>
  <si>
    <t>VITOR ALVES CARDOSO NETO EIRELI EPP</t>
  </si>
  <si>
    <t xml:space="preserve">lidia.fujikawa@ifpr.edu.br </t>
  </si>
  <si>
    <t xml:space="preserve">PINHAIS - Fiscal Administrativo </t>
  </si>
  <si>
    <t>69/2018</t>
  </si>
  <si>
    <t>23411.001683/2018-13</t>
  </si>
  <si>
    <t>Elize Bertella</t>
  </si>
  <si>
    <t>elize.bertella@ifpr.edu.br</t>
  </si>
  <si>
    <t>70/2018</t>
  </si>
  <si>
    <t>23411.010701/2018-58</t>
  </si>
  <si>
    <t>JAGUARIAÍVA - Fiscais Administrativo</t>
  </si>
  <si>
    <t>JAGUARIAÍVA - Fiscais Técnico</t>
  </si>
  <si>
    <t>alvaro.komiya@ifpr.edu</t>
  </si>
  <si>
    <t>72/2018</t>
  </si>
  <si>
    <t xml:space="preserve">23411.011810/2018-92     </t>
  </si>
  <si>
    <t>Cícera Andreia de Souza</t>
  </si>
  <si>
    <t>cicera.souza@ifpr.edu.br</t>
  </si>
  <si>
    <t>Andrea de Fátima Silva Rezende</t>
  </si>
  <si>
    <t xml:space="preserve">        andrea.rezende@ifpr.edu.br</t>
  </si>
  <si>
    <t>andrea.rezende@ifpr.edu.br</t>
  </si>
  <si>
    <t>71/2018</t>
  </si>
  <si>
    <t>23411.011505/2018-09</t>
  </si>
  <si>
    <t>ROMANO &amp; ROMANO CONSTRUTORA LTDA</t>
  </si>
  <si>
    <t>73/2018</t>
  </si>
  <si>
    <t>23411.012301/2018-87</t>
  </si>
  <si>
    <t>DIAS DISTRIBUIDORA DE LIVROS LTDA</t>
  </si>
  <si>
    <t>Patrícia Daniela Maciel</t>
  </si>
  <si>
    <t xml:space="preserve"> evandra.castro@ifpr.edu.br</t>
  </si>
  <si>
    <t>Cleoci.Schneider</t>
  </si>
  <si>
    <t>Carlos Eduardo Mocelin</t>
  </si>
  <si>
    <t>carlos.mocelin@ifpr.edu.br</t>
  </si>
  <si>
    <t xml:space="preserve">Juliana Romão Correa </t>
  </si>
  <si>
    <t>Lucilene Fátima Baldissera</t>
  </si>
  <si>
    <t>lucilene.baldissera@ifpr.edu.br</t>
  </si>
  <si>
    <t>Daniel Cerqueira Costa</t>
  </si>
  <si>
    <t>daniel.cerqueira@ifpr.edu.br</t>
  </si>
  <si>
    <t>75/2018</t>
  </si>
  <si>
    <t>23411008127/2018-78</t>
  </si>
  <si>
    <t>EMPRESA BRASILEIRA DE CORREIOS E -TELEGRAFOS</t>
  </si>
  <si>
    <t>ENCERRADO</t>
  </si>
  <si>
    <t>159, de 01/02/2019</t>
  </si>
  <si>
    <t xml:space="preserve">karen.rodrigues@ifpr.edu.br </t>
  </si>
  <si>
    <t>Mariana Simoneti</t>
  </si>
  <si>
    <t xml:space="preserve">mariana.simoneti@ifpr.edu.br </t>
  </si>
  <si>
    <t>Nelson Lucyzyn Junior</t>
  </si>
  <si>
    <t xml:space="preserve">nelson.junior@ifpr.edu.br </t>
  </si>
  <si>
    <t xml:space="preserve">Márcia Valéria Paixão </t>
  </si>
  <si>
    <t>Bruno Bello</t>
  </si>
  <si>
    <t xml:space="preserve">Liliane Wilcek </t>
  </si>
  <si>
    <t>Monice Moise De Freitas Aquino</t>
  </si>
  <si>
    <t xml:space="preserve">Marilize Honesko </t>
  </si>
  <si>
    <t>EMPRESA BRASILEIRA DE CORREIOS E TELEGRAFOS</t>
  </si>
  <si>
    <t xml:space="preserve">Mariana Ferrarez Sales </t>
  </si>
  <si>
    <t xml:space="preserve">Debora Graziele Pizápio </t>
  </si>
  <si>
    <t>Marta Ferreira da Silva Severo</t>
  </si>
  <si>
    <t>marta.severo@ifpr.edu.br</t>
  </si>
  <si>
    <t xml:space="preserve">Claudia Marcia Boritza </t>
  </si>
  <si>
    <t>Kléssius alexandre Guimarães</t>
  </si>
  <si>
    <t>José Marcos De Oliveira</t>
  </si>
  <si>
    <t>jose.deoliveira@ifpr.edu.br</t>
  </si>
  <si>
    <t>lourdes.marun@ifpr.edu.br</t>
  </si>
  <si>
    <t xml:space="preserve">Alex de Oliveira Chaves </t>
  </si>
  <si>
    <t xml:space="preserve">Lidia Emi Ogura Fujikawa </t>
  </si>
  <si>
    <t xml:space="preserve">Camila Nunes Vieira </t>
  </si>
  <si>
    <t>76/2018</t>
  </si>
  <si>
    <t>23411008130/2018-91</t>
  </si>
  <si>
    <t>129, de 29/01/2019</t>
  </si>
  <si>
    <t>01/2019-Assis Chateaubriand</t>
  </si>
  <si>
    <t>23411.003433/2019-07</t>
  </si>
  <si>
    <t>609, de 05/04/2019</t>
  </si>
  <si>
    <t>Marcieli Ferreirada Fonseca Nieto</t>
  </si>
  <si>
    <t>1, de 05/01/2022</t>
  </si>
  <si>
    <t xml:space="preserve">01/2019-Cascavel </t>
  </si>
  <si>
    <t>23411.011546/2019-78</t>
  </si>
  <si>
    <t xml:space="preserve">LIVRARIA GONÇALVES MIRANDA LTDA ME </t>
  </si>
  <si>
    <t>ACERVO BIBLIOGRÁFICO</t>
  </si>
  <si>
    <t xml:space="preserve">Roseli Aparecida Silvério </t>
  </si>
  <si>
    <t xml:space="preserve">01/2019-Campo Largo </t>
  </si>
  <si>
    <t>23411.000664/2019-51</t>
  </si>
  <si>
    <t>23411.011468/2019-10</t>
  </si>
  <si>
    <t xml:space="preserve">TRANSTUPI TRANSPORTES COLETIVOS LTDA </t>
  </si>
  <si>
    <t xml:space="preserve">Lucio Schulz Junior </t>
  </si>
  <si>
    <t xml:space="preserve">CAMPO LARGO - Fiscal Administrativo </t>
  </si>
  <si>
    <t xml:space="preserve">01/2019-Campo largo </t>
  </si>
  <si>
    <t xml:space="preserve">CAMPO LARGO - Fiscal Técnico </t>
  </si>
  <si>
    <t xml:space="preserve">Luciana Milcarek </t>
  </si>
  <si>
    <t>01/2019-Curitiba</t>
  </si>
  <si>
    <t>23411.002792/2019-39</t>
  </si>
  <si>
    <t>MMB TRANSPORTE LTDA. ME</t>
  </si>
  <si>
    <t>549, de 29/03/2019</t>
  </si>
  <si>
    <t xml:space="preserve">Ozilane Oliveira Silva </t>
  </si>
  <si>
    <t>01/2019-Londrina</t>
  </si>
  <si>
    <t>23411.000040/2019-33</t>
  </si>
  <si>
    <t xml:space="preserve"> 23411.000622/2019-10</t>
  </si>
  <si>
    <t>Rescisão amigável em 12/04/2023</t>
  </si>
  <si>
    <t>5, de 13/01/2022</t>
  </si>
  <si>
    <t xml:space="preserve">01/2019-Paranaguá </t>
  </si>
  <si>
    <t>23411.003434/2019-43</t>
  </si>
  <si>
    <t>23411.012845/2019-20</t>
  </si>
  <si>
    <t>CR OBRAS DA CONSTRUÇÃO LTDA</t>
  </si>
  <si>
    <t>MANUT. PREDIAL</t>
  </si>
  <si>
    <t>Ezequiel Pinto da Silva Netto</t>
  </si>
  <si>
    <t>ezequiel.netto@ifpr.edu.br</t>
  </si>
  <si>
    <t xml:space="preserve">01/2019-Telemaco Borba </t>
  </si>
  <si>
    <t xml:space="preserve"> 23411.006866/2019-14</t>
  </si>
  <si>
    <t>Sabrina Aparecida Klutchkovski Malinoswski</t>
  </si>
  <si>
    <t>sabrina.lutchkovski@ifpr.edu.br</t>
  </si>
  <si>
    <t xml:space="preserve">01/2019-Palmas </t>
  </si>
  <si>
    <t xml:space="preserve"> 23411.000664/2019-51</t>
  </si>
  <si>
    <t>23411.006855/2019-26</t>
  </si>
  <si>
    <t>410 de 23/10/2019</t>
  </si>
  <si>
    <t>Adriana Padilha Terres Lope</t>
  </si>
  <si>
    <t>02/2019-Irati</t>
  </si>
  <si>
    <t>23411.000887/2019-18</t>
  </si>
  <si>
    <t>23411.004385/2019-66</t>
  </si>
  <si>
    <t>64, de 09/04/2019</t>
  </si>
  <si>
    <t>02/2019-Londrina</t>
  </si>
  <si>
    <t>23411.012064/2018-54</t>
  </si>
  <si>
    <t>Aparecida Bernardte Gaion</t>
  </si>
  <si>
    <t>ASTORGA - Fiscais administativo</t>
  </si>
  <si>
    <t>ASTORGA - Fiscais técnico</t>
  </si>
  <si>
    <t>02/2019-Ivaiporã</t>
  </si>
  <si>
    <t xml:space="preserve"> 23411.007605/2019-11</t>
  </si>
  <si>
    <t>SOLAR ENGENHARIA E PROJETOS EIRELI</t>
  </si>
  <si>
    <t xml:space="preserve">Rodrigo Barriviera </t>
  </si>
  <si>
    <t xml:space="preserve">Flavilene da Silva Souza </t>
  </si>
  <si>
    <t>flavilene.souza@ifpr.edu.br</t>
  </si>
  <si>
    <t>juliano.queiroz@ifpr.edu.br</t>
  </si>
  <si>
    <t>02/2019-Foz do Iguaçu</t>
  </si>
  <si>
    <t>23411.012385/2019-30</t>
  </si>
  <si>
    <t>ENGEFAP ENGENHARIA LTDA</t>
  </si>
  <si>
    <t>Monice Moise de Freitas Aquino​</t>
  </si>
  <si>
    <t xml:space="preserve">02/2019-Telemaco Borba </t>
  </si>
  <si>
    <t xml:space="preserve"> 23411.012487/2019-55</t>
  </si>
  <si>
    <t xml:space="preserve">ENGEFAP ENGENHARIA LTDA </t>
  </si>
  <si>
    <t xml:space="preserve">TELEMACO BORBA </t>
  </si>
  <si>
    <t>02/2019-Palmas</t>
  </si>
  <si>
    <t>23411.006843/2019-00</t>
  </si>
  <si>
    <t>23411.008343/2019-02</t>
  </si>
  <si>
    <t>TEC NEWS EIRELI</t>
  </si>
  <si>
    <t>413, de 07/12/2020</t>
  </si>
  <si>
    <t xml:space="preserve">Eduardo Luiz Alba </t>
  </si>
  <si>
    <t>11, de 31/01/2022</t>
  </si>
  <si>
    <t xml:space="preserve">Tatiane Balbinot Boligon </t>
  </si>
  <si>
    <t>02/2019-Paranaguá</t>
  </si>
  <si>
    <t>23411.014702/2019-52</t>
  </si>
  <si>
    <t xml:space="preserve">Marcio Paulo Ferreira </t>
  </si>
  <si>
    <t>Rosangela De Cássia Meister</t>
  </si>
  <si>
    <t>02/2019-Paranavaí</t>
  </si>
  <si>
    <t>23411.01449/2018-56</t>
  </si>
  <si>
    <t>23411.004685/2019-45</t>
  </si>
  <si>
    <t>TATIANE CRISTINA NUNES NETO CHEMALE 03401425960</t>
  </si>
  <si>
    <t xml:space="preserve"> rodrigo.carvalho@ifpr.edu.br</t>
  </si>
  <si>
    <t>Edmar da Silva</t>
  </si>
  <si>
    <t>02/2019-Jacarezinho</t>
  </si>
  <si>
    <t xml:space="preserve"> 23411.014141/2019-91</t>
  </si>
  <si>
    <t xml:space="preserve">02/2019-Campo Largo </t>
  </si>
  <si>
    <t>23411.015420/2019-72</t>
  </si>
  <si>
    <t xml:space="preserve">CR OBRAS DA CONSTRUÇÃO LTDA  </t>
  </si>
  <si>
    <t>02/2019-Umuarama</t>
  </si>
  <si>
    <t>23411.008458/2019-99</t>
  </si>
  <si>
    <t>142, de 10/07/2019</t>
  </si>
  <si>
    <t xml:space="preserve"> Anderson de Andrade</t>
  </si>
  <si>
    <t xml:space="preserve"> Suelen de Gaspi</t>
  </si>
  <si>
    <t>23411.000496/2019-01</t>
  </si>
  <si>
    <t>RLINE TELECOM LTDA EPP</t>
  </si>
  <si>
    <t>203, de 06/02/2019</t>
  </si>
  <si>
    <t>03/2019-Ivaiporã</t>
  </si>
  <si>
    <t>23411.012427/2019-32</t>
  </si>
  <si>
    <t>Oraildo Sproger</t>
  </si>
  <si>
    <t>Renata Lucas Pereira</t>
  </si>
  <si>
    <t>03/2019-Paranavaí</t>
  </si>
  <si>
    <t>23411.001423/2019-29</t>
  </si>
  <si>
    <t>23411.006865/2019-61</t>
  </si>
  <si>
    <t xml:space="preserve">PAULO BORSATTI &amp; CIA LTDA </t>
  </si>
  <si>
    <t>PARANAVAÍ - Fiscal Administrativo</t>
  </si>
  <si>
    <t xml:space="preserve">03/2019-Umuarama </t>
  </si>
  <si>
    <t>23411.014055/2019-89</t>
  </si>
  <si>
    <t xml:space="preserve">Augusto Carlos Castro dos Santos </t>
  </si>
  <si>
    <t>03/2019-Umuarama</t>
  </si>
  <si>
    <t>03/2019-Assis Chateaubriand</t>
  </si>
  <si>
    <t>23411.012386/2019-84</t>
  </si>
  <si>
    <t>Lucimara Fátima de Paula</t>
  </si>
  <si>
    <t xml:space="preserve"> lucimara.paula@ifpr.edu.br</t>
  </si>
  <si>
    <t>03/2019-Irati</t>
  </si>
  <si>
    <t>23411.007736/2019-91</t>
  </si>
  <si>
    <t>EXPRESSO GUARIOS E TURISMO LTDA</t>
  </si>
  <si>
    <t>silvia.trevisan@ifpr.edu.br</t>
  </si>
  <si>
    <t>101 de 11/06/2019</t>
  </si>
  <si>
    <t xml:space="preserve">03/2019-Curitiba </t>
  </si>
  <si>
    <t>23411.012882/2019-38</t>
  </si>
  <si>
    <t xml:space="preserve">03/2019-Cascavel </t>
  </si>
  <si>
    <t>23411.012553/2019-97</t>
  </si>
  <si>
    <t xml:space="preserve"> André Rodrigues Matsumoto</t>
  </si>
  <si>
    <t xml:space="preserve"> andrea.andrade@ifpr.edu.br</t>
  </si>
  <si>
    <t>03/2019-Foz do Iguaçu</t>
  </si>
  <si>
    <t>23411.014821/2019-13</t>
  </si>
  <si>
    <t xml:space="preserve">telma.souza@ifpr.edu.br </t>
  </si>
  <si>
    <t>José Victor Franklin Gonçalves</t>
  </si>
  <si>
    <t xml:space="preserve">03/2019-Telêmaco Borba </t>
  </si>
  <si>
    <t>23411.005446/2019-11</t>
  </si>
  <si>
    <t>23411.017768/2019-02</t>
  </si>
  <si>
    <t>BUHRING CONSTRUCOES EIRELI</t>
  </si>
  <si>
    <t>25/11/2019</t>
  </si>
  <si>
    <t>08/04/2021</t>
  </si>
  <si>
    <t>TELEMACO BORBA - Fiscais Administrativos</t>
  </si>
  <si>
    <t>José Lucas Andrade Gomes</t>
  </si>
  <si>
    <t>Leandro Roberto Baran</t>
  </si>
  <si>
    <t>leandro.baran@ifpr.edu.br</t>
  </si>
  <si>
    <t>TELEMACO BORBA - Fiscais Técnicos</t>
  </si>
  <si>
    <t>Paulo Vergílio Guimarães</t>
  </si>
  <si>
    <t>Rafael Bertoldi Rapp</t>
  </si>
  <si>
    <t>04/2019-Irati</t>
  </si>
  <si>
    <t>23411.001187/2019-41</t>
  </si>
  <si>
    <t>23411.008911/2019-67</t>
  </si>
  <si>
    <t>IRATI - Fiscal Técnico</t>
  </si>
  <si>
    <t xml:space="preserve">IRATI - Fiscal Administrativo </t>
  </si>
  <si>
    <t xml:space="preserve">Fábio Alexandro Sant'ana </t>
  </si>
  <si>
    <t xml:space="preserve">04/2019-Palmas </t>
  </si>
  <si>
    <t>23411.012268/2019-76</t>
  </si>
  <si>
    <t>Antônio Marcos da Silva Stipula</t>
  </si>
  <si>
    <t>antonio.stipula@ifpr.edu.br</t>
  </si>
  <si>
    <t xml:space="preserve">04/2019-Assis Chateaubriand </t>
  </si>
  <si>
    <t>23411.014249/2019-84</t>
  </si>
  <si>
    <t xml:space="preserve">Lucimara Fátima de Paula </t>
  </si>
  <si>
    <t>lucimara.paula@ifpr.edu.br</t>
  </si>
  <si>
    <t>Cler Rosane Coldebella Muraro</t>
  </si>
  <si>
    <t xml:space="preserve">Marileide Bertoli Fabricio Mestriner </t>
  </si>
  <si>
    <t>04/2019-Ivaiporã</t>
  </si>
  <si>
    <t>23411.013032/2019-57</t>
  </si>
  <si>
    <t xml:space="preserve">IVAIPORÃ - Fiscal Administrativo </t>
  </si>
  <si>
    <t>rodrigo.barriviera@ifp.edu.br</t>
  </si>
  <si>
    <t xml:space="preserve">IVAIPORÃ - Fiscal Técnico </t>
  </si>
  <si>
    <t>Ailton da Silva Ferreira</t>
  </si>
  <si>
    <t xml:space="preserve">04/2019-Umuarama </t>
  </si>
  <si>
    <t>23411.015048/2019-02</t>
  </si>
  <si>
    <t>04/2019-Umuarama</t>
  </si>
  <si>
    <t xml:space="preserve">Fernado Silva Lira </t>
  </si>
  <si>
    <t xml:space="preserve">04/2019-Campo Largo </t>
  </si>
  <si>
    <t>23411.018990/2019-14</t>
  </si>
  <si>
    <t xml:space="preserve">Jose Guterres Carminatti </t>
  </si>
  <si>
    <t>Israel Luiz Tullio</t>
  </si>
  <si>
    <t>israel.tullio@ifpr.edu.br</t>
  </si>
  <si>
    <t>04/2019-Curitiba</t>
  </si>
  <si>
    <t>23411.010208/2019-19</t>
  </si>
  <si>
    <t>23411.019143/2019-77</t>
  </si>
  <si>
    <t>Barbara Rocha Bittencourt</t>
  </si>
  <si>
    <t xml:space="preserve">Janice Mayumi Bark Toda </t>
  </si>
  <si>
    <t xml:space="preserve">Elisete Lopes Cassiano </t>
  </si>
  <si>
    <t>04/2019-Jacarezinho</t>
  </si>
  <si>
    <t>23411.004517/2019-50</t>
  </si>
  <si>
    <t>MTEC ENERGIA EIRELI EPP</t>
  </si>
  <si>
    <t>GERADORES DE ENERGIA SOLAR FOTOVOLTAICOS</t>
  </si>
  <si>
    <t>21, de 05/03/2020</t>
  </si>
  <si>
    <t>Avyner Lorran de Oliveira Vitor</t>
  </si>
  <si>
    <t xml:space="preserve"> avyner.vitor@ifpr.edu.br</t>
  </si>
  <si>
    <t xml:space="preserve">04/2019-Jacarezinho </t>
  </si>
  <si>
    <t xml:space="preserve">JACAREZINHO - Fiscal Requisitante </t>
  </si>
  <si>
    <t>23411.000698/2019-45</t>
  </si>
  <si>
    <t>NCT Telecomunicações S.A.</t>
  </si>
  <si>
    <t>205, de 06/02/2019</t>
  </si>
  <si>
    <t xml:space="preserve">Cassandra Santiago Cardoso Tavares Goes </t>
  </si>
  <si>
    <t>05/2019-Londrina</t>
  </si>
  <si>
    <t>23411.018739/2019-50</t>
  </si>
  <si>
    <t xml:space="preserve">05/2019-Palmas </t>
  </si>
  <si>
    <t>23411.012856/2019-18</t>
  </si>
  <si>
    <t>lucas.colferai@gmail.com.br</t>
  </si>
  <si>
    <t xml:space="preserve">23411.008103/2018-19 </t>
  </si>
  <si>
    <t>PORTAL TURISMO E SERVIÇOS EIRELI EPP</t>
  </si>
  <si>
    <t xml:space="preserve">Sarah Nobrega </t>
  </si>
  <si>
    <t xml:space="preserve"> Gisleine Bovolim </t>
  </si>
  <si>
    <t>Carla Cristina Passos Fernandez</t>
  </si>
  <si>
    <t>carla.fernandez@ifpr.edu.br</t>
  </si>
  <si>
    <t>Maria Angelica Rodrigues</t>
  </si>
  <si>
    <t>maria.rodrigues@ifpr.edu.br</t>
  </si>
  <si>
    <t>Andre Luis Severo</t>
  </si>
  <si>
    <t>Nara Mayumi Simões Flórido</t>
  </si>
  <si>
    <t>Andre Chudrik</t>
  </si>
  <si>
    <t xml:space="preserve"> nilson.vieira@ifpr.edu.br</t>
  </si>
  <si>
    <t>Fernanda Crocetta Schraiber</t>
  </si>
  <si>
    <t>Rodrigo Cesar Silveira</t>
  </si>
  <si>
    <t>Denise de Freitas Takeuti</t>
  </si>
  <si>
    <t>Ed Carlos Cavalcante</t>
  </si>
  <si>
    <t>Allan Rafael Vassi De Souza</t>
  </si>
  <si>
    <t>Tatiana Barbosa</t>
  </si>
  <si>
    <t xml:space="preserve">05/2019-Irati </t>
  </si>
  <si>
    <t>23411.012398/2019-17</t>
  </si>
  <si>
    <t xml:space="preserve">CR OBRAS DA CONSTRUÇÃO LTDA </t>
  </si>
  <si>
    <t>05/2019-Paranavaí</t>
  </si>
  <si>
    <t>23411.012873/2019-47</t>
  </si>
  <si>
    <t>Priscila Grazielle Flôr</t>
  </si>
  <si>
    <t>05/2019-Ivaiporã</t>
  </si>
  <si>
    <t>23411.017837/2019-70</t>
  </si>
  <si>
    <t>IVAIPORÃ - Fiscal Técnico</t>
  </si>
  <si>
    <t xml:space="preserve">IVAIPORÃ  - Fiscal Administrativo </t>
  </si>
  <si>
    <t xml:space="preserve">Mateus José Falleiros da Silva </t>
  </si>
  <si>
    <t>mateus.silva@ifpr.edu.br</t>
  </si>
  <si>
    <t>23411.010806/2018-15</t>
  </si>
  <si>
    <t xml:space="preserve">SOBENO SERVIÇOS PARA ELEVADORES LTDA </t>
  </si>
  <si>
    <t>69, de 03/08/2022</t>
  </si>
  <si>
    <t>LIDIA EMI OGURA FUJIKAWA</t>
  </si>
  <si>
    <t>7, de 11/02/2022</t>
  </si>
  <si>
    <t>06/2019-Irati</t>
  </si>
  <si>
    <t>23411.020746/2019-11</t>
  </si>
  <si>
    <t>sandra.vaz@ifpr.eu.br</t>
  </si>
  <si>
    <t>Sílvio Cesar Czekowski</t>
  </si>
  <si>
    <t xml:space="preserve">silvio.czekowski@ifpr.edu.br </t>
  </si>
  <si>
    <t>06/2019-Assis Chateaubriand</t>
  </si>
  <si>
    <t>23411.011584/2019-21</t>
  </si>
  <si>
    <t>23411.021033/2019-75</t>
  </si>
  <si>
    <t>DATEN TECNOLOGIA LTDA</t>
  </si>
  <si>
    <t>COMPRA HARDWARE</t>
  </si>
  <si>
    <t xml:space="preserve"> cesar.junior@ifpr.edu.br</t>
  </si>
  <si>
    <t xml:space="preserve"> lieberti.araujo@ifpr.edu.br</t>
  </si>
  <si>
    <t xml:space="preserve"> charles.busarello@ifpr.edu.br</t>
  </si>
  <si>
    <t>06/2019-Londrina</t>
  </si>
  <si>
    <t>23411.011371/2019-07</t>
  </si>
  <si>
    <t>23411.018945/2019-60</t>
  </si>
  <si>
    <t>JSM SOLUÇÕES - LOGÍSTICA E TRANSPORTE EIRELI</t>
  </si>
  <si>
    <t>SERVIÇOS DE MUDANÇAS</t>
  </si>
  <si>
    <t>06/2019-Ivaiporã</t>
  </si>
  <si>
    <t xml:space="preserve"> 23411.018433/2019-01</t>
  </si>
  <si>
    <t>Fernanda Alves de Paiva</t>
  </si>
  <si>
    <t>IVAIPORÃ - Fiscal Administrativo</t>
  </si>
  <si>
    <t>IVAIPORÃ - Fiscal Téncico</t>
  </si>
  <si>
    <t>Paulo Vergílio Guimarães Júnior</t>
  </si>
  <si>
    <t>06/2019-Paranavaí</t>
  </si>
  <si>
    <t>23411.017343/2019-95</t>
  </si>
  <si>
    <t xml:space="preserve"> 23411.019895/2019-38</t>
  </si>
  <si>
    <t>MTEC ENERGIA EIRELI</t>
  </si>
  <si>
    <t>33, de 12/03/2021</t>
  </si>
  <si>
    <t>Sérgio Inácio Gomes</t>
  </si>
  <si>
    <t>sergio.gomes@ifpr.edu.br</t>
  </si>
  <si>
    <t>07/2019-Assis Chateaubriand</t>
  </si>
  <si>
    <t>23411.021038/2019-06</t>
  </si>
  <si>
    <t>TORINO INFORMÁTICA LTDA</t>
  </si>
  <si>
    <t>07/2019-Londrina</t>
  </si>
  <si>
    <t xml:space="preserve"> 23411.009068/2018-55</t>
  </si>
  <si>
    <t>23411.018995/2019-47</t>
  </si>
  <si>
    <t xml:space="preserve">SIGMAFONE TELECOMUNICAÇÕES LTDA </t>
  </si>
  <si>
    <t>REDE LÓGICA</t>
  </si>
  <si>
    <t>239, de 20/10/2021</t>
  </si>
  <si>
    <t xml:space="preserve">02/2019-Cascavel </t>
  </si>
  <si>
    <t>23411.012284/2019-69</t>
  </si>
  <si>
    <t xml:space="preserve">CARI TRANSPORTE RODOVIÁRIO DE PASSAGEIROS LTDA ME </t>
  </si>
  <si>
    <t xml:space="preserve">Mônica Chlad	</t>
  </si>
  <si>
    <t>119, de 21/07/2021</t>
  </si>
  <si>
    <t xml:space="preserve">sidnei.batista@ifpr.edu.br </t>
  </si>
  <si>
    <t>Flavio Endrigo Cechim</t>
  </si>
  <si>
    <t>23411.002865/2019-92</t>
  </si>
  <si>
    <t>gislaine.zamilian@ifpr.edu.br</t>
  </si>
  <si>
    <t>07/2019-Paranavaí</t>
  </si>
  <si>
    <t>23411.004462/2019-88</t>
  </si>
  <si>
    <t xml:space="preserve"> 23411.019884/2019-58</t>
  </si>
  <si>
    <t xml:space="preserve">CONSTRUTORA DINIZ EIRELI
</t>
  </si>
  <si>
    <t xml:space="preserve">07/2019-Palmas </t>
  </si>
  <si>
    <t xml:space="preserve"> 23411.015559/2019-16</t>
  </si>
  <si>
    <t xml:space="preserve">08/2019-Assis Chateaubrinad </t>
  </si>
  <si>
    <t>23411.020040/2019-50</t>
  </si>
  <si>
    <t>23411.000421/2020-56</t>
  </si>
  <si>
    <t>24, de 14/02/2020</t>
  </si>
  <si>
    <t xml:space="preserve">Eduardo de Paula Borsato </t>
  </si>
  <si>
    <t>eduardo.borsatto@ifpr.edu.br</t>
  </si>
  <si>
    <t xml:space="preserve">Alex Miyamoto Mussi </t>
  </si>
  <si>
    <t xml:space="preserve"> alex.mussi@ifpr.edu.br</t>
  </si>
  <si>
    <t>23411.002994/2019-81</t>
  </si>
  <si>
    <t>MMB TRANSPORTE LTDA ME</t>
  </si>
  <si>
    <t>199, de 13/08/2021</t>
  </si>
  <si>
    <t>7, DE 11/01/2022</t>
  </si>
  <si>
    <t>23411.003009/2019-54</t>
  </si>
  <si>
    <t>09/2019-Londrina</t>
  </si>
  <si>
    <t>23411.016392/2019-19</t>
  </si>
  <si>
    <t>23411.019105/2019-14</t>
  </si>
  <si>
    <t>EQUIPONORTE COMERCIO DE EQUIPAMENTOS ODONTOLOGICOS</t>
  </si>
  <si>
    <t>MANUTENÇÃO DE EQUIP. ODONTOLÓGICOS</t>
  </si>
  <si>
    <t>Paulo Henrique Rossato</t>
  </si>
  <si>
    <t>Juliana Mariana Massuia Visoto</t>
  </si>
  <si>
    <t>24/2019</t>
  </si>
  <si>
    <t>23411.007573/2019-46</t>
  </si>
  <si>
    <t xml:space="preserve"> 23411.007573/2019-46</t>
  </si>
  <si>
    <t>BARBARA BUENO DE CAMARGO 36895790829</t>
  </si>
  <si>
    <t>54/2019</t>
  </si>
  <si>
    <t>23411.019811/2019-66</t>
  </si>
  <si>
    <t>ZÊNITE INFORMAÇÃO E CONSULTORIA S.A.</t>
  </si>
  <si>
    <t>26/03/2020</t>
  </si>
  <si>
    <t>REITORIA</t>
  </si>
  <si>
    <t xml:space="preserve">Rogério da Costa Silva </t>
  </si>
  <si>
    <t xml:space="preserve">Roseli Barbisan Machado </t>
  </si>
  <si>
    <t>14/2019</t>
  </si>
  <si>
    <t>23411.004418/2019-78</t>
  </si>
  <si>
    <t>REITORIA - Fiscais Técnicos</t>
  </si>
  <si>
    <t xml:space="preserve"> Pierre Luis Alves</t>
  </si>
  <si>
    <t>REITORIA - Fiscais Técnicos (Restrita à Elétrica)</t>
  </si>
  <si>
    <t xml:space="preserve"> Marcos Antonio Sordi</t>
  </si>
  <si>
    <t>14/2019-Londrina</t>
  </si>
  <si>
    <t>23411.016021/2019-29</t>
  </si>
  <si>
    <t xml:space="preserve">Narciso Américo Franzin </t>
  </si>
  <si>
    <t>narciso.franzin@ifpr.edu.br</t>
  </si>
  <si>
    <t xml:space="preserve">Cristiano Schebeleski Soares </t>
  </si>
  <si>
    <t>cristiano.soares@ifpr.edu.br</t>
  </si>
  <si>
    <t>15/2019</t>
  </si>
  <si>
    <t>23411.004700/2019-55</t>
  </si>
  <si>
    <t>Aline Cristina Souza Sehnem Juliatto</t>
  </si>
  <si>
    <t xml:space="preserve">alessandra.mariquito@ifpr.edu.br </t>
  </si>
  <si>
    <t>Nelson Castro Neto</t>
  </si>
  <si>
    <t xml:space="preserve">nelson.neto@ifpr.edu.br </t>
  </si>
  <si>
    <t xml:space="preserve">adilson.muzi@ifpr.edu.br </t>
  </si>
  <si>
    <t>15/2019-Londrina</t>
  </si>
  <si>
    <t>23411.020916/2019-68</t>
  </si>
  <si>
    <t>41, de 22/03/2022</t>
  </si>
  <si>
    <t>Romualdo Rubens de Freitas</t>
  </si>
  <si>
    <t>romualdo.freitas@ifpr.edu.br</t>
  </si>
  <si>
    <t>16/2019</t>
  </si>
  <si>
    <t>23411.002796/2018-36</t>
  </si>
  <si>
    <t xml:space="preserve">A. CENTRAL TRANSPORTES LTDA </t>
  </si>
  <si>
    <t>17/2019</t>
  </si>
  <si>
    <t>23411.004241/2018-29</t>
  </si>
  <si>
    <t xml:space="preserve">FOKUS INFORMATICA E MICROFILMAGEM EIRELI </t>
  </si>
  <si>
    <t>SERVIÇOS DE DIGITALIZAÇÃO</t>
  </si>
  <si>
    <t xml:space="preserve">Fabiana dos Santos Jorge da Silva </t>
  </si>
  <si>
    <t>99 de 06/08/2019</t>
  </si>
  <si>
    <t>167, de 09/06/2021</t>
  </si>
  <si>
    <t xml:space="preserve">Victor Zito Nogueira Pinto </t>
  </si>
  <si>
    <t>100 de 02/08/2019</t>
  </si>
  <si>
    <t xml:space="preserve">Debora dos Santos Oliveira </t>
  </si>
  <si>
    <t>18/2019</t>
  </si>
  <si>
    <t xml:space="preserve">23411.006843/2019-00 </t>
  </si>
  <si>
    <t>23411.008356/2019-73</t>
  </si>
  <si>
    <t>92 de 19/07/2019</t>
  </si>
  <si>
    <t>19/2019</t>
  </si>
  <si>
    <t>23411.008328/2019-56</t>
  </si>
  <si>
    <t xml:space="preserve">PH RECURSOS HUMANOS EIRELI </t>
  </si>
  <si>
    <t>Bruno Rógora Kawano</t>
  </si>
  <si>
    <t>bruno.kawano@ifpr.edu.br</t>
  </si>
  <si>
    <t>Daniela Silvestrin</t>
  </si>
  <si>
    <t>daniela.silvestrin@ifpr.edu.br</t>
  </si>
  <si>
    <t>20/2019</t>
  </si>
  <si>
    <t>23411.007821/2019-59</t>
  </si>
  <si>
    <t>LUA TUR TURISMO EIRELI</t>
  </si>
  <si>
    <t>21/2019</t>
  </si>
  <si>
    <t>23411.008530/2019-88</t>
  </si>
  <si>
    <t>LEGAL SOLUÇÕES CORPORATIVAS LTDA ME</t>
  </si>
  <si>
    <t>77 de 18/07/2019</t>
  </si>
  <si>
    <t xml:space="preserve">REITORIA - Fiscais Técnicos Setoriais </t>
  </si>
  <si>
    <t>Karen Marinho da Rocha Loures Rodrigues</t>
  </si>
  <si>
    <t>Felipe Pereira Cortiano</t>
  </si>
  <si>
    <t>felipe.cortiano@ifpr.edu.br</t>
  </si>
  <si>
    <t>22/2019</t>
  </si>
  <si>
    <t>23411.008446/2019-64</t>
  </si>
  <si>
    <t>EFATA EMPREENDIMENTOS EIRELI</t>
  </si>
  <si>
    <t>REscisão Unilateral em 20/03/2020</t>
  </si>
  <si>
    <t>23/2019</t>
  </si>
  <si>
    <t>23411.008930/2019-93</t>
  </si>
  <si>
    <t>PINHAIS - Fiscais Téncicos</t>
  </si>
  <si>
    <t xml:space="preserve">jovana.antunes@ifpr.edu.br </t>
  </si>
  <si>
    <t xml:space="preserve">PINHAIS - Fiscais Adminsitrativos </t>
  </si>
  <si>
    <t xml:space="preserve"> Gabriel Henrique Knupfer</t>
  </si>
  <si>
    <t>Antonio Marcos de Souza Santos</t>
  </si>
  <si>
    <t xml:space="preserve">01/2019 (23/2019)-Cascavel </t>
  </si>
  <si>
    <t>23411.008372/2019-66</t>
  </si>
  <si>
    <t>82 de 25/07/2019</t>
  </si>
  <si>
    <r>
      <rPr>
        <u/>
        <sz val="10"/>
        <color rgb="FF1155CC"/>
        <rFont val="Calibri"/>
      </rPr>
      <t>alessandra.santos@ifpr.edu.b</t>
    </r>
    <r>
      <rPr>
        <sz val="10"/>
        <color rgb="FF000000"/>
        <rFont val="Calibri"/>
      </rPr>
      <t>r</t>
    </r>
  </si>
  <si>
    <t>111, de 15/06/2022</t>
  </si>
  <si>
    <t>BIANCA PAMELA SILVEIRA DO NASCIMENT</t>
  </si>
  <si>
    <t>110, de 15/06/2022</t>
  </si>
  <si>
    <t>QUEDAS DO IGUAÇU - Fiscais Técnico e Administrativo</t>
  </si>
  <si>
    <t>84, de 12/05/2022</t>
  </si>
  <si>
    <t>Cleonice.muller@ifpr.edu.br</t>
  </si>
  <si>
    <t>25/2019</t>
  </si>
  <si>
    <t xml:space="preserve">23411.003434/2019-43 </t>
  </si>
  <si>
    <t>23411.012365/2019-69</t>
  </si>
  <si>
    <t>Francisco Fernanda Kuhn</t>
  </si>
  <si>
    <t>26/2019</t>
  </si>
  <si>
    <t>23411.012383/2019-41</t>
  </si>
  <si>
    <t>27/2019</t>
  </si>
  <si>
    <t>23411.012903/2019-15</t>
  </si>
  <si>
    <t>Luiz Fernanda da Rocha</t>
  </si>
  <si>
    <t>28/2019</t>
  </si>
  <si>
    <t>23411.012662/2019-12</t>
  </si>
  <si>
    <t xml:space="preserve">Adriano Marcos Fuzaro </t>
  </si>
  <si>
    <t xml:space="preserve">Jonathan Souza Cruz Barros </t>
  </si>
  <si>
    <t>29/2019</t>
  </si>
  <si>
    <t>23411.012286/2019-58</t>
  </si>
  <si>
    <t>09/10/2020</t>
  </si>
  <si>
    <t xml:space="preserve">BARRACÃO </t>
  </si>
  <si>
    <t>30/2019</t>
  </si>
  <si>
    <t>23411.009578/2019-11</t>
  </si>
  <si>
    <t>RKF NOBREAKS EIRELI</t>
  </si>
  <si>
    <t xml:space="preserve">LOCAÇÃO DE NOBREAK </t>
  </si>
  <si>
    <t>09/10/2021</t>
  </si>
  <si>
    <t>Bruno Vieira Benigno dos Santos</t>
  </si>
  <si>
    <t>André Frederico Lucas da Silva</t>
  </si>
  <si>
    <t>andre.frederico@ifpr.edu.br</t>
  </si>
  <si>
    <t>rodrigo.menegazzo@ifpr.edu.br</t>
  </si>
  <si>
    <t>33/2019</t>
  </si>
  <si>
    <t>23411.014339/2019-75</t>
  </si>
  <si>
    <t>34/2019</t>
  </si>
  <si>
    <t>23411.014341/2019-44</t>
  </si>
  <si>
    <t>35/2019</t>
  </si>
  <si>
    <t>23411.014648/2019-45</t>
  </si>
  <si>
    <t>36/2019</t>
  </si>
  <si>
    <t>23411.012551/2019-06</t>
  </si>
  <si>
    <t>Amanda Queiroz de Carvalho</t>
  </si>
  <si>
    <t>amanda.queiroz@ifpr.edu.br</t>
  </si>
  <si>
    <t>Gilberto Laske</t>
  </si>
  <si>
    <t xml:space="preserve">gilberto.laske@ifpr.edu.br </t>
  </si>
  <si>
    <t>Diego Diéferson Apolinário</t>
  </si>
  <si>
    <t xml:space="preserve">diego.apolinário@ifpr.edu.br </t>
  </si>
  <si>
    <t xml:space="preserve">carlos.fugita@ifpr.edu.br </t>
  </si>
  <si>
    <t>39/2019</t>
  </si>
  <si>
    <t>23411.016260/2019-89</t>
  </si>
  <si>
    <t>19/11/2020</t>
  </si>
  <si>
    <t xml:space="preserve">Patricia Daniela Maciel </t>
  </si>
  <si>
    <t>Roberto Teixeira Fedechem</t>
  </si>
  <si>
    <t>roberto.fedechem@ifpr.edu.br</t>
  </si>
  <si>
    <t>41/2019</t>
  </si>
  <si>
    <t>23411.009196/2019-80</t>
  </si>
  <si>
    <t xml:space="preserve">FERREIRA &amp; SOUSA EVENTOS LTDA </t>
  </si>
  <si>
    <t>EVENTOS JIFPR 2019</t>
  </si>
  <si>
    <t>03/12/2020</t>
  </si>
  <si>
    <t>42/2019</t>
  </si>
  <si>
    <t>SÃO BENTO ALIMENTOS E EVENTOS EIRELI</t>
  </si>
  <si>
    <t>Celia Socorro dos Santos Pietrobelli Lima</t>
  </si>
  <si>
    <t>celia.pietrobelli@ifpr.edu.br</t>
  </si>
  <si>
    <t>44/2019</t>
  </si>
  <si>
    <t xml:space="preserve">23411.018789/2019-37 </t>
  </si>
  <si>
    <t>TURISMO CIARAMICOLI EIRELI</t>
  </si>
  <si>
    <t>TRANSPORTES EVENTUAL - JIFPR 2019</t>
  </si>
  <si>
    <t>04/12/2020</t>
  </si>
  <si>
    <t>46/2019</t>
  </si>
  <si>
    <t>23411.012998/2019-77</t>
  </si>
  <si>
    <t>HEAD ENGENHARIA LTDA - EPP</t>
  </si>
  <si>
    <t>13/10/2022</t>
  </si>
  <si>
    <t>123 de 18/12/2019</t>
  </si>
  <si>
    <t>47/2019</t>
  </si>
  <si>
    <t>23411.018904/2019-73</t>
  </si>
  <si>
    <t>19/12/2020</t>
  </si>
  <si>
    <t>Eduardo Henry Lui</t>
  </si>
  <si>
    <t xml:space="preserve">  eduard.lui@ifpr.edu.br</t>
  </si>
  <si>
    <t xml:space="preserve"> carlos.mocelin@ifpr.edu.br</t>
  </si>
  <si>
    <t>48/2019</t>
  </si>
  <si>
    <t>23411.020751/2019-24</t>
  </si>
  <si>
    <t>22/12/2020</t>
  </si>
  <si>
    <t xml:space="preserve">01/2020-Londrina </t>
  </si>
  <si>
    <t>23403.000174/2018-72</t>
  </si>
  <si>
    <t>23411.021348/2019-12</t>
  </si>
  <si>
    <t xml:space="preserve">ROMANO &amp; ROMANO CONSSTRUÇÃO </t>
  </si>
  <si>
    <t>21/06/2020</t>
  </si>
  <si>
    <t>01/2020-Umuarama</t>
  </si>
  <si>
    <t>23411.015584/2019-21</t>
  </si>
  <si>
    <t xml:space="preserve"> 23411.000669/2020-17</t>
  </si>
  <si>
    <t>20/01/2021</t>
  </si>
  <si>
    <t xml:space="preserve">01/2020-Telemaco Borba </t>
  </si>
  <si>
    <t>23411.021239/2019-03</t>
  </si>
  <si>
    <t>19/01/2021</t>
  </si>
  <si>
    <t xml:space="preserve">Juliano Suardi Kaesemodel </t>
  </si>
  <si>
    <t>01/2020-Paranavaí</t>
  </si>
  <si>
    <t>23411.001745/2020-10</t>
  </si>
  <si>
    <t>06/02/2021</t>
  </si>
  <si>
    <t>Alberto Hideki Sakata</t>
  </si>
  <si>
    <t>alberto.sakata@ifpr.edu.br</t>
  </si>
  <si>
    <t>01/2020-Palmas</t>
  </si>
  <si>
    <t>23411.021517/2019-14</t>
  </si>
  <si>
    <t>13/01/2021</t>
  </si>
  <si>
    <t>01/2020-Pitanga</t>
  </si>
  <si>
    <t>23411.012309/2020-68</t>
  </si>
  <si>
    <t>COOPERATIVA AGROINDUSTRIAL DO -CENTRO DO PARANA - COOACE</t>
  </si>
  <si>
    <t xml:space="preserve">GÊNEROS ALIMENTICIOS </t>
  </si>
  <si>
    <t xml:space="preserve"> 19/10/2021</t>
  </si>
  <si>
    <t>Thiago Henrique Bellé</t>
  </si>
  <si>
    <t xml:space="preserve">thiago.belle@ifpr.edu.br </t>
  </si>
  <si>
    <t>Douglas Alexandre Fernandes</t>
  </si>
  <si>
    <t>douglas.fernandes@ifpr.edu.br</t>
  </si>
  <si>
    <t>01/2020-Capanema</t>
  </si>
  <si>
    <t>23411.003695/2020-05</t>
  </si>
  <si>
    <t xml:space="preserve">JBBS CONSTRUÇÃO EIRELI LTDA </t>
  </si>
  <si>
    <t xml:space="preserve">ENGENHARIA </t>
  </si>
  <si>
    <t xml:space="preserve"> 02/08/2021</t>
  </si>
  <si>
    <t>1/10/2021</t>
  </si>
  <si>
    <t>BARRACÃO - Fiscal Administrativo</t>
  </si>
  <si>
    <t>Cícera Andréia de Souza</t>
  </si>
  <si>
    <t>BARRACÃO - Fiscal Técnico</t>
  </si>
  <si>
    <t>01/2020-Colombo</t>
  </si>
  <si>
    <t>23411.008163/2020-56</t>
  </si>
  <si>
    <t>23411.013254/2020-11</t>
  </si>
  <si>
    <t>LIVRARIA GP EIRELI</t>
  </si>
  <si>
    <t>José Arthur Castillo de Macedo</t>
  </si>
  <si>
    <t>jose.macedo@ifpr.edu.br</t>
  </si>
  <si>
    <t>Eduard Henry Lui</t>
  </si>
  <si>
    <t>eduard.lui@ifpr.edu.br</t>
  </si>
  <si>
    <t>01/2020-União Vitória</t>
  </si>
  <si>
    <t>23411.012185/2020-11</t>
  </si>
  <si>
    <t>97, de 03/11/2020</t>
  </si>
  <si>
    <t>02/2020-Assis Chateaubriand</t>
  </si>
  <si>
    <t>23411.014576/2019-36</t>
  </si>
  <si>
    <t>06/08/2021</t>
  </si>
  <si>
    <t xml:space="preserve"> 04/12/2021</t>
  </si>
  <si>
    <t xml:space="preserve">02/2020-Telemaco Borba </t>
  </si>
  <si>
    <t xml:space="preserve"> 23411.021272/2019-25</t>
  </si>
  <si>
    <t xml:space="preserve">02/2020-Ivaiporã </t>
  </si>
  <si>
    <t>23411.000686/2020-54</t>
  </si>
  <si>
    <t>Luiz Leonardo de Siqueira</t>
  </si>
  <si>
    <t>José Luiz Vilas Boas</t>
  </si>
  <si>
    <t xml:space="preserve">02/2020-Palmas </t>
  </si>
  <si>
    <t>23411.021586/2019-28</t>
  </si>
  <si>
    <t>02/2020-Paranavaí</t>
  </si>
  <si>
    <t>23411.001758/2020-81</t>
  </si>
  <si>
    <t>03/02/2021</t>
  </si>
  <si>
    <t xml:space="preserve">02/2020-Jacarezinho </t>
  </si>
  <si>
    <t>23411.002267/2020-57</t>
  </si>
  <si>
    <t>05/02/2021</t>
  </si>
  <si>
    <t>Heber Renato Fadel de Morais</t>
  </si>
  <si>
    <t>heber.morais@ifpr.edu.br</t>
  </si>
  <si>
    <t>JACAREZINHO - Fiscal Técnico</t>
  </si>
  <si>
    <t>Fábio Luis Velloso</t>
  </si>
  <si>
    <t>fabio.velloso@ifpr.edu.br</t>
  </si>
  <si>
    <t>JACAREZINHO - Fiscal Administrativo</t>
  </si>
  <si>
    <t>JACAREZINHO - Fiscal Requisitante</t>
  </si>
  <si>
    <t>02/2020-Foz do Iguaçu</t>
  </si>
  <si>
    <t>23411.001033/2020-92</t>
  </si>
  <si>
    <t>Alcione Benacchio</t>
  </si>
  <si>
    <t>alcione.benacchio@ifpr.edu.br</t>
  </si>
  <si>
    <t>Marcela Turim Koschevic</t>
  </si>
  <si>
    <t>marcela.turim@ifpr.edu.br</t>
  </si>
  <si>
    <t>02/2020-Cascavel</t>
  </si>
  <si>
    <t xml:space="preserve"> 23411.021305/2019-37</t>
  </si>
  <si>
    <t>15/03/2021</t>
  </si>
  <si>
    <t xml:space="preserve">02/2020-Capanema </t>
  </si>
  <si>
    <t>23411.012365/2020-01</t>
  </si>
  <si>
    <t>28/06/2022</t>
  </si>
  <si>
    <t>10, de 26/01/2021</t>
  </si>
  <si>
    <t xml:space="preserve"> karla.lovis@ifpr.edu.br</t>
  </si>
  <si>
    <t>11, de 26/01/2021</t>
  </si>
  <si>
    <t xml:space="preserve">Eliane de Souza Sabatini </t>
  </si>
  <si>
    <t>eliane.sabatini@ifpr.edu.br</t>
  </si>
  <si>
    <t>02/2020-Pinhais</t>
  </si>
  <si>
    <t>23411.018429/2019-35</t>
  </si>
  <si>
    <t xml:space="preserve">OBSERVES SERVIÇOS EIRELI  </t>
  </si>
  <si>
    <t>Rescisão Unilateral em 27/09/2021</t>
  </si>
  <si>
    <t>02/2020-Colombo</t>
  </si>
  <si>
    <t>23411.018592/2019-06</t>
  </si>
  <si>
    <t>DACAN CONSTRUÇÕES CIVIS LTDA</t>
  </si>
  <si>
    <t>108, de 22/12/2020</t>
  </si>
  <si>
    <t>tiago.radaskievicz@ifpr.edu</t>
  </si>
  <si>
    <t xml:space="preserve"> Álvaro Massaharu Komiya</t>
  </si>
  <si>
    <t>03/2020-Ivaiporã</t>
  </si>
  <si>
    <t>23411.000800/2020-46</t>
  </si>
  <si>
    <t xml:space="preserve">José Luiz Vilas Boas
</t>
  </si>
  <si>
    <t xml:space="preserve">Giancarlo da Rocha Fernades
</t>
  </si>
  <si>
    <t xml:space="preserve">03/2020-Jacarezinho </t>
  </si>
  <si>
    <t>23411.003110/2020-49</t>
  </si>
  <si>
    <t>07/02/2021</t>
  </si>
  <si>
    <t>03/2020-Foz do Iguaçu</t>
  </si>
  <si>
    <t>23411.001614/2020-24</t>
  </si>
  <si>
    <t>03/2020-Pinhais</t>
  </si>
  <si>
    <t>23411.008139/2020-17</t>
  </si>
  <si>
    <t xml:space="preserve"> 23411.005682/2020-62</t>
  </si>
  <si>
    <t>COOPERATIVA DA AGRICULTURA -FAMILIAR DE CAMPO LARGO</t>
  </si>
  <si>
    <t>03/2020-Palmas</t>
  </si>
  <si>
    <t>23411.003070/2020-35</t>
  </si>
  <si>
    <t>23411.005236/2020-58</t>
  </si>
  <si>
    <t>ALGO A MAIS SERVIÇOS TEMPORARIOS LTDA</t>
  </si>
  <si>
    <t>31/05/2021</t>
  </si>
  <si>
    <t>03/2020-Assis Chateaubriand</t>
  </si>
  <si>
    <t>23411.011417/2020-13</t>
  </si>
  <si>
    <t>03/2020-Cascavel</t>
  </si>
  <si>
    <t>23411.004370/2020-31</t>
  </si>
  <si>
    <t>23411.008111/2020-80</t>
  </si>
  <si>
    <t>DAC PONTES EIRELI</t>
  </si>
  <si>
    <t>03/2020-União da Vitória</t>
  </si>
  <si>
    <t>23411.006483/2020-71</t>
  </si>
  <si>
    <t>23411.017022/2020-24</t>
  </si>
  <si>
    <t>ENGEFAP EDIFICAÇÕES LTDA</t>
  </si>
  <si>
    <t>118, de 29/12/2020</t>
  </si>
  <si>
    <t>03/2020-Colombo</t>
  </si>
  <si>
    <t>23411.016933/2020-34</t>
  </si>
  <si>
    <t>20/12/2021</t>
  </si>
  <si>
    <t>18/06/2022</t>
  </si>
  <si>
    <t>179, de 11/12/2020</t>
  </si>
  <si>
    <t xml:space="preserve">03/2020-Jaguariaíva </t>
  </si>
  <si>
    <t>23411.016849/2020-11</t>
  </si>
  <si>
    <t>26, de 11/03/2022</t>
  </si>
  <si>
    <t>Douglas Ivo Espindola de Oliveira</t>
  </si>
  <si>
    <t>03/2020-Pitanga</t>
  </si>
  <si>
    <t>23411.016880/2020-51</t>
  </si>
  <si>
    <t>21/12/2021</t>
  </si>
  <si>
    <t>21/06/2022</t>
  </si>
  <si>
    <t>145, de 28/12/2020</t>
  </si>
  <si>
    <t xml:space="preserve">sidinei.alba@ifpr.edu.br </t>
  </si>
  <si>
    <t xml:space="preserve">04/2020-Assis </t>
  </si>
  <si>
    <t>23411.016922/2020-54</t>
  </si>
  <si>
    <t>29/06/2022</t>
  </si>
  <si>
    <t>helton.albiero@ifpr.edu.br.</t>
  </si>
  <si>
    <t>01, de 05/01/2021</t>
  </si>
  <si>
    <t>02, de 05/01/2021</t>
  </si>
  <si>
    <t>04/2020-Jaguariaíva</t>
  </si>
  <si>
    <t>23411.017416/2020-82</t>
  </si>
  <si>
    <t>18/10/2021</t>
  </si>
  <si>
    <t>18/11/2021</t>
  </si>
  <si>
    <t xml:space="preserve">luan.franca@ifpr.edu.br </t>
  </si>
  <si>
    <t>JAGUARIAÍVA - Fiscais Técnicos</t>
  </si>
  <si>
    <t xml:space="preserve">Paulo Vergílio Guimarães Júnior </t>
  </si>
  <si>
    <t>04/2020-Campo Largo</t>
  </si>
  <si>
    <t>23411.014748/2020-13</t>
  </si>
  <si>
    <t>ASSOCIAÇÃO DOS AGRICULTORES ORGÂNICOS AGROECOLÓGICOS DO MUNICÍPIO DE CAMPO MAGRO - AGRORE</t>
  </si>
  <si>
    <t>GÊNEROS ALIMENTICIOS</t>
  </si>
  <si>
    <t xml:space="preserve"> 31/01/2021</t>
  </si>
  <si>
    <t>Felipe Pinho de Oliveira</t>
  </si>
  <si>
    <t>felipe.pinho@ifpr.edu.br</t>
  </si>
  <si>
    <t xml:space="preserve">04/2020-Telemaco Borba </t>
  </si>
  <si>
    <t>23411.020907/2019-77</t>
  </si>
  <si>
    <t>19/02/2021</t>
  </si>
  <si>
    <t>Fabiane Ferreira</t>
  </si>
  <si>
    <t>fabiane.ferreira@ifpr.edu.br</t>
  </si>
  <si>
    <t>Suellen Diniz Lopes</t>
  </si>
  <si>
    <t>suellen.lopes@ifpr.edu.br</t>
  </si>
  <si>
    <t>04/2020-Jacarezinho</t>
  </si>
  <si>
    <t>04/2020-Ivaiporã</t>
  </si>
  <si>
    <t xml:space="preserve">23411.003090/2020-14        </t>
  </si>
  <si>
    <t>CARNICELLI &amp; CIA LTDA</t>
  </si>
  <si>
    <t xml:space="preserve"> EXTINTORES</t>
  </si>
  <si>
    <t xml:space="preserve"> 04/03/2021</t>
  </si>
  <si>
    <t>04/2020-Londrina</t>
  </si>
  <si>
    <t>23411.020030/2019-14</t>
  </si>
  <si>
    <t>31/07/2022</t>
  </si>
  <si>
    <t>81, de 29/04/2020</t>
  </si>
  <si>
    <t>82, de 29/04/2020</t>
  </si>
  <si>
    <t>04/2020-Paranavaí</t>
  </si>
  <si>
    <t>23411.005806/2020-18</t>
  </si>
  <si>
    <t>EQUIP SEG SERVIÇOS ESPECIALIZADOS LTDA (sucessora SOBERANA TERCEIRIZAÇÃO DE SERVIÇOS EIRELI - ME)</t>
  </si>
  <si>
    <t xml:space="preserve">VIGIA </t>
  </si>
  <si>
    <t>24, de 05/12/2022</t>
  </si>
  <si>
    <t>179, de 15/03/2023</t>
  </si>
  <si>
    <t>255, de 26/08/2022</t>
  </si>
  <si>
    <t>04/2020-Umuarama</t>
  </si>
  <si>
    <t>23411.011585/2020-17</t>
  </si>
  <si>
    <t>23411.012337/2020-85</t>
  </si>
  <si>
    <t>Erich Barboza de Souza</t>
  </si>
  <si>
    <t>GOIOERÊ - Fiscal Administrativo</t>
  </si>
  <si>
    <t>Marcos Paulo Rosa</t>
  </si>
  <si>
    <t>GOIOERÊ - Fiscal Técnico</t>
  </si>
  <si>
    <t xml:space="preserve"> Pierre Luis Alves
Fiscal técnico substituto - Tiago Radaskievicz</t>
  </si>
  <si>
    <t>04/2020-Irati</t>
  </si>
  <si>
    <t>23411.001291/2020-79</t>
  </si>
  <si>
    <t>23411.006666/2020-97</t>
  </si>
  <si>
    <t>OBSERVES SERVICOS EIRELI</t>
  </si>
  <si>
    <t xml:space="preserve">IRATI-Fiscal Técnico e Administrativa </t>
  </si>
  <si>
    <t>04/2020-Palmas</t>
  </si>
  <si>
    <t>23411.005177/2020-18</t>
  </si>
  <si>
    <t>23411.007787/2020-56</t>
  </si>
  <si>
    <t>PREFAC IMPERMEABILIZACOES LTDA</t>
  </si>
  <si>
    <t xml:space="preserve">04/2020-Capanema </t>
  </si>
  <si>
    <t>23411.010680/2020-95</t>
  </si>
  <si>
    <t xml:space="preserve">OBRA </t>
  </si>
  <si>
    <t>04/07/2021</t>
  </si>
  <si>
    <t xml:space="preserve">luciano.canzi@ifpr.edu.br </t>
  </si>
  <si>
    <t xml:space="preserve">joao.davidonis@ifpr.edu.br </t>
  </si>
  <si>
    <t>Cicera Andrea de Souza</t>
  </si>
  <si>
    <t>05/2020-Londrina</t>
  </si>
  <si>
    <t>23411.021435/2019-70</t>
  </si>
  <si>
    <t>05/2020-Capanema</t>
  </si>
  <si>
    <t xml:space="preserve"> 23411.016467/2020-97</t>
  </si>
  <si>
    <t>186, de 21/12/2020</t>
  </si>
  <si>
    <t xml:space="preserve">fabricio.gleden@ifpr.edu.br </t>
  </si>
  <si>
    <t>05/2020-Curitiba</t>
  </si>
  <si>
    <t xml:space="preserve"> 23411.005725/2020-18</t>
  </si>
  <si>
    <t>G A SERVICOS DE APOIO ADMINISTRATIVOS EIRELI</t>
  </si>
  <si>
    <t xml:space="preserve"> 30/06/2021</t>
  </si>
  <si>
    <t xml:space="preserve"> Ricele Gonçalves Agra</t>
  </si>
  <si>
    <t>Sebastiao Dambroski</t>
  </si>
  <si>
    <t xml:space="preserve"> sebastiao.dambroski@ifpr.edu.br</t>
  </si>
  <si>
    <t>05/2020-Irati</t>
  </si>
  <si>
    <t>23411.012399/2020-97</t>
  </si>
  <si>
    <t>adilson.pimenta@ifpr.edu.br</t>
  </si>
  <si>
    <t>05/2020-Jacarezinho</t>
  </si>
  <si>
    <t xml:space="preserve"> 23411.013594/2020-34</t>
  </si>
  <si>
    <t xml:space="preserve"> andreza.mineto@ifpr.edu.br
</t>
  </si>
  <si>
    <t>142, de 17/11/2020</t>
  </si>
  <si>
    <t xml:space="preserve">ullisses.crespo@ifpr.edu.br
 </t>
  </si>
  <si>
    <t>05/2020-Umuarama</t>
  </si>
  <si>
    <t>23411.012054/2020-33</t>
  </si>
  <si>
    <t xml:space="preserve">paula.palma@ifpr.edu.br </t>
  </si>
  <si>
    <t>ivanir.ansilieiro@ifpr.edu.br</t>
  </si>
  <si>
    <t>05/2020-Palmas</t>
  </si>
  <si>
    <t>23411.011350/2020-17</t>
  </si>
  <si>
    <t>05/2020-Paranavaí</t>
  </si>
  <si>
    <t>23411.009188/2019-33</t>
  </si>
  <si>
    <t>23411.007375/2020-16</t>
  </si>
  <si>
    <t>ARENITO – CONSERVAÇÃO PATRIMONIAL - EIRELI</t>
  </si>
  <si>
    <t>24/06/2023</t>
  </si>
  <si>
    <t>262, de 26/08/2022</t>
  </si>
  <si>
    <t>263, de 26/08/2022</t>
  </si>
  <si>
    <t>Cláudia Marcia Boritza Reis</t>
  </si>
  <si>
    <t xml:space="preserve">05/2020-Pinhais </t>
  </si>
  <si>
    <t>23411.013880/2020-08</t>
  </si>
  <si>
    <t>98, de 30/07/2021</t>
  </si>
  <si>
    <t>Tatiana Barbosa Riedo</t>
  </si>
  <si>
    <t>05/2020-Telêmaco Borba</t>
  </si>
  <si>
    <t>23411.016289/2020-02</t>
  </si>
  <si>
    <t>ADILSON AFFONSO</t>
  </si>
  <si>
    <t>155, DE 23 /12/ 2020</t>
  </si>
  <si>
    <t>TELÊMACO BORBA - Fiscais Administrativo</t>
  </si>
  <si>
    <t>TELÊMACO  BORBA - Fiscais Técnicos</t>
  </si>
  <si>
    <t xml:space="preserve">alvaro.komiya@ifpr.edu.br </t>
  </si>
  <si>
    <t>06/2020-Campo Largo</t>
  </si>
  <si>
    <t>23411.016826/2020-14</t>
  </si>
  <si>
    <t>116, de 17/12/2020</t>
  </si>
  <si>
    <t>CAMPO LARGO - Fiscal Administrativo</t>
  </si>
  <si>
    <t>CAMPO LARGO - Fiscal Técnico</t>
  </si>
  <si>
    <t>06/2020-Cascavel</t>
  </si>
  <si>
    <t>23411.016899/2020-06</t>
  </si>
  <si>
    <t>MANUT.PREDIAL</t>
  </si>
  <si>
    <t>112, de 21/06/2022</t>
  </si>
  <si>
    <t>ELIZETE TARRAGO TRENTIN</t>
  </si>
  <si>
    <t>elizete.trentin@ifpr.edu.br</t>
  </si>
  <si>
    <t>Mônica Chalad</t>
  </si>
  <si>
    <t>113, de 21/06/2022</t>
  </si>
  <si>
    <t>MARLENE DOCKHORN MARTENS</t>
  </si>
  <si>
    <t>marlene.martens@ifpr.edu.br</t>
  </si>
  <si>
    <t>06/2020-Capanema</t>
  </si>
  <si>
    <t>23411.016701/2020-86</t>
  </si>
  <si>
    <t>ENGEFAP EDIFICACOES LTDA</t>
  </si>
  <si>
    <t>27/06/2022</t>
  </si>
  <si>
    <t>06/2020-Curitiba</t>
  </si>
  <si>
    <t>23411.007733/2020-91</t>
  </si>
  <si>
    <t>12/07/2021</t>
  </si>
  <si>
    <t xml:space="preserve">Silvio Tacara </t>
  </si>
  <si>
    <t>silvio.tacara@ifpr.edu.br</t>
  </si>
  <si>
    <t xml:space="preserve">lauro.dias@ifpr.edu.br </t>
  </si>
  <si>
    <t>06/2020-Jacarezinho</t>
  </si>
  <si>
    <t>23411.016764/2020-32</t>
  </si>
  <si>
    <t>22/06/2022</t>
  </si>
  <si>
    <t>Camila Jessica dos Santos Prado Almeida</t>
  </si>
  <si>
    <t>06/2020-Paranaguá</t>
  </si>
  <si>
    <t>23411.015645/2020-62</t>
  </si>
  <si>
    <t>04/06/2022</t>
  </si>
  <si>
    <t>182, de 14/12/2020</t>
  </si>
  <si>
    <t xml:space="preserve">Márcio Paulo Ferreira
</t>
  </si>
  <si>
    <t>06/2020-Telêmaco Borba</t>
  </si>
  <si>
    <t>23411.017211/2020-05</t>
  </si>
  <si>
    <t>MARIA BERNARDETE DUARTE GUEDES</t>
  </si>
  <si>
    <t xml:space="preserve">07/2020-Cascavel </t>
  </si>
  <si>
    <t>23411.017472/2020-17</t>
  </si>
  <si>
    <t>COOPERQUEDAS COOPERATIVA TRANSFORMAÇÃO E COMERCIALIZAÇÃO
DE QUEDAS</t>
  </si>
  <si>
    <t>28/02/2021</t>
  </si>
  <si>
    <t>Paola Andreza Ávila</t>
  </si>
  <si>
    <t>paola.avila@ifpr.edu.br</t>
  </si>
  <si>
    <t>ELIZANGELA MARROQUE MICHALICHEM</t>
  </si>
  <si>
    <t xml:space="preserve">elizangela.michalichem@ifpr.edu.br </t>
  </si>
  <si>
    <t>07/2020-Londrina</t>
  </si>
  <si>
    <t xml:space="preserve"> 23411.008590/2020-34</t>
  </si>
  <si>
    <t>14/07/2021</t>
  </si>
  <si>
    <t>279, de 21/12/2021</t>
  </si>
  <si>
    <t>280, de 21/12/2021</t>
  </si>
  <si>
    <t>07/2020-Curitiba</t>
  </si>
  <si>
    <t>23411.008360/2020-75</t>
  </si>
  <si>
    <t>31/07/2021</t>
  </si>
  <si>
    <t>07/2020-Foz do Iguçu</t>
  </si>
  <si>
    <t>23411.011724/2020-02</t>
  </si>
  <si>
    <t>KLEBER GOMES RAMIREZ</t>
  </si>
  <si>
    <t>GERENCIAMENTO DE RESÍDUOS SÓLIDOS - PGRS</t>
  </si>
  <si>
    <t>30/11/2021</t>
  </si>
  <si>
    <t xml:space="preserve">Murilo Odilon Nichele Scroccaro </t>
  </si>
  <si>
    <t xml:space="preserve">Fernanda Rubio </t>
  </si>
  <si>
    <t>fernanda.rubio@ifpr.edu.b</t>
  </si>
  <si>
    <t xml:space="preserve">Kayla Walquiria Garmus </t>
  </si>
  <si>
    <t xml:space="preserve"> kayla.garmus@ifpr.edu.br</t>
  </si>
  <si>
    <t>07/2020-Palmas</t>
  </si>
  <si>
    <t>23411.012069/2020-00</t>
  </si>
  <si>
    <t>08/12/2021</t>
  </si>
  <si>
    <t>Edina Silva</t>
  </si>
  <si>
    <t>07/2020-Paranaguá</t>
  </si>
  <si>
    <t>23411.015750/2020-00</t>
  </si>
  <si>
    <t>15/12/2021</t>
  </si>
  <si>
    <t>PARANAGUÁ - Fiscais Técnicos</t>
  </si>
  <si>
    <t>06/2020-Umuarama</t>
  </si>
  <si>
    <t>23411.014094/2020-10</t>
  </si>
  <si>
    <t>24/11/2021</t>
  </si>
  <si>
    <t xml:space="preserve">Erich Barboza de Souza </t>
  </si>
  <si>
    <t>GOIEORÊ</t>
  </si>
  <si>
    <t xml:space="preserve">Maria Rosa Moraes Maximiano </t>
  </si>
  <si>
    <t>maria.maximiano@ifpr.edu.br</t>
  </si>
  <si>
    <t xml:space="preserve">Suelen de Gaspi </t>
  </si>
  <si>
    <t>07/2020-Umuarama</t>
  </si>
  <si>
    <t>23411.004305/2019-72</t>
  </si>
  <si>
    <t xml:space="preserve">23411.015258/2020-26
</t>
  </si>
  <si>
    <t xml:space="preserve">QUADRA 2 CONSTRUÇÕES LTDA </t>
  </si>
  <si>
    <t>19/02/2022</t>
  </si>
  <si>
    <t>UMUARAMA - Fiscais Adiministrativos</t>
  </si>
  <si>
    <t>Juliana Cavalaro Camilo</t>
  </si>
  <si>
    <t>juliana.cavalaro@ifpr.edu.br</t>
  </si>
  <si>
    <t>joyce.ronquim@ifpr.edu.br</t>
  </si>
  <si>
    <t>paulo.vergílio@ifpr.edu.br</t>
  </si>
  <si>
    <t>07/2020-Telêmaco Borba</t>
  </si>
  <si>
    <t xml:space="preserve"> 23411.017199/2020-21</t>
  </si>
  <si>
    <t xml:space="preserve"> 09/04/2022</t>
  </si>
  <si>
    <t xml:space="preserve">Fabiane Ferreira </t>
  </si>
  <si>
    <t>Janete Félix Da Silva</t>
  </si>
  <si>
    <t>janete.silva@ifpr.edu.br</t>
  </si>
  <si>
    <t>07/2020-Ivaiporã</t>
  </si>
  <si>
    <t>23411.016077/2020-17</t>
  </si>
  <si>
    <t xml:space="preserve"> 20/06/2022</t>
  </si>
  <si>
    <t>IVAIPORÃ - Fiscais Administrativos</t>
  </si>
  <si>
    <t>IVAIPORÃ - Fiscais Técnicos</t>
  </si>
  <si>
    <t>08/2020-Foz do Iguaçu</t>
  </si>
  <si>
    <t>23411.016875/2020-49</t>
  </si>
  <si>
    <t>19/06/2022</t>
  </si>
  <si>
    <t>08/2020-Curitiba</t>
  </si>
  <si>
    <t>23411.005669/2020-11</t>
  </si>
  <si>
    <t>23411.009214/2020-67</t>
  </si>
  <si>
    <t>AGRORE - ASSOCIACAO DOS AGRICULTORES-ORGANICOS AGROECOLOGICOS</t>
  </si>
  <si>
    <t>31/01/2021</t>
  </si>
  <si>
    <t>Leandro José de Araújo</t>
  </si>
  <si>
    <t>leandro.araujo@ifpr.edu.br</t>
  </si>
  <si>
    <t>Elenir Leite Marloch</t>
  </si>
  <si>
    <t>elenir.marloch@ifpr.edu.br</t>
  </si>
  <si>
    <t>08/2020-Paranavaí</t>
  </si>
  <si>
    <t>23411.012545/2020-84</t>
  </si>
  <si>
    <t>02/03/2022</t>
  </si>
  <si>
    <t>Dalva Oliveira Cabra</t>
  </si>
  <si>
    <t>08/2020-Umuarama</t>
  </si>
  <si>
    <t>23411.016779/2020-09</t>
  </si>
  <si>
    <t xml:space="preserve"> 23/12/2021</t>
  </si>
  <si>
    <t>20/06/2022</t>
  </si>
  <si>
    <t xml:space="preserve"> augusto.santos@ifpr.edu.br</t>
  </si>
  <si>
    <t xml:space="preserve">Anderson de Andrade  </t>
  </si>
  <si>
    <t xml:space="preserve">anderson.andrade@ifpr.edu.br
</t>
  </si>
  <si>
    <t>08/2020-Paranaguá</t>
  </si>
  <si>
    <t>23411.012830/2020-03</t>
  </si>
  <si>
    <t>23411.016831/2020-19</t>
  </si>
  <si>
    <t xml:space="preserve">MKDOIS SERVICOS DE ENGENHARIA DE OBRAS LTDA </t>
  </si>
  <si>
    <t>28/05/2022</t>
  </si>
  <si>
    <t xml:space="preserve">antonio.vissotto@ifpr.edu.br </t>
  </si>
  <si>
    <t>PARANAGUÁ - Fiscais Administrativos</t>
  </si>
  <si>
    <t>23411.012830/2020-04</t>
  </si>
  <si>
    <t>23411.016831/2020-20</t>
  </si>
  <si>
    <t>09/2020-Curitiba</t>
  </si>
  <si>
    <t>23411.012292/2020-49</t>
  </si>
  <si>
    <t>04/12/2021</t>
  </si>
  <si>
    <t>03/06/2022</t>
  </si>
  <si>
    <t>Taís Helena Akatsu</t>
  </si>
  <si>
    <t xml:space="preserve">tais.akatsu@ifpr.edu.br
   </t>
  </si>
  <si>
    <t>Vivaldo Cordeiro Gonçalves</t>
  </si>
  <si>
    <t>vivaldo.cordeiro@ifpr.edu.br</t>
  </si>
  <si>
    <t>Janice Mayumi Bark Toda</t>
  </si>
  <si>
    <t xml:space="preserve">    janice.toda@ifpr.edu.br
</t>
  </si>
  <si>
    <t>09/2020-Paranaguá</t>
  </si>
  <si>
    <t>23411.016724/2020-91</t>
  </si>
  <si>
    <t xml:space="preserve">diego.deoliveira@ifpr.edu.br
</t>
  </si>
  <si>
    <t>09/2020-Paranavaí</t>
  </si>
  <si>
    <t>23411.016970/2020-42</t>
  </si>
  <si>
    <t>26/06/2022</t>
  </si>
  <si>
    <t>09/2020-Palmas</t>
  </si>
  <si>
    <t>23411.005719/2020-52</t>
  </si>
  <si>
    <t>23411.017276/2020-42</t>
  </si>
  <si>
    <t>21/07/2022</t>
  </si>
  <si>
    <t xml:space="preserve"> Eduardo de Carli</t>
  </si>
  <si>
    <t xml:space="preserve">sandro.neckel@ifpr.edu.br </t>
  </si>
  <si>
    <t>23411.001266/2020-95</t>
  </si>
  <si>
    <t>26/01/2021</t>
  </si>
  <si>
    <t xml:space="preserve">Jonathan Souza Cruz Barros
</t>
  </si>
  <si>
    <t>10/2020-Palmas</t>
  </si>
  <si>
    <t>23411.016445/2020-27</t>
  </si>
  <si>
    <t>Sandro Neckel Da Silva</t>
  </si>
  <si>
    <t>10/2020-Londrina</t>
  </si>
  <si>
    <t>23411.009257/2020-42</t>
  </si>
  <si>
    <t xml:space="preserve">PROSCIENCE COM. IMPORTAÇÃO E EXPORTAÇÃOLTDA </t>
  </si>
  <si>
    <t xml:space="preserve">AQUISIÇÃO EQUIPAMENTOS </t>
  </si>
  <si>
    <t>17/08/2021</t>
  </si>
  <si>
    <t xml:space="preserve">André Mateus Bertolino </t>
  </si>
  <si>
    <t xml:space="preserve">Marcelo Lupion Poleti </t>
  </si>
  <si>
    <t>marcelo.poleti@ifpr.edu.br</t>
  </si>
  <si>
    <t xml:space="preserve">10/2020-Capanema </t>
  </si>
  <si>
    <t>23411.016814/2020-81</t>
  </si>
  <si>
    <t>5/01/2022</t>
  </si>
  <si>
    <t>10/2020-Irati</t>
  </si>
  <si>
    <t>23411.006980/2020-70</t>
  </si>
  <si>
    <t>23411.016682/2020-98</t>
  </si>
  <si>
    <t>ESPECIALY TERCEIRIZAÇÃO - EIRELI</t>
  </si>
  <si>
    <t>11/01/2022</t>
  </si>
  <si>
    <t>23411.001378/2020-46</t>
  </si>
  <si>
    <t>diego.ceccon@ifpr.edu.br</t>
  </si>
  <si>
    <t>11/2020-Curitiba</t>
  </si>
  <si>
    <t>23411.017325/2020-47</t>
  </si>
  <si>
    <t>28/03/2022</t>
  </si>
  <si>
    <t xml:space="preserve">11/2020-Umuarama </t>
  </si>
  <si>
    <t>23411.017692/2020-41</t>
  </si>
  <si>
    <t>PAMELA CERANTO CONSTRUÇÕES CIVIS EIRELI</t>
  </si>
  <si>
    <t>30/12/2021</t>
  </si>
  <si>
    <t xml:space="preserve">suelen.gaspi@ifpr.edu.br </t>
  </si>
  <si>
    <t xml:space="preserve">11/2020-Irati </t>
  </si>
  <si>
    <t>05/01/2022</t>
  </si>
  <si>
    <t xml:space="preserve">adilson.junior@ifpr.edu.br </t>
  </si>
  <si>
    <t xml:space="preserve">Rafael.buss@ifpr.edu.br </t>
  </si>
  <si>
    <t>12/2020-Curitiba</t>
  </si>
  <si>
    <t>23411.017620/2020-01</t>
  </si>
  <si>
    <t>Andre Luis Ribeiro</t>
  </si>
  <si>
    <t>13/2020-Londrina</t>
  </si>
  <si>
    <t>23411.019359/2019-32</t>
  </si>
  <si>
    <t>21/03/2023</t>
  </si>
  <si>
    <t>13/2020</t>
  </si>
  <si>
    <t>23411.001777/2020-15</t>
  </si>
  <si>
    <t xml:space="preserve">DTIC - Fiscais Requisitante </t>
  </si>
  <si>
    <t xml:space="preserve"> andre.severo@ifpr.edu.br</t>
  </si>
  <si>
    <t>Gustavo Costa Brauner</t>
  </si>
  <si>
    <t>DTIC - Fiscais Administrativo</t>
  </si>
  <si>
    <t xml:space="preserve"> kerly.souza@ifpr.edu.br</t>
  </si>
  <si>
    <t>gisley.menezes@ifpr.edu.br</t>
  </si>
  <si>
    <t xml:space="preserve">DTIC - Fiscais Técnicos </t>
  </si>
  <si>
    <t>14/2020</t>
  </si>
  <si>
    <t>23411.001781/2020-75</t>
  </si>
  <si>
    <t>DTIC - Fiscais Requisitante</t>
  </si>
  <si>
    <t>DTIC - Fiscais Técnicos</t>
  </si>
  <si>
    <t>15/2020</t>
  </si>
  <si>
    <t>23411.002379/2020-16</t>
  </si>
  <si>
    <t xml:space="preserve">Thiago Auler Wideck </t>
  </si>
  <si>
    <t xml:space="preserve">Joaquim José Honorio de Lima </t>
  </si>
  <si>
    <t>16/2020</t>
  </si>
  <si>
    <t>23411.002408/2020-31</t>
  </si>
  <si>
    <t>BARRACÃO- Fiscal Técnico e Administrativo</t>
  </si>
  <si>
    <t>14/2020-Londrina</t>
  </si>
  <si>
    <t>23411.012667/2020-71</t>
  </si>
  <si>
    <t>23411.013137/2020-40</t>
  </si>
  <si>
    <t xml:space="preserve"> FERRET E BISOGNIN  AGRO CONSULTING-LTDA</t>
  </si>
  <si>
    <t>EVENTO AGROBIT 2020</t>
  </si>
  <si>
    <t xml:space="preserve"> 02/12/2020</t>
  </si>
  <si>
    <t>julio.mello@ifpr.edu.br.</t>
  </si>
  <si>
    <t>18/2020-Londrina</t>
  </si>
  <si>
    <t xml:space="preserve"> 23411.016755/2020-41</t>
  </si>
  <si>
    <t xml:space="preserve"> 28/01/2022</t>
  </si>
  <si>
    <t xml:space="preserve">19/2020-Londrina </t>
  </si>
  <si>
    <t>23411.017189/2020-95</t>
  </si>
  <si>
    <t>27/12/2021</t>
  </si>
  <si>
    <t>19/2020</t>
  </si>
  <si>
    <t>23411.019062/2019-77</t>
  </si>
  <si>
    <t>11/03/2021</t>
  </si>
  <si>
    <t>Jefferson Araújo Moraes</t>
  </si>
  <si>
    <t xml:space="preserve"> jefferson.araujo@ifpr.edu.br
    </t>
  </si>
  <si>
    <t xml:space="preserve"> antonio.desouza@ifpr.edu.br</t>
  </si>
  <si>
    <t>24/2020</t>
  </si>
  <si>
    <t xml:space="preserve"> 23411.004292/2020-75</t>
  </si>
  <si>
    <t>22/07/2022</t>
  </si>
  <si>
    <t>39, de 07/06/2022</t>
  </si>
  <si>
    <t>27/2020</t>
  </si>
  <si>
    <t>23411.014707/2019-85</t>
  </si>
  <si>
    <t>AVANTE BRASIL - INFORMATICA E TREINAMENTOS LTDA</t>
  </si>
  <si>
    <t>SUPORTE, MANUTENÇÃO DE  PLATAFORMA EAD</t>
  </si>
  <si>
    <t xml:space="preserve"> 01/10/2021</t>
  </si>
  <si>
    <t>EAD - Fiscal Tecnico</t>
  </si>
  <si>
    <t>EAD - Fiscal  Administrativo</t>
  </si>
  <si>
    <t xml:space="preserve">EAD - Fiscal Requisitante </t>
  </si>
  <si>
    <t>35/2020</t>
  </si>
  <si>
    <t>23411.012672/2019-40</t>
  </si>
  <si>
    <t>Claudiomiro dos Santos Melo</t>
  </si>
  <si>
    <t>claudiomiro.melo@ifpr.edu.br</t>
  </si>
  <si>
    <t>Krisnael Gonçalves Virtuoso Lima</t>
  </si>
  <si>
    <t xml:space="preserve"> krisnael.lima@ifpr.edu.br</t>
  </si>
  <si>
    <t xml:space="preserve">EAD - Fiscal  Técnico </t>
  </si>
  <si>
    <t>50/2019</t>
  </si>
  <si>
    <t>23411.018919/2019-31</t>
  </si>
  <si>
    <t>25/12/2020</t>
  </si>
  <si>
    <t>52/2019</t>
  </si>
  <si>
    <t>23411.020576/2019-75</t>
  </si>
  <si>
    <t>26/12/2020</t>
  </si>
  <si>
    <t xml:space="preserve">cleoci.schneider@ifpr.edu.br
</t>
  </si>
  <si>
    <t xml:space="preserve">cristina.dutra@ifpr.edu.br
</t>
  </si>
  <si>
    <t>Eliane de Souza Sabatini</t>
  </si>
  <si>
    <t>23411.020911/2019-35</t>
  </si>
  <si>
    <t>06/01/2021</t>
  </si>
  <si>
    <t>23411.020933/2019-03</t>
  </si>
  <si>
    <t>09/01/2021</t>
  </si>
  <si>
    <t>23411.020934/2019-40</t>
  </si>
  <si>
    <t>23411.021030/2019-31</t>
  </si>
  <si>
    <t>07/01/2021</t>
  </si>
  <si>
    <t xml:space="preserve">Sidinei Dall Alba </t>
  </si>
  <si>
    <t>23411.020924/2019-12</t>
  </si>
  <si>
    <t>23411.021057/2019-24</t>
  </si>
  <si>
    <t>08/01/2021</t>
  </si>
  <si>
    <t>CAPANEMA - Fiscais Técnico e Administrativo</t>
  </si>
  <si>
    <t>23411.021068/2019-12</t>
  </si>
  <si>
    <t>Ademir Luiz do Prado</t>
  </si>
  <si>
    <t>ademir.prado@ifpr.edu.br</t>
  </si>
  <si>
    <t>23411.021089/2019-20</t>
  </si>
  <si>
    <t xml:space="preserve">01/2020-Jaguariaíva </t>
  </si>
  <si>
    <t>23411.010462-2020-51</t>
  </si>
  <si>
    <t>27/12/2020</t>
  </si>
  <si>
    <t>01/2020-Pinhais</t>
  </si>
  <si>
    <t xml:space="preserve"> 23411.004265/2020-01</t>
  </si>
  <si>
    <t>23411.004862/2020-27</t>
  </si>
  <si>
    <t xml:space="preserve"> 29/12/2020</t>
  </si>
  <si>
    <t xml:space="preserve">Luci Teixeira Iachinski </t>
  </si>
  <si>
    <t xml:space="preserve">luci.iachinski@ifpr.edu.br
</t>
  </si>
  <si>
    <t xml:space="preserve">01/2020-Campo Largo </t>
  </si>
  <si>
    <t>23411.021039/2019-42</t>
  </si>
  <si>
    <t xml:space="preserve"> Raphael dos Santos Pontes </t>
  </si>
  <si>
    <t xml:space="preserve"> raphael.pontes@ifpr.edu.br</t>
  </si>
  <si>
    <t xml:space="preserve">Geferson João da Silva </t>
  </si>
  <si>
    <t xml:space="preserve">01/2020-Paranaguá </t>
  </si>
  <si>
    <t>23411.000143/2020-37</t>
  </si>
  <si>
    <t xml:space="preserve">01/2020-Curitiba </t>
  </si>
  <si>
    <t>23411.020873/2019-11</t>
  </si>
  <si>
    <t>03/01/2021</t>
  </si>
  <si>
    <t>Ricardo Arruda Sowek</t>
  </si>
  <si>
    <t>ricardo.arruda@ifpr.edu.br</t>
  </si>
  <si>
    <t>Silvio Tacara</t>
  </si>
  <si>
    <t>01/2020-Cascavel</t>
  </si>
  <si>
    <t>23411.021458/2019-84</t>
  </si>
  <si>
    <t xml:space="preserve"> 06/01/2021</t>
  </si>
  <si>
    <t>02/2020-Curitiba</t>
  </si>
  <si>
    <t>23411.020942/2019-96</t>
  </si>
  <si>
    <t xml:space="preserve">02/2020-Campo Largo </t>
  </si>
  <si>
    <t>23411.021050/2019-11</t>
  </si>
  <si>
    <t>02/2020-Umuarama</t>
  </si>
  <si>
    <t>23411.000679/2020-52</t>
  </si>
  <si>
    <t>02/2020-Londrina</t>
  </si>
  <si>
    <t>23411.020610/2019-10</t>
  </si>
  <si>
    <t xml:space="preserve">02/2020-Paranaguá </t>
  </si>
  <si>
    <t>23411.000144/2020-81</t>
  </si>
  <si>
    <t>02/2020-Irati</t>
  </si>
  <si>
    <t>23411.000607/2020-13</t>
  </si>
  <si>
    <t xml:space="preserve">Rudny José Crissi Crema </t>
  </si>
  <si>
    <t xml:space="preserve">02/2020-Jaguariaíva </t>
  </si>
  <si>
    <t>23411.012721/2020-88</t>
  </si>
  <si>
    <t xml:space="preserve">DIAS DISTRIBUIDORA DE LIVROS LTDA </t>
  </si>
  <si>
    <t>Lisandra Maria Kovaliczn Nadal Siape</t>
  </si>
  <si>
    <t>02/2020-Pitanga</t>
  </si>
  <si>
    <t xml:space="preserve">23411.012261/2020-98
</t>
  </si>
  <si>
    <t>37, de 03/06/2022</t>
  </si>
  <si>
    <t>03/2020-Campo Largo</t>
  </si>
  <si>
    <t>23411.012059/2020-66</t>
  </si>
  <si>
    <t>93, de 14/10/2020</t>
  </si>
  <si>
    <t>03/2020-Capanema</t>
  </si>
  <si>
    <t>23411.007126/2020-21</t>
  </si>
  <si>
    <t>APTA SERVICOS DE LIMPEZA LTDA</t>
  </si>
  <si>
    <t xml:space="preserve"> Luciano Dameão Canzi</t>
  </si>
  <si>
    <t>110, de 23/11/2020</t>
  </si>
  <si>
    <t xml:space="preserve">João Pedro Danidones </t>
  </si>
  <si>
    <t>Joaquim José Honorio de Lima</t>
  </si>
  <si>
    <t>03/2020-Irati</t>
  </si>
  <si>
    <t>23411.000668/2020-72</t>
  </si>
  <si>
    <t>03/2020-Umuarama</t>
  </si>
  <si>
    <t>23411.007373/2020-27</t>
  </si>
  <si>
    <t>COOPERATIVA DOS -PRODUTORES RURAIS DE UMUARAMA</t>
  </si>
  <si>
    <t>André Wilson Paula de Souza</t>
  </si>
  <si>
    <t xml:space="preserve"> andre.paula@ifpr.edu.br</t>
  </si>
  <si>
    <t>Tania Lia Alves. Carvalho</t>
  </si>
  <si>
    <t xml:space="preserve">03/2020-Paranaguá </t>
  </si>
  <si>
    <t>23411.013994/2020-40</t>
  </si>
  <si>
    <t>ASSOCIAÇÃO DOS PRODUTORES RURAIS DO MUNICÍPIO DE PARANAGUÁ</t>
  </si>
  <si>
    <t>Simone Grubba Hartin</t>
  </si>
  <si>
    <t>simone.hartin@ifpr.edu.br</t>
  </si>
  <si>
    <t>Ana Claudia Ferreira De Assis</t>
  </si>
  <si>
    <t>anaclaudia.assis@ifpr.edu.br</t>
  </si>
  <si>
    <t xml:space="preserve"> Bárbara Lizandra Perini de Souza</t>
  </si>
  <si>
    <t>03/2020-Londrina</t>
  </si>
  <si>
    <t>23411.007624/2020-73</t>
  </si>
  <si>
    <t xml:space="preserve"> 18/06/2021</t>
  </si>
  <si>
    <t xml:space="preserve">04/2020-Paranaguá </t>
  </si>
  <si>
    <t>23411.013993/2020-03</t>
  </si>
  <si>
    <t>COOPERATIVA DE COMERC. E REFORMA AGRARIA AVANTE LTDA</t>
  </si>
  <si>
    <t>04/2020-Foz do Iguaçu</t>
  </si>
  <si>
    <t>23411.009954/2020-01</t>
  </si>
  <si>
    <t>PRESERVANDO VIDAS COMÉRCIO E INSTALAÇÕES ELÉTRICAS LTDA</t>
  </si>
  <si>
    <t xml:space="preserve">04/2020-Curitiba </t>
  </si>
  <si>
    <t xml:space="preserve"> 23411.001899/2020-01</t>
  </si>
  <si>
    <t>07/08/2022</t>
  </si>
  <si>
    <t>Rescisão amigavel em 17/11/2021</t>
  </si>
  <si>
    <t>43, de 03/03/2020</t>
  </si>
  <si>
    <t>04/2020-Pinhais</t>
  </si>
  <si>
    <t>23411.013275/2020-29</t>
  </si>
  <si>
    <t xml:space="preserve"> 16/12/2021</t>
  </si>
  <si>
    <t>17/03/2022</t>
  </si>
  <si>
    <t>126, de 07/12/ 2020</t>
  </si>
  <si>
    <t>Rodrigo de Coura Dias</t>
  </si>
  <si>
    <t xml:space="preserve"> rodrigo.dias@ifpr.edu.br</t>
  </si>
  <si>
    <t>04/2020-Cascavel</t>
  </si>
  <si>
    <t>23411.013168/2020-09</t>
  </si>
  <si>
    <t>153, de 30/12/2021</t>
  </si>
  <si>
    <t>ANDRÉ RODRIGUES MATSUMOTO</t>
  </si>
  <si>
    <t>154, de 30/12/2021</t>
  </si>
  <si>
    <t>MARIA ISABEL SOARES FEITOSA</t>
  </si>
  <si>
    <t>88, de 12/05/2022</t>
  </si>
  <si>
    <t>05/2020-Foz do Iguaçu</t>
  </si>
  <si>
    <t>23411.008516/2020-18</t>
  </si>
  <si>
    <t>COAFASO COOPERATIVA DA AGRICULTURAFAMILIAR E SOLIDARIA</t>
  </si>
  <si>
    <t>Edinalva Julio</t>
  </si>
  <si>
    <t>edinalva.julio@ifpr.edu.br</t>
  </si>
  <si>
    <t xml:space="preserve"> jose.oliveira@ifpr.edu.br</t>
  </si>
  <si>
    <t xml:space="preserve">Luiz Fernando França
 </t>
  </si>
  <si>
    <t xml:space="preserve">luiz.franca@ifpr.edu.br
</t>
  </si>
  <si>
    <t xml:space="preserve">05/2020-Paranaguá </t>
  </si>
  <si>
    <t>23411.013995/2020-94</t>
  </si>
  <si>
    <t>ASSOCIAÇÃO DE PEQUENOS PRODUTORES RURAIS PARA A SUSTENTABILIDADE DA MATA ATLÂNTICA</t>
  </si>
  <si>
    <t xml:space="preserve">05/2020-Assis </t>
  </si>
  <si>
    <t>23411.017318/2020-45</t>
  </si>
  <si>
    <t>CIRLEI RAIMUNDO DE ALMEIDA</t>
  </si>
  <si>
    <t>Aquisição
de gêneros alimentícios</t>
  </si>
  <si>
    <t>Thaís Valéria Fonseca De Oliveira Scane</t>
  </si>
  <si>
    <t xml:space="preserve">thais.scane@ifpr.edu.br
</t>
  </si>
  <si>
    <t xml:space="preserve">Cesar Augusto Silveira Junior
</t>
  </si>
  <si>
    <t xml:space="preserve">cesar.junior@ifpr.edu.br
 </t>
  </si>
  <si>
    <r>
      <rPr>
        <sz val="10"/>
        <color rgb="FF000000"/>
        <rFont val="Calibri"/>
      </rPr>
      <t xml:space="preserve">Tiago Juliano Da Silva
 </t>
    </r>
    <r>
      <rPr>
        <u/>
        <sz val="10"/>
        <color rgb="FF1155CC"/>
        <rFont val="Calibri"/>
      </rPr>
      <t>tiago.silvaifpr.edu.br</t>
    </r>
    <r>
      <rPr>
        <sz val="10"/>
        <color rgb="FF000000"/>
        <rFont val="Calibri"/>
      </rPr>
      <t xml:space="preserve">
</t>
    </r>
  </si>
  <si>
    <r>
      <rPr>
        <sz val="10"/>
        <color rgb="FF000000"/>
        <rFont val="Calibri"/>
      </rPr>
      <t xml:space="preserve"> </t>
    </r>
    <r>
      <rPr>
        <u/>
        <sz val="10"/>
        <color rgb="FF1155CC"/>
        <rFont val="Calibri"/>
      </rPr>
      <t>tiago.silvaifpr.edu.br</t>
    </r>
  </si>
  <si>
    <t>05/2020-Ivaiporã</t>
  </si>
  <si>
    <t xml:space="preserve"> 23411.012504/2020-98</t>
  </si>
  <si>
    <t>128, de 03/11/2020</t>
  </si>
  <si>
    <t>06/2020-Foz</t>
  </si>
  <si>
    <t>23411.014358/2020-35</t>
  </si>
  <si>
    <t>28/04/2022</t>
  </si>
  <si>
    <t xml:space="preserve">Glaucia Lorenzi </t>
  </si>
  <si>
    <t xml:space="preserve">glaucia.lorenzi@ifpr.edu.br
</t>
  </si>
  <si>
    <t xml:space="preserve">José Victor Franklin Gonçalves de Medeiros </t>
  </si>
  <si>
    <t>06/2020-Paranavaí</t>
  </si>
  <si>
    <t>23411.003892/2020-16</t>
  </si>
  <si>
    <t>23411.007992/2020-11</t>
  </si>
  <si>
    <t>PARANASOLO CONSTRUÇÃO E -PAVIMENTACAO LTDA.</t>
  </si>
  <si>
    <t xml:space="preserve"> 30/12/2020</t>
  </si>
  <si>
    <t>06/2020-Londrina</t>
  </si>
  <si>
    <t>23411.008230/2020-32</t>
  </si>
  <si>
    <t>09/07/2021</t>
  </si>
  <si>
    <t>06/2020-Ivaiporã</t>
  </si>
  <si>
    <t>23411.010744/2020-58</t>
  </si>
  <si>
    <t>COOPERATIVA AGROINDUSTRIAL COOPERCANDI</t>
  </si>
  <si>
    <t>01/12/2021</t>
  </si>
  <si>
    <t>06/2020-Irati</t>
  </si>
  <si>
    <t>23411.012385/2020-73</t>
  </si>
  <si>
    <t>25/03/2022</t>
  </si>
  <si>
    <t>132, de 12/02/2020</t>
  </si>
  <si>
    <t xml:space="preserve">06/2020-Pinhais </t>
  </si>
  <si>
    <t>23411.008678/2020-56</t>
  </si>
  <si>
    <t>I9 SOLUTIONS – SOLUÇÕES COMERCIAIS E GESTÃO DE TANSPORTE LTDA</t>
  </si>
  <si>
    <t>21/12/2022</t>
  </si>
  <si>
    <t>71, de 03/08/2022</t>
  </si>
  <si>
    <t>07/2020-Paranavaí</t>
  </si>
  <si>
    <t>23411.011393/2020-01</t>
  </si>
  <si>
    <t xml:space="preserve"> 23411.013141/2020-16</t>
  </si>
  <si>
    <t>COOPERATIVA AGROINDUSTRIAL DOS -PRODUTORES RURAIS DE PARANAVAÍ</t>
  </si>
  <si>
    <t>31/12/2020</t>
  </si>
  <si>
    <t xml:space="preserve">Marcia Boritza Reis
</t>
  </si>
  <si>
    <t xml:space="preserve">Milani Coutinho Rodrigues
</t>
  </si>
  <si>
    <t xml:space="preserve">Amanda Costa Pinheiro
</t>
  </si>
  <si>
    <t xml:space="preserve">amanda.pinheiro@ifpr.edu.br
</t>
  </si>
  <si>
    <t xml:space="preserve">Rodrigo da Silva Carvalho
</t>
  </si>
  <si>
    <t xml:space="preserve">rodrigo.carvalho@ifpr.edu.br
</t>
  </si>
  <si>
    <t>07/2020-Irati</t>
  </si>
  <si>
    <t>23411.006802/2020-49</t>
  </si>
  <si>
    <t>COOPERATIVA DE DESENVOLVIMENTO -SUSTENTAVEL DA AGRICULTURA</t>
  </si>
  <si>
    <t xml:space="preserve"> 31/12/2020</t>
  </si>
  <si>
    <t xml:space="preserve">maysa.kaminski@ifpr.edu.br </t>
  </si>
  <si>
    <t>07/2020-Jacarezinho</t>
  </si>
  <si>
    <t>23411.013876/2020-31</t>
  </si>
  <si>
    <t>ASSOCIAÇÃO AGROPECUÁRIA DE JACAREZINHO</t>
  </si>
  <si>
    <t>29/06/2021</t>
  </si>
  <si>
    <t xml:space="preserve">07/2020-Capanema </t>
  </si>
  <si>
    <t>23411.016628/2020-42</t>
  </si>
  <si>
    <t xml:space="preserve">ENGEFAP EDIFICACOES LTDA </t>
  </si>
  <si>
    <t>28/12/2021</t>
  </si>
  <si>
    <t>Maurício Rodolfo Kurz</t>
  </si>
  <si>
    <t>07/2020 - Londrina</t>
  </si>
  <si>
    <t>23411.008590/2020-34</t>
  </si>
  <si>
    <t>Torino Informática LTDA</t>
  </si>
  <si>
    <t>18/12/2019</t>
  </si>
  <si>
    <t>18/12/2020</t>
  </si>
  <si>
    <t>08/2020-Palmas</t>
  </si>
  <si>
    <t xml:space="preserve"> 23411.015876/2020-76</t>
  </si>
  <si>
    <t>17/12/2021</t>
  </si>
  <si>
    <t xml:space="preserve">  silvio.santos@ifpr.edu.br</t>
  </si>
  <si>
    <t>08/2020-Capanema</t>
  </si>
  <si>
    <t>23411.016775/2020-12</t>
  </si>
  <si>
    <t>DELL COMPUTADORES DO BRASIL LTDA</t>
  </si>
  <si>
    <t>22/12/2021</t>
  </si>
  <si>
    <t>08/2020-Irati</t>
  </si>
  <si>
    <t xml:space="preserve">  23411.016462/2020-64</t>
  </si>
  <si>
    <t>16/06/2022</t>
  </si>
  <si>
    <t xml:space="preserve"> Jumara Aparecida Menon</t>
  </si>
  <si>
    <t xml:space="preserve">	23411.016462/2020-64</t>
  </si>
  <si>
    <t xml:space="preserve"> Sílvia Lecia Trevisan</t>
  </si>
  <si>
    <t>09/2020-Irati</t>
  </si>
  <si>
    <t>23411.016702/2020-21</t>
  </si>
  <si>
    <t>FAGUNDEZ DISTRIBUIÇÃO LTDA</t>
  </si>
  <si>
    <t>AQUISIÇÃO DE MONITORES</t>
  </si>
  <si>
    <t>18/12/2021</t>
  </si>
  <si>
    <t xml:space="preserve">09/2020-Capanema </t>
  </si>
  <si>
    <t>23411.016809/2020-79</t>
  </si>
  <si>
    <t>09/2020-Londrina</t>
  </si>
  <si>
    <t>23411.019461/2019-38</t>
  </si>
  <si>
    <t xml:space="preserve">DAC PONTES EIRELI </t>
  </si>
  <si>
    <t>15/03/2022</t>
  </si>
  <si>
    <t>ARAPONGAS - Fiscal Administrativo</t>
  </si>
  <si>
    <t xml:space="preserve">ARAPONGAS - Fiscal técnico </t>
  </si>
  <si>
    <t>10/2020-Curitiba</t>
  </si>
  <si>
    <t>23411.000861/2020-11</t>
  </si>
  <si>
    <t>23411.017314/2020-67</t>
  </si>
  <si>
    <t>BARROS ENGENHARIA EIRELI</t>
  </si>
  <si>
    <t>11/2020-Londrina</t>
  </si>
  <si>
    <t>23411.012012/2020-01</t>
  </si>
  <si>
    <t xml:space="preserve"> TAXI GOV</t>
  </si>
  <si>
    <t>12/11/2023</t>
  </si>
  <si>
    <t>15/2020-Londrina</t>
  </si>
  <si>
    <t>23411.010901/2020-25</t>
  </si>
  <si>
    <t>COOPERATIVA DE PRODUTORES E ARTESAOS DE ASTORGA - PR - COOPAST</t>
  </si>
  <si>
    <t>Paola Gisela Carvalho Santos</t>
  </si>
  <si>
    <t>16/2020-Londrina</t>
  </si>
  <si>
    <t>23411.014055/2020-12</t>
  </si>
  <si>
    <t xml:space="preserve">NS ENGENHARIA &amp; CONSTRUÇÕES LTDA </t>
  </si>
  <si>
    <t>17/2020</t>
  </si>
  <si>
    <t>23411.003013/2020-56</t>
  </si>
  <si>
    <t xml:space="preserve">ALVORADA VEÍCULOS LTDA ME </t>
  </si>
  <si>
    <t>18/02/2022</t>
  </si>
  <si>
    <t>Rescisão amigavel em 17/12/2021</t>
  </si>
  <si>
    <t xml:space="preserve">GR - Fiscal Técnico Setorial </t>
  </si>
  <si>
    <t>20/2020</t>
  </si>
  <si>
    <t>23411.000685/2020-18</t>
  </si>
  <si>
    <t>18/03/2021</t>
  </si>
  <si>
    <t xml:space="preserve">Celso Luiz Buiar </t>
  </si>
  <si>
    <t xml:space="preserve">celso.buiar@ifpr.edu.br </t>
  </si>
  <si>
    <t xml:space="preserve">20/2020-Londrina </t>
  </si>
  <si>
    <t>23411.016873/2020-50</t>
  </si>
  <si>
    <t>Thiago pereira do Nascimento</t>
  </si>
  <si>
    <t xml:space="preserve"> Patrícia da Silveira</t>
  </si>
  <si>
    <t>21/2020</t>
  </si>
  <si>
    <t>23411.000688/2020-43</t>
  </si>
  <si>
    <t>19/03/2021</t>
  </si>
  <si>
    <t>23/2020</t>
  </si>
  <si>
    <t>23411.020763/2019-59</t>
  </si>
  <si>
    <t>WEBTRIP AGENCIA DE VIAGENS E TURISMO EIRELI</t>
  </si>
  <si>
    <t>PASSAGENS</t>
  </si>
  <si>
    <t>06/04/2023</t>
  </si>
  <si>
    <t>335, de 19/07/2022</t>
  </si>
  <si>
    <t>182, de 30/11/2020</t>
  </si>
  <si>
    <t>Rogerio da Costa Silva</t>
  </si>
  <si>
    <t xml:space="preserve">rogerio.silva@ifpr.edu.br </t>
  </si>
  <si>
    <t>Wylliam Salviano Gongora</t>
  </si>
  <si>
    <t>wylliam.gongora@ifpr.edu.br</t>
  </si>
  <si>
    <t>183, de 30/11/2020</t>
  </si>
  <si>
    <t>191,de 02/07/2021</t>
  </si>
  <si>
    <t>184, de 30/11/2020</t>
  </si>
  <si>
    <t>João Pedro Rodrigues</t>
  </si>
  <si>
    <t>185, de 30/11/2020</t>
  </si>
  <si>
    <t>fabrício. gleden@ifpr.edu.br</t>
  </si>
  <si>
    <t>186, de 30/11/2020</t>
  </si>
  <si>
    <t>187, de 30/11/2020</t>
  </si>
  <si>
    <t>188, de 30/11/2020</t>
  </si>
  <si>
    <t>189, de 30/11/2020</t>
  </si>
  <si>
    <t>209, de 13/05/2022</t>
  </si>
  <si>
    <t>191, de 30/11/2020</t>
  </si>
  <si>
    <t>Susi de Fáima Carvalho da Silva</t>
  </si>
  <si>
    <t>192, de 30/11/2020</t>
  </si>
  <si>
    <t>193, de 30/11/2020</t>
  </si>
  <si>
    <t>194, de 30/11/2020</t>
  </si>
  <si>
    <t>84, de 23/09/2022</t>
  </si>
  <si>
    <t>90, de 17/10/2022</t>
  </si>
  <si>
    <t>197, de 30/11/2020</t>
  </si>
  <si>
    <t>Luiz Rodolpho Santana Araujo</t>
  </si>
  <si>
    <t>198, de 30/11/2020</t>
  </si>
  <si>
    <t>199, de 30/11/2020</t>
  </si>
  <si>
    <t>Rodrigo Cézar Silveira</t>
  </si>
  <si>
    <t>216, de 01/06/2022 - revogada pela portaria 19, de 17/07/2022</t>
  </si>
  <si>
    <t>93, de 04/02/2022</t>
  </si>
  <si>
    <t>201, de 30/11/2020</t>
  </si>
  <si>
    <t>203, de 30/11/2020</t>
  </si>
  <si>
    <t>Naudiele Costa</t>
  </si>
  <si>
    <t xml:space="preserve">naudiele.costa@ifpr.edu.br </t>
  </si>
  <si>
    <t>190, de 29/07/2021</t>
  </si>
  <si>
    <t>279, de 16/12/2020</t>
  </si>
  <si>
    <t>204, de 30/11/2020</t>
  </si>
  <si>
    <t>elizianye.hanosz@ifpr.edu.br</t>
  </si>
  <si>
    <t>205, de 30/11/2020</t>
  </si>
  <si>
    <t>206, de 30/11/2020</t>
  </si>
  <si>
    <t>207, de 30/11/2020</t>
  </si>
  <si>
    <t>FÁBIO ALEXANDRO SANT' ANA</t>
  </si>
  <si>
    <t>210, de 13/05/2022</t>
  </si>
  <si>
    <t>210, de 30/11/2020</t>
  </si>
  <si>
    <t>Catharina Guimaraes Gondim</t>
  </si>
  <si>
    <t>28, de 18/01/2022</t>
  </si>
  <si>
    <t>Ivanilde Ferreira Gama</t>
  </si>
  <si>
    <t>ivanilde.gama@ifpr.edu.br</t>
  </si>
  <si>
    <t>211, de 30/11/2020</t>
  </si>
  <si>
    <t>33, de 20/01/2023</t>
  </si>
  <si>
    <t>213, de 30/11/2020</t>
  </si>
  <si>
    <t>Sarah Nóbrega</t>
  </si>
  <si>
    <t>214, de 30/11/2020</t>
  </si>
  <si>
    <t>Jeferson  Pereira de Souza</t>
  </si>
  <si>
    <t>jeferson.desouza@ifpr.edu.br</t>
  </si>
  <si>
    <t>213, de 10/09/2021</t>
  </si>
  <si>
    <t>Kléber José Olimpio</t>
  </si>
  <si>
    <t>kleber.olimpio@ifpr.edu.br</t>
  </si>
  <si>
    <t>216, de 30/11/2020</t>
  </si>
  <si>
    <t>Gisley Lima De Menezes</t>
  </si>
  <si>
    <t>217, de 30/11/2020</t>
  </si>
  <si>
    <t>Kerly Cristina De Souza</t>
  </si>
  <si>
    <t>218, de 30/11/2020</t>
  </si>
  <si>
    <t>Tereza Makohin</t>
  </si>
  <si>
    <t>25/2020</t>
  </si>
  <si>
    <t xml:space="preserve"> 23411.001293/2020.68</t>
  </si>
  <si>
    <t xml:space="preserve">  07/05/2021</t>
  </si>
  <si>
    <t xml:space="preserve">	luan.franca@ifpr.edu.br</t>
  </si>
  <si>
    <t>26/2020</t>
  </si>
  <si>
    <t>23411.003377/2020-36</t>
  </si>
  <si>
    <t>26/08/2021</t>
  </si>
  <si>
    <t>26/02/2022</t>
  </si>
  <si>
    <t>PINHAIS - Fiscais Técnicos</t>
  </si>
  <si>
    <t xml:space="preserve">PINHAIS - Fiscais Administrativos </t>
  </si>
  <si>
    <t>28/2020</t>
  </si>
  <si>
    <t>23411.004198/2020-16</t>
  </si>
  <si>
    <t>PLATAFORMA STELA EXPERTA</t>
  </si>
  <si>
    <t>19/07/2021</t>
  </si>
  <si>
    <t>Roberta Rios Amoêdo da Cunha Neves Menezes</t>
  </si>
  <si>
    <t>roberta.menezes@ifpr.edu.br</t>
  </si>
  <si>
    <t>29/2020</t>
  </si>
  <si>
    <t xml:space="preserve">23411.010409/2020-50 </t>
  </si>
  <si>
    <t>30/08/2021</t>
  </si>
  <si>
    <t>30/2020</t>
  </si>
  <si>
    <t>23411.009589/2020-27</t>
  </si>
  <si>
    <t>evandra.castro@Ifpr.edu.br</t>
  </si>
  <si>
    <t>Patricia.Maciel@Ifpr.edu.br</t>
  </si>
  <si>
    <t>patricia.teixeira@Ifpr.edu.br</t>
  </si>
  <si>
    <t>Roberto Alexandre Fedechem</t>
  </si>
  <si>
    <t>roberto.fedechem@Ifpr.edu.br</t>
  </si>
  <si>
    <t>32/2020</t>
  </si>
  <si>
    <t>23411.007277/2020-89</t>
  </si>
  <si>
    <t>23411.011502/2020-81</t>
  </si>
  <si>
    <t>OI MOVEL S.A. - EM RECUPERAÇÃO -JUDICIAL</t>
  </si>
  <si>
    <t xml:space="preserve">AUXILIO DIGITAL - TELEFONIA MOVEL </t>
  </si>
  <si>
    <t>Amarildo Pinheiro Magalhães</t>
  </si>
  <si>
    <t>amarildo.magalhaes@ifpr.edu.br</t>
  </si>
  <si>
    <t>Osmair.silva@ifpr.edu.br</t>
  </si>
  <si>
    <t>Wagner Conceição Santos</t>
  </si>
  <si>
    <t>wagner.santos@ifpr.edu.br</t>
  </si>
  <si>
    <t>José augusto Oliveira da Costa Moreira</t>
  </si>
  <si>
    <t>Raphael Dos Santos Pontes</t>
  </si>
  <si>
    <t>Everton Barboza Cardoso</t>
  </si>
  <si>
    <t>everton.cardoso@ifpr.edu.br</t>
  </si>
  <si>
    <t>Maurício Zanatta</t>
  </si>
  <si>
    <t>André Luis Ribeiro</t>
  </si>
  <si>
    <t>andre.ribeiro @ifpr.edu.br</t>
  </si>
  <si>
    <t>Estevan Braz Brandt Costa</t>
  </si>
  <si>
    <t>estevan.costa@ifpr.edu.br</t>
  </si>
  <si>
    <t>Fabio Martins Campos</t>
  </si>
  <si>
    <t>fabio.campos@ifpr.edu.br</t>
  </si>
  <si>
    <t>Fabiana Francisco Tibério</t>
  </si>
  <si>
    <t>fabiana.tiberio@ifpr.edu.br</t>
  </si>
  <si>
    <t>Ângela Bolorino Martins</t>
  </si>
  <si>
    <t>angela.martins@ifpr.edu.br</t>
  </si>
  <si>
    <t>Salomão Lindoso de Souza</t>
  </si>
  <si>
    <t>salomao.souza@ifpr.edu.br</t>
  </si>
  <si>
    <t>Alexandre Gabriel Maquera</t>
  </si>
  <si>
    <t>alexandre.maquera@ifpr.edu.br</t>
  </si>
  <si>
    <t>Hudison Rodrigo Viturino</t>
  </si>
  <si>
    <t>hudison.oliveira@ifpr.edu.br@ifpr.edu.br</t>
  </si>
  <si>
    <t>celso.buiar@ifpr.edu.br</t>
  </si>
  <si>
    <t>Karla Caldeira Amorim da</t>
  </si>
  <si>
    <t>karla.silva@ifpr.edu.br</t>
  </si>
  <si>
    <t>Deividson Luiz Okopnik</t>
  </si>
  <si>
    <t>deividson.okopnik@ifpr.edu.br</t>
  </si>
  <si>
    <t>DTIC - Fiscais Administrativos</t>
  </si>
  <si>
    <t>marcos.machado@ifpr.edu</t>
  </si>
  <si>
    <t>Marco Aurélio Rocha</t>
  </si>
  <si>
    <t>PROENS Fiscais Requisitantes</t>
  </si>
  <si>
    <t>Cleverson Alberto Leonor</t>
  </si>
  <si>
    <t>Elaine Crisitina de Rezende Rocha</t>
  </si>
  <si>
    <t>elaine.rocha@ifpr.edu.br</t>
  </si>
  <si>
    <t>33/2020</t>
  </si>
  <si>
    <t>23411.011497/2020-15</t>
  </si>
  <si>
    <t>TELEFONICA BRASIL S.A</t>
  </si>
  <si>
    <t>;rudy.crema@ifpr.edu.br</t>
  </si>
  <si>
    <t>elaine.araujo@@ifpr.edu.br</t>
  </si>
  <si>
    <t>Kleber Augusto Michalichem</t>
  </si>
  <si>
    <t>kleber.michalichem@ifpr.edu.br</t>
  </si>
  <si>
    <t>39/2020</t>
  </si>
  <si>
    <t>23411.014969/2020-83</t>
  </si>
  <si>
    <t>14/04/2021</t>
  </si>
  <si>
    <t>NARA MAYUMI SIMÕES FLORIDO SCHIOCHETTI</t>
  </si>
  <si>
    <t>40/2020</t>
  </si>
  <si>
    <t xml:space="preserve">23411.016856/2020-12 </t>
  </si>
  <si>
    <t xml:space="preserve"> 20/12/2021</t>
  </si>
  <si>
    <t>REITORIA - Edifício Asa</t>
  </si>
  <si>
    <t>41/2020</t>
  </si>
  <si>
    <t>23411.016858/2020-10</t>
  </si>
  <si>
    <t>REITORIA - Vila Oficinas</t>
  </si>
  <si>
    <t>42/2020</t>
  </si>
  <si>
    <t xml:space="preserve"> 23411.016857/2020-67</t>
  </si>
  <si>
    <t xml:space="preserve"> 22/12/2021</t>
  </si>
  <si>
    <t>REITORIA - Edifício Liberdade na José Loureiro</t>
  </si>
  <si>
    <t>49/2020</t>
  </si>
  <si>
    <t>23411.018905/2019-18</t>
  </si>
  <si>
    <t>29/12/2020</t>
  </si>
  <si>
    <t>43/2020</t>
  </si>
  <si>
    <t>23411.004275/2020-38</t>
  </si>
  <si>
    <t>PROCESSO SELETIVO</t>
  </si>
  <si>
    <t>Danielle Priscila Gamballi Schultz</t>
  </si>
  <si>
    <t>17, de 26/01/2021</t>
  </si>
  <si>
    <t>Katia Andrea Silva da Costa</t>
  </si>
  <si>
    <t>katia.costa@ifpr.edu.br</t>
  </si>
  <si>
    <t>18, de 26/01/2020</t>
  </si>
  <si>
    <t>Tiago Amaral Silva</t>
  </si>
  <si>
    <t>tiago.amaral@ifpr.edu.b</t>
  </si>
  <si>
    <t>19, de 26/01/2020</t>
  </si>
  <si>
    <t>Alex Miyamoto Mussi</t>
  </si>
  <si>
    <t>alex.mussi@ifpr.edu.br</t>
  </si>
  <si>
    <t>Bruno Henrique Strik</t>
  </si>
  <si>
    <t>bruno.strik@ifpr.edu.br</t>
  </si>
  <si>
    <t>20, de 26/01/2020</t>
  </si>
  <si>
    <t>Nádia Sabchuk</t>
  </si>
  <si>
    <t>nadia.sabchuk@ifpr.edu.br</t>
  </si>
  <si>
    <t>21, de 26/01/2020</t>
  </si>
  <si>
    <t>22, de 26/01/2020</t>
  </si>
  <si>
    <t>Elisete Poncio Aires</t>
  </si>
  <si>
    <t>elisete.aires@ifpr.edu.br</t>
  </si>
  <si>
    <t>23, de 26/01/2020</t>
  </si>
  <si>
    <t>RODRIGO PIMENTEL DA CRUZ</t>
  </si>
  <si>
    <t>rodrigo.cruz@ifpr.edu.br</t>
  </si>
  <si>
    <t>24, de 26/01/2020</t>
  </si>
  <si>
    <t>25, de 26/01/2020</t>
  </si>
  <si>
    <t>26, de 26/01/2020</t>
  </si>
  <si>
    <t>Luiz Ailil Vianna Martins</t>
  </si>
  <si>
    <t>luiz.martins@ifpr.edu.br</t>
  </si>
  <si>
    <t>Giancarlo de França Aguiar</t>
  </si>
  <si>
    <t>GUSTAVO MATHEUS RAHAL</t>
  </si>
  <si>
    <t>28, de 26/01/2020</t>
  </si>
  <si>
    <t>LUANA PRICILA MEINERZ</t>
  </si>
  <si>
    <t>luana.meinerz@ifpr.edu.br</t>
  </si>
  <si>
    <t>GABRIEL AUGUSTO CAÇÃO QUINATO</t>
  </si>
  <si>
    <t>29, de 26/01/2020</t>
  </si>
  <si>
    <t>MARCOS PAULO ROSA</t>
  </si>
  <si>
    <t>30, de 26/01/2020</t>
  </si>
  <si>
    <t>Ana Claudia Radis</t>
  </si>
  <si>
    <t>ana.radis@ifpr.edu.br</t>
  </si>
  <si>
    <t>Debora da Costa Pereira</t>
  </si>
  <si>
    <t>31, de 26/01/2020</t>
  </si>
  <si>
    <t>ANDREZA TANGERINO MINETO</t>
  </si>
  <si>
    <t>32, de 26/01/2020</t>
  </si>
  <si>
    <t>LUIZ FERNANDO NATAL</t>
  </si>
  <si>
    <t>Otoniel Rodrigues Silva</t>
  </si>
  <si>
    <t>otoniel.silva@ifpr.edu.br</t>
  </si>
  <si>
    <t>33, de 26/01/2020</t>
  </si>
  <si>
    <t>Kelly Linai da Costa</t>
  </si>
  <si>
    <t>kelly.linai@ifpr.edu.br</t>
  </si>
  <si>
    <t>ROXANE SATIE PEREIR</t>
  </si>
  <si>
    <t>roxane.pereira@ifpr.edu.br</t>
  </si>
  <si>
    <t>34, de 26/01/2020</t>
  </si>
  <si>
    <t>Veruska Samut Soares da Costa</t>
  </si>
  <si>
    <t xml:space="preserve"> veruska.costa@ifpr.edu.br</t>
  </si>
  <si>
    <t>174, de 06/07/2021</t>
  </si>
  <si>
    <t>MARTA FERREIRA DA SILVA SEVERO</t>
  </si>
  <si>
    <t>36, de 26/01/2020</t>
  </si>
  <si>
    <t>Silvana Aparecida Marcondi Silva</t>
  </si>
  <si>
    <t>silvana.marcondi@ifpr.edu.br</t>
  </si>
  <si>
    <t>37, de 26/01/2020</t>
  </si>
  <si>
    <t>Ana Paula Queiroz de Lima</t>
  </si>
  <si>
    <t>ana.queiroz@ifpr.edu.br</t>
  </si>
  <si>
    <t>FRANCISCO FERNANDO KUHN</t>
  </si>
  <si>
    <t>38, de 26/01/2020</t>
  </si>
  <si>
    <t>RAPHAEL RODRIGUES LAGE</t>
  </si>
  <si>
    <t>39, de 26/01/2020</t>
  </si>
  <si>
    <t>elizangela.michalichem@ifpr.edu.br</t>
  </si>
  <si>
    <t>40, de 26/01/2020</t>
  </si>
  <si>
    <t>41, de 26/01/2020</t>
  </si>
  <si>
    <t>42, de 26/01/2020</t>
  </si>
  <si>
    <t>HEWERTON APARECIDO LOPES</t>
  </si>
  <si>
    <t>hewerton.lopes@ifpr.edu.br</t>
  </si>
  <si>
    <t>43, de 26/01/2020</t>
  </si>
  <si>
    <t>44/2020</t>
  </si>
  <si>
    <t>23411.017322/2020-11</t>
  </si>
  <si>
    <t>5, de 12/01/2021</t>
  </si>
  <si>
    <t>08, de 11/01/2022</t>
  </si>
  <si>
    <t>12, de 12/01/2022</t>
  </si>
  <si>
    <t>45/2020</t>
  </si>
  <si>
    <t>23411.015548/2020-70</t>
  </si>
  <si>
    <t>I9 SOLUTIONS SOLUÇÕES COMERCIAIS E GESTÃO EM TRANSPORTE LTDA - ME</t>
  </si>
  <si>
    <t>04/01/2022</t>
  </si>
  <si>
    <t>karina.oliveira@ifpr.edu.br</t>
  </si>
  <si>
    <t>8, DE 18/01/2021</t>
  </si>
  <si>
    <t>PROAD - Fiscal Técnico Administrativo</t>
  </si>
  <si>
    <t>9, de 18/01/2021</t>
  </si>
  <si>
    <t>50, de 28/01/2021</t>
  </si>
  <si>
    <t>PROPLAN - Fiscal Setorial</t>
  </si>
  <si>
    <t>44, de 27/01/2021</t>
  </si>
  <si>
    <t>PROEPPI - Fiscal Setorial</t>
  </si>
  <si>
    <t>45, de 27/01/2021</t>
  </si>
  <si>
    <t>46, de 27/01/2021</t>
  </si>
  <si>
    <t>DTIC - Fiscal Setorial</t>
  </si>
  <si>
    <t>KERLY CRISTINA DE SOUZA</t>
  </si>
  <si>
    <t>47, de 27/01/2021</t>
  </si>
  <si>
    <t>ERIK MIGUEL CHEE JOHN</t>
  </si>
  <si>
    <t>erik.john@ifpr.edu.br</t>
  </si>
  <si>
    <t>DI - Fiscal Setorial</t>
  </si>
  <si>
    <t>48, de 27/01/2021</t>
  </si>
  <si>
    <t>GR - Fiscal Setorial</t>
  </si>
  <si>
    <t>GISLAINE APARECIDA ALVES ZAMILIAN</t>
  </si>
  <si>
    <t>49, de 27/01/2021</t>
  </si>
  <si>
    <t>DANNIEL ANTONIETTO CHAGAS</t>
  </si>
  <si>
    <t>PROGEPE - Fiscal Setorial</t>
  </si>
  <si>
    <t>Amanda Abgail da Silva</t>
  </si>
  <si>
    <t>88, de 03/03/2021</t>
  </si>
  <si>
    <t xml:space="preserve">01/2021-Carta Contrato </t>
  </si>
  <si>
    <t>23411.003009/2021-79</t>
  </si>
  <si>
    <t xml:space="preserve"> 23411.004271/2021-31</t>
  </si>
  <si>
    <t xml:space="preserve">ROÇADA COM CARPA </t>
  </si>
  <si>
    <t xml:space="preserve"> Kleber Augusto Michalichem </t>
  </si>
  <si>
    <t xml:space="preserve">01/2021-Capanema </t>
  </si>
  <si>
    <t>23411.007164/2021-64</t>
  </si>
  <si>
    <t xml:space="preserve">Fabio Zanella
</t>
  </si>
  <si>
    <t xml:space="preserve">fabio.zanella@ifpr.edu.br
 </t>
  </si>
  <si>
    <t xml:space="preserve"> Cheila Nunes dos Santos</t>
  </si>
  <si>
    <t xml:space="preserve">01/2021-Curitiba </t>
  </si>
  <si>
    <t>23411.000470/2021-70</t>
  </si>
  <si>
    <t xml:space="preserve">VH ENGENHARIA EIRELI </t>
  </si>
  <si>
    <t>OBRA</t>
  </si>
  <si>
    <t>01/2021-Londrina</t>
  </si>
  <si>
    <t>23411.011488/2020-16</t>
  </si>
  <si>
    <t>AGISTEC INSTALACOES ELETRICAS E TELECOMUNICAÇÕES LTDA</t>
  </si>
  <si>
    <t xml:space="preserve"> 04/10/2021</t>
  </si>
  <si>
    <t>01/2021-Jaguariaíva</t>
  </si>
  <si>
    <t>23411.015720/2021-76</t>
  </si>
  <si>
    <t xml:space="preserve"> DELL COMPUTADORES DO BRASIL LTDA
</t>
  </si>
  <si>
    <t>19/11/2022</t>
  </si>
  <si>
    <t xml:space="preserve">01/2021-Telemaco Borba </t>
  </si>
  <si>
    <t>23411.008526/2021-34</t>
  </si>
  <si>
    <t xml:space="preserve">TEC NEWS EIRELI </t>
  </si>
  <si>
    <t>06/08/2022</t>
  </si>
  <si>
    <t>123, de 07/12/2021</t>
  </si>
  <si>
    <t>51, de 14/07/2021</t>
  </si>
  <si>
    <t>53, de 16/07/2021</t>
  </si>
  <si>
    <t>23411.015681/2020-26</t>
  </si>
  <si>
    <t>23411.001282/2021-69</t>
  </si>
  <si>
    <t xml:space="preserve"> LÍDER NOTEBOOKS COMÉRCIO E SERVIÇOS LTDA</t>
  </si>
  <si>
    <t>11/02/2022</t>
  </si>
  <si>
    <t xml:space="preserve">Gutemberg Ribeiro
</t>
  </si>
  <si>
    <t xml:space="preserve"> gutemberg.ribeiro@ifpr.edu.br</t>
  </si>
  <si>
    <t>67, de 26/02/2021</t>
  </si>
  <si>
    <t xml:space="preserve">Jociane França
</t>
  </si>
  <si>
    <t>Marcos Dinis Lavarda</t>
  </si>
  <si>
    <t>marcos.lavarda@ifpr.edu.br</t>
  </si>
  <si>
    <t>69, de 26/02/2021</t>
  </si>
  <si>
    <t xml:space="preserve">Eduardo Liquio Takao </t>
  </si>
  <si>
    <t xml:space="preserve">eduardo.takao@ifpr.edu.br
</t>
  </si>
  <si>
    <t xml:space="preserve">Wylliam Salviano Gongora
</t>
  </si>
  <si>
    <t xml:space="preserve">wylliam.gongora@ifpr.edu.br
</t>
  </si>
  <si>
    <t>68, de 26/02/2021</t>
  </si>
  <si>
    <t xml:space="preserve">Helton Jaques Albiero
</t>
  </si>
  <si>
    <t xml:space="preserve"> helton.albiero@ifpr.edu.br</t>
  </si>
  <si>
    <t xml:space="preserve">André Luiz Salvat Moscato
</t>
  </si>
  <si>
    <t>70, de 26/02/2021</t>
  </si>
  <si>
    <t xml:space="preserve">Fernando Sabino Fonteque Ribeiro
 </t>
  </si>
  <si>
    <t xml:space="preserve">01/2021-Cascavel </t>
  </si>
  <si>
    <t>23411.001491/2021-11</t>
  </si>
  <si>
    <t>11/03/2022</t>
  </si>
  <si>
    <t>01/2021-Ivaiporã</t>
  </si>
  <si>
    <t>23411.007791/2021-03</t>
  </si>
  <si>
    <t>02/04/2022</t>
  </si>
  <si>
    <t>Marco Antônio de Lima Rizzo</t>
  </si>
  <si>
    <t>92, de 22/10/2021</t>
  </si>
  <si>
    <t>Vanessa Stegani</t>
  </si>
  <si>
    <t>93, de 22/10/2021</t>
  </si>
  <si>
    <t>Aline Spaciari Matioli</t>
  </si>
  <si>
    <t>aline.matioli@ifpr.edu.br</t>
  </si>
  <si>
    <t>01/2021-Pinhais</t>
  </si>
  <si>
    <t>23411.007987/2021-90</t>
  </si>
  <si>
    <t>COOPERATIVA DA AGRICULTURA FAMILIAR DE CAMPO LARGO</t>
  </si>
  <si>
    <t xml:space="preserve"> 30/11/2021</t>
  </si>
  <si>
    <t xml:space="preserve">01/2021-Palmas </t>
  </si>
  <si>
    <t>23411.017585/2020-12</t>
  </si>
  <si>
    <t>516, de 22/11/2021</t>
  </si>
  <si>
    <t>517, de 22/11/2021</t>
  </si>
  <si>
    <t>01/2021-Campo Largo</t>
  </si>
  <si>
    <t>23411.017375/2020-24</t>
  </si>
  <si>
    <t>21/01/2022</t>
  </si>
  <si>
    <t>1, DE 05 /01/ 2021</t>
  </si>
  <si>
    <t xml:space="preserve">geferson.silva@ifpr.edu.br </t>
  </si>
  <si>
    <t>2, DE 05 /01/ 2021</t>
  </si>
  <si>
    <t>RAPHAEL DOS SANTOS PONTES</t>
  </si>
  <si>
    <t xml:space="preserve">raphael.pontes@ifpr.edu.br </t>
  </si>
  <si>
    <t>01/2021-Jacarezinho</t>
  </si>
  <si>
    <t>23411.007384/2021-98</t>
  </si>
  <si>
    <t>rescisão unilateral em 30/06/2022</t>
  </si>
  <si>
    <t>65, de 09/07/2021</t>
  </si>
  <si>
    <t>66, de 09/07/2021</t>
  </si>
  <si>
    <t xml:space="preserve"> Ana Maria Maximiano Urias Teodoro</t>
  </si>
  <si>
    <t xml:space="preserve">01/2021-Foz </t>
  </si>
  <si>
    <t>23411.002135/2021-14</t>
  </si>
  <si>
    <t>23411.009949/2020-91</t>
  </si>
  <si>
    <t>NAELI DALPIAZ</t>
  </si>
  <si>
    <t>MÉDICO VETERINARIO</t>
  </si>
  <si>
    <t>18/01/2022</t>
  </si>
  <si>
    <t>11, de 25/01/2021</t>
  </si>
  <si>
    <t>12, de 25/01/2021</t>
  </si>
  <si>
    <t>01/2021-Paranaguá</t>
  </si>
  <si>
    <t>23411.001829/2021-26</t>
  </si>
  <si>
    <t xml:space="preserve"> 11/02/2022</t>
  </si>
  <si>
    <t>123, de 02/09/2021</t>
  </si>
  <si>
    <t>27, de 25/02/2021</t>
  </si>
  <si>
    <t>01/2021-Pitanga</t>
  </si>
  <si>
    <t>23411.004956/2020-04</t>
  </si>
  <si>
    <t>23411.004113/2021-81</t>
  </si>
  <si>
    <t>ERICA E.G. LIMA SERVICOS DE MAO DE OBRA EIRELI</t>
  </si>
  <si>
    <t>TRADUTOR/ INTÉRPRETE</t>
  </si>
  <si>
    <t>02/08/2022</t>
  </si>
  <si>
    <t>54, de 30/06/2021</t>
  </si>
  <si>
    <t>8, de 21/03/2022</t>
  </si>
  <si>
    <t>74, de 16/09/2021</t>
  </si>
  <si>
    <t>01/2021-União da Vitória</t>
  </si>
  <si>
    <t>23411.017255/2020-27</t>
  </si>
  <si>
    <t>09/02/2022</t>
  </si>
  <si>
    <t xml:space="preserve"> 18, de 10/03/2021</t>
  </si>
  <si>
    <t xml:space="preserve"> 19, de 10/03/2021</t>
  </si>
  <si>
    <t xml:space="preserve">01/2021-Umuarama </t>
  </si>
  <si>
    <t>23411.007123/2021-78</t>
  </si>
  <si>
    <t xml:space="preserve"> 10/08/2022</t>
  </si>
  <si>
    <t>Rescisão Amigável 30/06/2022</t>
  </si>
  <si>
    <t xml:space="preserve"> Rejanea Oliveira Brito Matusaiki</t>
  </si>
  <si>
    <t xml:space="preserve">rejanea.matusaiki@ifpr.edu.br
</t>
  </si>
  <si>
    <t>75, de 11/06/2021</t>
  </si>
  <si>
    <t xml:space="preserve">Marcia Masago Tominaga </t>
  </si>
  <si>
    <t xml:space="preserve">marcia.tominaga@ifpr.edu.br
</t>
  </si>
  <si>
    <t>76, de 11/06/2021</t>
  </si>
  <si>
    <t>23411.001256/2021-31</t>
  </si>
  <si>
    <t>CCK COMERCIAL LTDA</t>
  </si>
  <si>
    <t>03/03/2022</t>
  </si>
  <si>
    <t>90, de 08/02/2021</t>
  </si>
  <si>
    <t>tadeu.junior@ifpr.edu.br</t>
  </si>
  <si>
    <t>92, de 08/02/2021</t>
  </si>
  <si>
    <t>91, de 08/02/2021</t>
  </si>
  <si>
    <t>93, de 08/02/2021</t>
  </si>
  <si>
    <t>02/2021-Assis Chateaubriand</t>
  </si>
  <si>
    <t>23411.008196/2021-87</t>
  </si>
  <si>
    <t xml:space="preserve"> 10/07/2022</t>
  </si>
  <si>
    <t xml:space="preserve">Marcieli Ferreira da Fonseca Nieto
</t>
  </si>
  <si>
    <t xml:space="preserve"> marcieli.nieto@ifpr.edu.br</t>
  </si>
  <si>
    <t>97, de 09/07/2021</t>
  </si>
  <si>
    <t xml:space="preserve">Cler Rosane Coldebella Muraro
</t>
  </si>
  <si>
    <t>98, de 09/07/2021</t>
  </si>
  <si>
    <t xml:space="preserve">Ademir Rodrigo de Araújo Santos
</t>
  </si>
  <si>
    <t xml:space="preserve"> ademir.santos@ifpr.edu.br</t>
  </si>
  <si>
    <t xml:space="preserve">02/2021-Pitanga </t>
  </si>
  <si>
    <t>23411.007024/2021-96</t>
  </si>
  <si>
    <t>09/08/2022</t>
  </si>
  <si>
    <t>RESCISÃO AMIGÁVEL EM 30/06/2022</t>
  </si>
  <si>
    <t>52, de 30/06/2021</t>
  </si>
  <si>
    <t>53, de 30/06/2021</t>
  </si>
  <si>
    <t>02/2021-Paranaguá</t>
  </si>
  <si>
    <t>23411.002013/2021-10</t>
  </si>
  <si>
    <t xml:space="preserve"> 12/02/2022</t>
  </si>
  <si>
    <t>120, de 02/09/2021</t>
  </si>
  <si>
    <t>32, de 08/03/2021</t>
  </si>
  <si>
    <t>02/2021-Umuarama</t>
  </si>
  <si>
    <t xml:space="preserve"> 23411.006063/2021-76</t>
  </si>
  <si>
    <t>COOPERU - COOPERATIVA DOS PRODUTORES RURAIS DE UMUARAMA</t>
  </si>
  <si>
    <t xml:space="preserve"> 31/12/2021</t>
  </si>
  <si>
    <t>andre.paula@ifpr.edu.br</t>
  </si>
  <si>
    <t>88,de 23/06/2021</t>
  </si>
  <si>
    <t>89,de 23/06/2021</t>
  </si>
  <si>
    <t xml:space="preserve"> Paula Cristina Palma</t>
  </si>
  <si>
    <t xml:space="preserve">02/2021-Irati </t>
  </si>
  <si>
    <t>23411.006412/2021-50</t>
  </si>
  <si>
    <t>23411.004851/2021-28</t>
  </si>
  <si>
    <t>ASSOCIAÇÃO DOS GRUPOS DE AGRICULTURA ECOLOGICA SÃO FRANCISCO DE ASSIS</t>
  </si>
  <si>
    <t>31/12/2021</t>
  </si>
  <si>
    <t>101, de 26/07/2021</t>
  </si>
  <si>
    <t xml:space="preserve">Rafael de Jesus Pereira de Abreu </t>
  </si>
  <si>
    <t>102, de 26/07/2021</t>
  </si>
  <si>
    <t xml:space="preserve">Maysa Anciuti Kaminski </t>
  </si>
  <si>
    <t>02/2021-Foz do Iguaçu</t>
  </si>
  <si>
    <t>23411.001312/2021-37</t>
  </si>
  <si>
    <t>14/04/2022</t>
  </si>
  <si>
    <t xml:space="preserve"> 57, de 01/04/2021</t>
  </si>
  <si>
    <t xml:space="preserve"> 58, de 01/04/2021</t>
  </si>
  <si>
    <t>02/2021-Paranavaí</t>
  </si>
  <si>
    <t>23411.006098/2021-13</t>
  </si>
  <si>
    <t>23411.007995/2021-36</t>
  </si>
  <si>
    <t xml:space="preserve">COOPERATIVA AGROINDUSTRIAL DOS PRODUTORES RURAIS DE PARANAVAÍ  </t>
  </si>
  <si>
    <t>128, de 29/06/2021</t>
  </si>
  <si>
    <t>amanda.pinheiro@ifpr.edu.br</t>
  </si>
  <si>
    <t>129, de 29/06/2021</t>
  </si>
  <si>
    <t>02/2021-Jacarezinho</t>
  </si>
  <si>
    <t>23411.008256/2021-61</t>
  </si>
  <si>
    <t xml:space="preserve">23411.010471/2021-22	</t>
  </si>
  <si>
    <t xml:space="preserve">moises.evangelista@ifpr.edu.br
 </t>
  </si>
  <si>
    <t>78, de 27/08/2021</t>
  </si>
  <si>
    <t>JACARÉZINHO</t>
  </si>
  <si>
    <t>79, de 27/08/2021</t>
  </si>
  <si>
    <t>02/2021-Londrina</t>
  </si>
  <si>
    <t xml:space="preserve"> 23411.002017/2021-06</t>
  </si>
  <si>
    <t>TRANSPORTADORA DE MUDANCAS MUDNOPOLIS LTDA</t>
  </si>
  <si>
    <t>TRANSPORTADORA DE MUDANCAS</t>
  </si>
  <si>
    <t xml:space="preserve"> 22/02/2022</t>
  </si>
  <si>
    <t>82, de 03/05/2021</t>
  </si>
  <si>
    <t>44, de 22/03/2021</t>
  </si>
  <si>
    <t xml:space="preserve">02/2021-Cascavel </t>
  </si>
  <si>
    <t>23411.001094/2021-31</t>
  </si>
  <si>
    <t>23411.002471/2021-59</t>
  </si>
  <si>
    <t>17/02/2022</t>
  </si>
  <si>
    <t>88, de 15/06/2021</t>
  </si>
  <si>
    <t xml:space="preserve"> juliana.hoffmann@ifpr.edu.br</t>
  </si>
  <si>
    <t>89, de 15/06/2021</t>
  </si>
  <si>
    <t xml:space="preserve">Sidnei Batista dos Santos </t>
  </si>
  <si>
    <t>02/2021-Campo Largo</t>
  </si>
  <si>
    <t>23411.003411/2021-53</t>
  </si>
  <si>
    <t>I9 SOLUTIONS - SOLUÇÕES COMERCIAIS E GESTÃO DE TRANSPORTE LTDA</t>
  </si>
  <si>
    <t>14/03/2022</t>
  </si>
  <si>
    <t>21, de 11/03/20221</t>
  </si>
  <si>
    <t>22, de 11/03/20221</t>
  </si>
  <si>
    <t>02/2021-Ivaiporã</t>
  </si>
  <si>
    <t>23411.006903/2021-09</t>
  </si>
  <si>
    <t>23411.013673/2021-26</t>
  </si>
  <si>
    <t xml:space="preserve">André Luiz Ferreira Vidal
</t>
  </si>
  <si>
    <t>112, de 06/12/2021</t>
  </si>
  <si>
    <t>113, de 06/12/2021</t>
  </si>
  <si>
    <t>02/2021-Jaguariaiva</t>
  </si>
  <si>
    <t>23411.008265/2021-52</t>
  </si>
  <si>
    <t>O.R.O. SOLUÇÕES LTDA</t>
  </si>
  <si>
    <t xml:space="preserve"> 09/12/2022</t>
  </si>
  <si>
    <t>3, de 05/01/2022</t>
  </si>
  <si>
    <t>2, de 05/01/2022</t>
  </si>
  <si>
    <t xml:space="preserve">02/2021-Palmas </t>
  </si>
  <si>
    <t>23411.014310/2020-27</t>
  </si>
  <si>
    <t>23411.017710/2020-94</t>
  </si>
  <si>
    <t>SERVICONS CONSTRUÇÕES ESPECIALIZADAS EIRELI</t>
  </si>
  <si>
    <t>11/04/2022</t>
  </si>
  <si>
    <t>5, DE 08 /01/ 2021</t>
  </si>
  <si>
    <t xml:space="preserve">vera.azambuja@ifpr.edu.br </t>
  </si>
  <si>
    <t>CORONEL VIVIDA - Fiscais  Administrativos</t>
  </si>
  <si>
    <t>9, de 08 /01/2021</t>
  </si>
  <si>
    <t>CORONEL VIVIDA - Fiscais  Técnicos</t>
  </si>
  <si>
    <t>02/2021-Pinhais</t>
  </si>
  <si>
    <t>23411.015677/2021-49</t>
  </si>
  <si>
    <t>24/02/2023</t>
  </si>
  <si>
    <t>140, de 14/12/2021</t>
  </si>
  <si>
    <t xml:space="preserve">Francisco Fernando Kuhn
</t>
  </si>
  <si>
    <t xml:space="preserve"> Caroline Candido Veroneze
</t>
  </si>
  <si>
    <t>141, de 14/12/2021</t>
  </si>
  <si>
    <t xml:space="preserve">03/2021-Cascavel </t>
  </si>
  <si>
    <t>23411.005013/2021-71</t>
  </si>
  <si>
    <t>23411.007281/2021-28</t>
  </si>
  <si>
    <t>ASSOCIAÇÃO DOS AGRICULTORES FAMILIARES DO MUNICÍPIO DE CASCAVEL - AGRIVEL</t>
  </si>
  <si>
    <t xml:space="preserve"> DOU e  contrato não tem a Data de vigência  - cita até a entrega total dos produtos conforme a Cláusula 4°</t>
  </si>
  <si>
    <t xml:space="preserve"> wesley.delalibera@ifpr.edu.br</t>
  </si>
  <si>
    <t xml:space="preserve">Elenice da Silva Carvalho </t>
  </si>
  <si>
    <t xml:space="preserve"> alessandra.santos@ifpr.edu.br</t>
  </si>
  <si>
    <t xml:space="preserve">03/2021-Campo Largo </t>
  </si>
  <si>
    <t>23411.005600/2021-61</t>
  </si>
  <si>
    <t>23411.008635/2021-51</t>
  </si>
  <si>
    <t>54, de 08/07/2021</t>
  </si>
  <si>
    <t>55, de 08/07/2021</t>
  </si>
  <si>
    <t>Cleberson Luciano Gomes</t>
  </si>
  <si>
    <t>cleberson.gomes@ifpr.edu.br</t>
  </si>
  <si>
    <t>23411.001281/2021-14</t>
  </si>
  <si>
    <t>GTMAX3D EQUIPAMENTOS ELETRÔNICOS E MATERIAIS PLÁSTICOS LTDA</t>
  </si>
  <si>
    <t>22/02/2022</t>
  </si>
  <si>
    <t>83, de 26/02/2021</t>
  </si>
  <si>
    <t>85, de 26/02/2021</t>
  </si>
  <si>
    <t>84, de 26/02/2021</t>
  </si>
  <si>
    <t>86, de 26/02/2021</t>
  </si>
  <si>
    <t>02/2021-Colombo</t>
  </si>
  <si>
    <t>23411.017307/2020-65</t>
  </si>
  <si>
    <t>23411.007090/2021-66</t>
  </si>
  <si>
    <t>M &amp; M SERVIÇOS LTDA</t>
  </si>
  <si>
    <t xml:space="preserve">CUIDADOR DE ALUNOS </t>
  </si>
  <si>
    <t>15/12/2022</t>
  </si>
  <si>
    <t>83, de 09/11/2021</t>
  </si>
  <si>
    <t>Amanda Tavares Naves</t>
  </si>
  <si>
    <t>TACIANE APARECIDA SOARES</t>
  </si>
  <si>
    <t>35, de 20/04/2022</t>
  </si>
  <si>
    <t>JEFFERSON ADRIANO BRUNELLI</t>
  </si>
  <si>
    <t>03/2021-Foz do Iguaçu</t>
  </si>
  <si>
    <t>23411.006797/2021-55</t>
  </si>
  <si>
    <t>103, de 08/06/2021</t>
  </si>
  <si>
    <t>104, de 08/06/2021</t>
  </si>
  <si>
    <t xml:space="preserve">03/2021-Irati </t>
  </si>
  <si>
    <t xml:space="preserve"> 23411.008762/2021-51</t>
  </si>
  <si>
    <t>18/07/2022</t>
  </si>
  <si>
    <t>03/2021-Jacarezinho</t>
  </si>
  <si>
    <t>23411.017787/2021-45</t>
  </si>
  <si>
    <t>19/02/2023</t>
  </si>
  <si>
    <t>2, de 28/01/2022</t>
  </si>
  <si>
    <t>3, de 28/01/2022</t>
  </si>
  <si>
    <t>03/2021-Jaguariaíva</t>
  </si>
  <si>
    <t>23411.006243/2021-58</t>
  </si>
  <si>
    <t>23411.000403/2022-36</t>
  </si>
  <si>
    <t>SELETTI SERVIÇOS E COMERCIO LTDA</t>
  </si>
  <si>
    <t>04/09/2023</t>
  </si>
  <si>
    <t>RESCISÃO UNILATERAL EM 30/07/2023</t>
  </si>
  <si>
    <t>ana.thon@fpr.edu.br</t>
  </si>
  <si>
    <t>23, de 10 de março de 2022</t>
  </si>
  <si>
    <t>120, de 29/11/2022</t>
  </si>
  <si>
    <t>119, de 29/11/2022</t>
  </si>
  <si>
    <t>24, de 10/03/2022</t>
  </si>
  <si>
    <t>03/2021-Londrina</t>
  </si>
  <si>
    <t>23411.002983/2021-15</t>
  </si>
  <si>
    <t>84, de 03/05/2021</t>
  </si>
  <si>
    <t>85, de 03/05/2021</t>
  </si>
  <si>
    <t>03/2021-Paranaguá</t>
  </si>
  <si>
    <t>23411.006808/2021-05</t>
  </si>
  <si>
    <t>ERICA ESTER GONÇALVES LIMA</t>
  </si>
  <si>
    <t>01/05/2022</t>
  </si>
  <si>
    <t>Rescisão Unilateral em 01/05/2022</t>
  </si>
  <si>
    <t>122, de 02/09/2021</t>
  </si>
  <si>
    <t>Thaise Liara da Silva</t>
  </si>
  <si>
    <t>thaise.silva@ifpr.edu.br</t>
  </si>
  <si>
    <t>76, de 31/05/2021</t>
  </si>
  <si>
    <t>Elvis Canteri de Andrade</t>
  </si>
  <si>
    <t>elvis.andrade@ifpr.edu.br</t>
  </si>
  <si>
    <t>03/2021-Pitanga</t>
  </si>
  <si>
    <t>23411.009555/2021-13</t>
  </si>
  <si>
    <t>COOPERATIVA AGROINDUSTRIAL DO CENTRO DO PARANÁ - COOACEPA</t>
  </si>
  <si>
    <t>19/09/2022</t>
  </si>
  <si>
    <t>64, de 04/08/2021</t>
  </si>
  <si>
    <t>65, de 04/08/2021</t>
  </si>
  <si>
    <t xml:space="preserve">03/2021-União da Vitória </t>
  </si>
  <si>
    <t>23411.004859/2021-94</t>
  </si>
  <si>
    <t>23411.008827/2021-68</t>
  </si>
  <si>
    <t>COOPERATIVA AGROECOLOGICA VALE DO IGUACU</t>
  </si>
  <si>
    <t>58, de 19/07/2021</t>
  </si>
  <si>
    <t>59, de 19/07/2021</t>
  </si>
  <si>
    <t xml:space="preserve">03/2021-Capanema </t>
  </si>
  <si>
    <t>23411.004912/2021-57</t>
  </si>
  <si>
    <t>COOPERATIVA DA AGRICULTURA FAMILIAR INTEGRADA E CAPANEMA - COOPAFI CAPANEMA</t>
  </si>
  <si>
    <t>99, de 26/07/2021</t>
  </si>
  <si>
    <t xml:space="preserve">Marinez de Carvalho
</t>
  </si>
  <si>
    <t>98, de 26/07/2021</t>
  </si>
  <si>
    <t>03/2021 - Paranavaí</t>
  </si>
  <si>
    <t>23411.013930/2021-20</t>
  </si>
  <si>
    <t>03/12/2022</t>
  </si>
  <si>
    <t>249, de 06/12/2021</t>
  </si>
  <si>
    <t>250, de 06/12/2021</t>
  </si>
  <si>
    <t>03/2021-Umuarama</t>
  </si>
  <si>
    <t xml:space="preserve"> 23411.017489/2020-74</t>
  </si>
  <si>
    <t xml:space="preserve"> 25/08/2022</t>
  </si>
  <si>
    <t>120, de 17/08/2021</t>
  </si>
  <si>
    <t>121, de 17/08/2021</t>
  </si>
  <si>
    <t>03/2021-Colombo</t>
  </si>
  <si>
    <t>23411.015185/2021-53</t>
  </si>
  <si>
    <t xml:space="preserve"> 22/11/2022</t>
  </si>
  <si>
    <t>Carmem Lucia Graboski da Gama</t>
  </si>
  <si>
    <t>carmem.gama@ifpr.edu.br</t>
  </si>
  <si>
    <t>95, de 03/12/2021</t>
  </si>
  <si>
    <t>96, de 03/12/2021</t>
  </si>
  <si>
    <t>03/2021-Assis Chateaubriand</t>
  </si>
  <si>
    <t>23411.008490/2021-99</t>
  </si>
  <si>
    <t>AUXILIAR ADMINISTRATIVO</t>
  </si>
  <si>
    <t xml:space="preserve"> 01/09/2022</t>
  </si>
  <si>
    <t xml:space="preserve">Tiago Juliano da Silva
</t>
  </si>
  <si>
    <t xml:space="preserve"> tiago.silva@ifpr.edu.br</t>
  </si>
  <si>
    <t>101, de 19/07/2021</t>
  </si>
  <si>
    <t>ASSIS CHATEAUBRIAND - Fiscais Administrativos</t>
  </si>
  <si>
    <t>127, de 02/09/2021</t>
  </si>
  <si>
    <t xml:space="preserve">ASSIS CHATEAUBRIAND - Fiscais Técnicos </t>
  </si>
  <si>
    <t xml:space="preserve"> layani.silva@ifpr.edu.br</t>
  </si>
  <si>
    <t xml:space="preserve">04/2021-União da Vitória </t>
  </si>
  <si>
    <t>23411.008828/2021-11</t>
  </si>
  <si>
    <t>ASSOCIAÇÃO DOS PRODUTORES DA AGRICULTURA FAMILIAR E PRODUTOS COLONIAIS DE PAULO FRONTIN</t>
  </si>
  <si>
    <t>56, de 16/07/2021</t>
  </si>
  <si>
    <t>57, de 16/07/2021</t>
  </si>
  <si>
    <t>23411.001253/2021-05</t>
  </si>
  <si>
    <t>MADE INFORMÁTICA LTDA</t>
  </si>
  <si>
    <t>75, de 26/02/2021</t>
  </si>
  <si>
    <t>77, de 26/02/2021</t>
  </si>
  <si>
    <t>76, de 26/02/2021</t>
  </si>
  <si>
    <t>78, de 26/02/2021</t>
  </si>
  <si>
    <t>04/2021-Campo Largo</t>
  </si>
  <si>
    <t>23411.008896/2021-71</t>
  </si>
  <si>
    <t xml:space="preserve">O.R.O. SOLUCOES LTDA </t>
  </si>
  <si>
    <t>17/08/2023</t>
  </si>
  <si>
    <t>109, de 13/08/2021</t>
  </si>
  <si>
    <t>110, de 13/08/2021</t>
  </si>
  <si>
    <t>04/2021-Colombo</t>
  </si>
  <si>
    <t>23411.015199/2021-77</t>
  </si>
  <si>
    <t>20/08/2023</t>
  </si>
  <si>
    <t>101, de 23/12/2021</t>
  </si>
  <si>
    <t>COLOMBO - Fiscais técnicos e administrativos</t>
  </si>
  <si>
    <t>102, de 23/12/2021</t>
  </si>
  <si>
    <t xml:space="preserve">taciane.soares@ifpr.edu.br
</t>
  </si>
  <si>
    <t xml:space="preserve">04/2021-Curitiba </t>
  </si>
  <si>
    <t>23411.007708/2021-98</t>
  </si>
  <si>
    <t>ERICA E. G. LIMA SERVICOS DE MAO DE OBRA EIRELI</t>
  </si>
  <si>
    <t>25/04/2022</t>
  </si>
  <si>
    <t>RESCISÃO UNILATERAL EM 25/04/2022</t>
  </si>
  <si>
    <t>126, de 21/07/2021</t>
  </si>
  <si>
    <t xml:space="preserve">Maikon de Jesus Costa
</t>
  </si>
  <si>
    <t>127, de 21/07/2021</t>
  </si>
  <si>
    <t>04/2021-Foz do Iguaçu</t>
  </si>
  <si>
    <t>23411.007062/2021-49</t>
  </si>
  <si>
    <t xml:space="preserve"> 10/06/2022</t>
  </si>
  <si>
    <t>Rescisão Unilateral 15/05/2022</t>
  </si>
  <si>
    <t>108, de 18/06/2021</t>
  </si>
  <si>
    <t>109, de 18/06/2021</t>
  </si>
  <si>
    <t>04/2021-Londrina</t>
  </si>
  <si>
    <t>23411.005268/2021-34</t>
  </si>
  <si>
    <t>10/05/2022</t>
  </si>
  <si>
    <t>114, de 24/05/2021</t>
  </si>
  <si>
    <t>115, de 24/05/2021</t>
  </si>
  <si>
    <t>04/2021-Assis Chateaubriand</t>
  </si>
  <si>
    <t xml:space="preserve"> 23411.012265/2021-57</t>
  </si>
  <si>
    <t>31/10/2022</t>
  </si>
  <si>
    <t xml:space="preserve">Tiago Juliano da Silva
</t>
  </si>
  <si>
    <t xml:space="preserve"> 143, de 05/10/2021</t>
  </si>
  <si>
    <t xml:space="preserve"> 142, de 05/10/2021</t>
  </si>
  <si>
    <t xml:space="preserve">Aguinaldo Soares Tereschuk </t>
  </si>
  <si>
    <t xml:space="preserve">Marcia Aparecida Barbosa </t>
  </si>
  <si>
    <t>marcia.barbosa@ifpr.edu.br</t>
  </si>
  <si>
    <t>04/2021-Palmas</t>
  </si>
  <si>
    <t>23411.003590/2021-29</t>
  </si>
  <si>
    <t>PEDRO REGINALDO DE ALBERNAZ LTDA</t>
  </si>
  <si>
    <t>01/04/2022</t>
  </si>
  <si>
    <t>88, de 06/04/2021</t>
  </si>
  <si>
    <t xml:space="preserve">PALMAS- Fiscal Técnico </t>
  </si>
  <si>
    <t xml:space="preserve">Melania Dalla Costa </t>
  </si>
  <si>
    <t>542, de 02/12/2021</t>
  </si>
  <si>
    <t>João Paulo Stadler</t>
  </si>
  <si>
    <t>joao.stadler@ifpr.edu.br</t>
  </si>
  <si>
    <t xml:space="preserve">PALMAS- Fiscal Administrativo </t>
  </si>
  <si>
    <t>89, de 06/04/2021</t>
  </si>
  <si>
    <t xml:space="preserve">Elaine Polo Fortunato </t>
  </si>
  <si>
    <t>elaine.fortunato@ifpr.edu.br</t>
  </si>
  <si>
    <t>04/2021-Paranavaí</t>
  </si>
  <si>
    <t>23411.008132/2021-86</t>
  </si>
  <si>
    <t>23411.014696/2021-58</t>
  </si>
  <si>
    <t>CONSTRUTORA DINIZ EIRELI</t>
  </si>
  <si>
    <t>12/09/2022</t>
  </si>
  <si>
    <t xml:space="preserve">Andrea Freitas de Bairros Andrade </t>
  </si>
  <si>
    <t>243, de 29/11/2021</t>
  </si>
  <si>
    <t>PARANAVAÍ - Fiscal Técnicos</t>
  </si>
  <si>
    <t>242, de 29/11/2021</t>
  </si>
  <si>
    <t xml:space="preserve">paulo.vergílio@ifpr.edu.br </t>
  </si>
  <si>
    <t>PARANAVAÍ - Fiscais Administrativos</t>
  </si>
  <si>
    <t>04/2021-Umuarama</t>
  </si>
  <si>
    <t>23411.017541/2020-92</t>
  </si>
  <si>
    <t xml:space="preserve"> 26/08/2022</t>
  </si>
  <si>
    <t>122, de 27/08/2021</t>
  </si>
  <si>
    <t>123, de 27/08/2021</t>
  </si>
  <si>
    <t>04/2021-Cascavel</t>
  </si>
  <si>
    <t>23411.007253/2021-19</t>
  </si>
  <si>
    <t>145, de 10/09/2021</t>
  </si>
  <si>
    <t>146, de 10/09/2021</t>
  </si>
  <si>
    <t>04/2021-Pitanga</t>
  </si>
  <si>
    <t>23411.013788/2021-11</t>
  </si>
  <si>
    <t>08/05/2023</t>
  </si>
  <si>
    <t>109, de 29/11/2021</t>
  </si>
  <si>
    <t>38, de 03/06/2022</t>
  </si>
  <si>
    <t>110, de 29/11/2021</t>
  </si>
  <si>
    <t>05/2021-Capanema</t>
  </si>
  <si>
    <t>23411.014108/2021-86</t>
  </si>
  <si>
    <t>DIAS DISTRIBUIDORA DE LIVROS LTDA – EPP</t>
  </si>
  <si>
    <t>19/12/2022</t>
  </si>
  <si>
    <t>3, de 12/01/2022</t>
  </si>
  <si>
    <t>4, de 12/01/2022</t>
  </si>
  <si>
    <t xml:space="preserve">05/2021-Cascavel </t>
  </si>
  <si>
    <t>23411.006845/2021-13</t>
  </si>
  <si>
    <t xml:space="preserve"> 23411.008135/2021-10   </t>
  </si>
  <si>
    <t xml:space="preserve"> PETRY ENGENHARIA LTDA</t>
  </si>
  <si>
    <t>01/01/2022</t>
  </si>
  <si>
    <t>Elizângela Marroque Michalichem</t>
  </si>
  <si>
    <t>99, de 09/07/2021</t>
  </si>
  <si>
    <t xml:space="preserve">05/2021-Curitiba </t>
  </si>
  <si>
    <t>23411.003988/2021-65</t>
  </si>
  <si>
    <t>23411.007826/2021-04</t>
  </si>
  <si>
    <t>ASSOCIAÇÃO DOS AGRICULTORES ORGANICOS AGROECOLOGICOS DO MUNICÍPIO DE CAMPO MAGRO</t>
  </si>
  <si>
    <t>124, de 21/07/2021</t>
  </si>
  <si>
    <t xml:space="preserve">Marianna Angonese Frankiv   
</t>
  </si>
  <si>
    <t>marianna.frankiv@ifpr.edu.br</t>
  </si>
  <si>
    <t>125, de 21/07/2021</t>
  </si>
  <si>
    <t>Elenir Leite</t>
  </si>
  <si>
    <t>elenir.leite@ifpr.edu.br</t>
  </si>
  <si>
    <t>23411.001252/2021-52</t>
  </si>
  <si>
    <t>SPACE INFORMATICA E MOVEIS PARA ESCRITORIO EIRELI</t>
  </si>
  <si>
    <t>28/02/2022</t>
  </si>
  <si>
    <t>95, de 11/03/2021</t>
  </si>
  <si>
    <t>96, de 11/03/2021</t>
  </si>
  <si>
    <t>05/2021-Irati</t>
  </si>
  <si>
    <t>23411.015204/2021-41</t>
  </si>
  <si>
    <t xml:space="preserve"> 25/12/2022</t>
  </si>
  <si>
    <t>158, de 25/11/2021</t>
  </si>
  <si>
    <t>157, de 25/11/2021</t>
  </si>
  <si>
    <t>05/2021-Foz do Iguaçu</t>
  </si>
  <si>
    <t>23411.007264/2021-91</t>
  </si>
  <si>
    <t>RICCI SERVICES EIRELI</t>
  </si>
  <si>
    <t>17/06/2023</t>
  </si>
  <si>
    <t xml:space="preserve">Murilo Odilon Nichele Scroccaro
</t>
  </si>
  <si>
    <t>120, de 27/07/2021</t>
  </si>
  <si>
    <t>121, de 27/07/2021</t>
  </si>
  <si>
    <t>05/2021-Umuarama</t>
  </si>
  <si>
    <t>23411.006451/2021-57</t>
  </si>
  <si>
    <t>APREP - ASSOCIAÇÃO DOS PRODUTORES RURAIS DO ESTADO DO PARANA</t>
  </si>
  <si>
    <t>161, de 29/10/2021</t>
  </si>
  <si>
    <t>monia.azevedo@ifpr.edu.br</t>
  </si>
  <si>
    <t>162, de 29/10/2021</t>
  </si>
  <si>
    <t>05/2021-Paranaguá</t>
  </si>
  <si>
    <t>23411.007282/2021-72</t>
  </si>
  <si>
    <t>23411.013828/2021-24</t>
  </si>
  <si>
    <t>ASSOCIAÇÃO DOS PRODUTORES RURAIS DO MUNICIPIO DE PARANAGUÁ</t>
  </si>
  <si>
    <t>157, de 25/10/2021</t>
  </si>
  <si>
    <t>Rafael Alves Tizony​</t>
  </si>
  <si>
    <t>167, de 10/11/2021</t>
  </si>
  <si>
    <t>Anelise da Luz​</t>
  </si>
  <si>
    <t>anelise.daluz@ifpr.edu.br</t>
  </si>
  <si>
    <t>158, de 25/10/2021</t>
  </si>
  <si>
    <t>05/2021-Palmas</t>
  </si>
  <si>
    <t xml:space="preserve"> 23411.006944/2021-97</t>
  </si>
  <si>
    <t>163, de 01/06/2021</t>
  </si>
  <si>
    <t>164, de 01/06/2021</t>
  </si>
  <si>
    <t>Miguel Luiz de oliveira</t>
  </si>
  <si>
    <t>17, de 03/02/2022</t>
  </si>
  <si>
    <t xml:space="preserve">Eduardo de Carli
</t>
  </si>
  <si>
    <t>165, de 01/06/2021</t>
  </si>
  <si>
    <t>05/2021-Paranavaí</t>
  </si>
  <si>
    <t>23411.013001/2021-11</t>
  </si>
  <si>
    <t>23411.017543/2021-62</t>
  </si>
  <si>
    <t>CONSTRUTORA PLANOSUL LTDA</t>
  </si>
  <si>
    <t>06/10/2022</t>
  </si>
  <si>
    <t>03, de 10/01/2022</t>
  </si>
  <si>
    <t>PARANAVAÍ - Fiscais administrativos</t>
  </si>
  <si>
    <t>04, DE 10/01/2022</t>
  </si>
  <si>
    <t>PARANAVAÍ - Fiscais Técnicos</t>
  </si>
  <si>
    <t>05/2021-União Vitória</t>
  </si>
  <si>
    <t>23411.007083/2021-64</t>
  </si>
  <si>
    <t>Rescisão Amigável em 12/12/2022</t>
  </si>
  <si>
    <t>77, de 02/09/2021</t>
  </si>
  <si>
    <t>81, de 18/07/2022</t>
  </si>
  <si>
    <t>78, de 02/09/2021</t>
  </si>
  <si>
    <t>06/2021-Campo Largo</t>
  </si>
  <si>
    <t>23411.014249/2021-07</t>
  </si>
  <si>
    <t>18/11/2022</t>
  </si>
  <si>
    <t xml:space="preserve">Lúcio Schulz Junior 
</t>
  </si>
  <si>
    <t>132, de 18/11/2021</t>
  </si>
  <si>
    <t xml:space="preserve">José Guterres Carminatti 
</t>
  </si>
  <si>
    <t>133, de 18/11/2021</t>
  </si>
  <si>
    <t xml:space="preserve">Andréia dos Santos </t>
  </si>
  <si>
    <t>andreia.santos@ifpr.edu.br</t>
  </si>
  <si>
    <t>06/2021-Assis Chateaubriand</t>
  </si>
  <si>
    <t>23411.011440/2021-99</t>
  </si>
  <si>
    <t>23411.016763/2021-79</t>
  </si>
  <si>
    <t>JG Derivados de Cimento Ltda ME</t>
  </si>
  <si>
    <t>08/03/2023</t>
  </si>
  <si>
    <t>198, de 23/12/2021</t>
  </si>
  <si>
    <t>ASSIS CHATEAUBRIAND -  Fiscais administrativos</t>
  </si>
  <si>
    <t>199, de 23/12/2021</t>
  </si>
  <si>
    <t xml:space="preserve">Marcieli Ferreira da Fonseca Nieto
</t>
  </si>
  <si>
    <t xml:space="preserve">marcieli.nieto@ifpr.edu.br </t>
  </si>
  <si>
    <t>ASSIS CHATEAUBRIAND -  Fiscais técnicos</t>
  </si>
  <si>
    <t xml:space="preserve">Paulo Vergilio Guimarães Jr
</t>
  </si>
  <si>
    <t xml:space="preserve">Rafael Bertholdi Rapp
</t>
  </si>
  <si>
    <t>06/2021-Capanema</t>
  </si>
  <si>
    <t>23411.014538/2021-06</t>
  </si>
  <si>
    <t>21/05/2023</t>
  </si>
  <si>
    <t>158, de 03/12/2021</t>
  </si>
  <si>
    <t xml:space="preserve">cristina.dutra@ifpr.edu.br
 </t>
  </si>
  <si>
    <t>159, de 03/12/2021</t>
  </si>
  <si>
    <t>Anderson Ribeiro de Almeida</t>
  </si>
  <si>
    <t xml:space="preserve"> anderson.almeida@ifpr.edu.br</t>
  </si>
  <si>
    <t>06/2021-Foz do Iguaçu</t>
  </si>
  <si>
    <t>23411.005679/2021-20</t>
  </si>
  <si>
    <t>23411.006286/2021-33</t>
  </si>
  <si>
    <t>COAFASO COOPERATIVA DA AGRICULTURA FAMILIAR E SOLIDARIA</t>
  </si>
  <si>
    <t>156, de 24/09/2021</t>
  </si>
  <si>
    <t>157, de 24/09/2021</t>
  </si>
  <si>
    <t>Luiz Fernando França</t>
  </si>
  <si>
    <t>luiz.franca@ifpr.edu.br</t>
  </si>
  <si>
    <t>06/2021-Paranaguá</t>
  </si>
  <si>
    <t xml:space="preserve">23411.013895/2021-49
</t>
  </si>
  <si>
    <t>ASSOCIAÇÃO DE PEQUENOS PRODUTORES RURAIS E ARTESANAIS DE ANTONINA</t>
  </si>
  <si>
    <t>165, de 10/11/2021</t>
  </si>
  <si>
    <t>166, de 10/11/2021</t>
  </si>
  <si>
    <t>23411.001284/2021-58</t>
  </si>
  <si>
    <t>BCS TECNOLOGIA - COMÉRCIO E SERVIÇOS LTDA</t>
  </si>
  <si>
    <t>79, de 26/02/2021</t>
  </si>
  <si>
    <t>81, de 26/02/2021</t>
  </si>
  <si>
    <t>80, de 26/02/2021</t>
  </si>
  <si>
    <t>82, de 26/02/2021</t>
  </si>
  <si>
    <t>06/2021-Curitiba</t>
  </si>
  <si>
    <t>23411.008158/2021-24</t>
  </si>
  <si>
    <t>23411.009541/2021-08</t>
  </si>
  <si>
    <t>06/09/2022</t>
  </si>
  <si>
    <t>224, de 23/12/2021</t>
  </si>
  <si>
    <t>225, de 23/12/2021</t>
  </si>
  <si>
    <t xml:space="preserve">06/2021-Londrina </t>
  </si>
  <si>
    <t>23411.016157/2020-72</t>
  </si>
  <si>
    <t xml:space="preserve"> 30/06/2022</t>
  </si>
  <si>
    <t>DINA YASSUE KAGUEYAMA LERMEN</t>
  </si>
  <si>
    <t>49, de 04/04/2022</t>
  </si>
  <si>
    <t>MÔNICA MONTE DE SOUSA</t>
  </si>
  <si>
    <t>06/2021-Palmas</t>
  </si>
  <si>
    <t>23411.011296/2021-91</t>
  </si>
  <si>
    <t>M. &amp; M. SERVICOS LTDA</t>
  </si>
  <si>
    <t>14/09/2022</t>
  </si>
  <si>
    <t>362, de 20/09/2021</t>
  </si>
  <si>
    <t>363, de 20/09/2021</t>
  </si>
  <si>
    <t>608, de 06/12/2022</t>
  </si>
  <si>
    <t>402, de 27/10/2021</t>
  </si>
  <si>
    <t>Luciano Barfknecht</t>
  </si>
  <si>
    <t>luciano.barfknecht@Iifpr.edu.br</t>
  </si>
  <si>
    <t>363, de 20/09/2021 - retificado pela portaria nº 607, de 06/12/2022</t>
  </si>
  <si>
    <t>06/2021-União da Vitória</t>
  </si>
  <si>
    <t>23411.011800/2021-52</t>
  </si>
  <si>
    <t>15/10/2022</t>
  </si>
  <si>
    <t>96, de 19/10/2021</t>
  </si>
  <si>
    <t xml:space="preserve"> José Juarez de Freitas</t>
  </si>
  <si>
    <t>97, de 19/10/2021</t>
  </si>
  <si>
    <t>07/2021-Campo Largo</t>
  </si>
  <si>
    <t>23411.016209/2021-91</t>
  </si>
  <si>
    <t>29/11/2022</t>
  </si>
  <si>
    <t>137, de 29/11/2021</t>
  </si>
  <si>
    <t>138, de 29/11/2021</t>
  </si>
  <si>
    <t>Raphael dos Santos Pontes</t>
  </si>
  <si>
    <t>07/2021-Cascavel</t>
  </si>
  <si>
    <t>23411.007577/2021-49</t>
  </si>
  <si>
    <t>ODAIR GRABOSKI-ME</t>
  </si>
  <si>
    <t>153, de 27/09/2021</t>
  </si>
  <si>
    <t>152, de 27/09/2021</t>
  </si>
  <si>
    <t xml:space="preserve">Alexandra José Gontijo Spolaore
 </t>
  </si>
  <si>
    <t>07/2021-Londrina</t>
  </si>
  <si>
    <t>23411.006313/2021-78</t>
  </si>
  <si>
    <t xml:space="preserve">COOPERATIVA DE PRODUTORES E ARTESAOS DE ASTORGA - PR </t>
  </si>
  <si>
    <t>147, de 09/07/2021</t>
  </si>
  <si>
    <t>148, de 09/07/2021</t>
  </si>
  <si>
    <t>José Augusto Oliveira Da Costa Moreira</t>
  </si>
  <si>
    <t>07/2021-Paranaguá</t>
  </si>
  <si>
    <t>23411.013919/2021-60</t>
  </si>
  <si>
    <t xml:space="preserve">ASSOCIAÇÃO DE PEQUENOS PRODUTORES RURAIS PARA A SUSTENTABILIDADE DA MATA ATLÂNTICA
</t>
  </si>
  <si>
    <t>169, de 10/11/2021</t>
  </si>
  <si>
    <t>170, de 10/11/2021</t>
  </si>
  <si>
    <t>23411.001274/2021-12</t>
  </si>
  <si>
    <t>J.A.F. DORNELLES FILHO COMÉRCIO DE INFORMÁTICA</t>
  </si>
  <si>
    <t>71, de 26/02/2021</t>
  </si>
  <si>
    <t>72, de 26/02/2021</t>
  </si>
  <si>
    <t>73, de 26/02/2021</t>
  </si>
  <si>
    <t>74, de 26/02/2021</t>
  </si>
  <si>
    <t>07/2021-Palmas</t>
  </si>
  <si>
    <t>23411.011734/2021-11</t>
  </si>
  <si>
    <t>23411.012485/2021-81</t>
  </si>
  <si>
    <t>BSK CONSTRUÇÃO CIVIL E SERVICOS EIRELI</t>
  </si>
  <si>
    <t>399, de 27/10/2021</t>
  </si>
  <si>
    <t xml:space="preserve">Tiago Radaskievicz
</t>
  </si>
  <si>
    <t>400, de 27/10/2021</t>
  </si>
  <si>
    <t xml:space="preserve">Eduardo Luiz Alba
</t>
  </si>
  <si>
    <t>07/2021-Umuarama</t>
  </si>
  <si>
    <t>23411.013713/2021-30</t>
  </si>
  <si>
    <t xml:space="preserve"> 27/10/2022</t>
  </si>
  <si>
    <t>168, de 10/11/2021</t>
  </si>
  <si>
    <t>07/2021-União da Vitória</t>
  </si>
  <si>
    <t>23411.014261/2021-11</t>
  </si>
  <si>
    <t>20/02/2023</t>
  </si>
  <si>
    <t>107, de 29/11/2021</t>
  </si>
  <si>
    <t>108, de 29/11/2021</t>
  </si>
  <si>
    <t>Joice Aparecida do Nascimento</t>
  </si>
  <si>
    <t>joice.donascimento@ifpr.edu.br</t>
  </si>
  <si>
    <t>08/2021-Assis Chauteabriand</t>
  </si>
  <si>
    <t>23411.009802/2021-81</t>
  </si>
  <si>
    <t>23411.017239/2021-15</t>
  </si>
  <si>
    <t>ASSOCIACAO DOS PRODUTORES ORGANICOS DE ASSIS CHATEAUBRIAND</t>
  </si>
  <si>
    <t xml:space="preserve">GÊNEROS ALIMENTÍCIOS
</t>
  </si>
  <si>
    <t>11, de 25/01/2022</t>
  </si>
  <si>
    <t>THAÍS VALÉRIA FONSECA DE OLIVEIRA SCANE</t>
  </si>
  <si>
    <t>thais.scane@ifpr.edu.br</t>
  </si>
  <si>
    <t>12, de 25/01/2022</t>
  </si>
  <si>
    <t>EDUARDO DE PAULA BORSATTO</t>
  </si>
  <si>
    <t>08/2021-Campo Largo</t>
  </si>
  <si>
    <t>23411.015238/2021-36</t>
  </si>
  <si>
    <t>23411.017165/2021-17</t>
  </si>
  <si>
    <t>Buhring Construções EIRELI</t>
  </si>
  <si>
    <t>05, de 26/01/2022</t>
  </si>
  <si>
    <t xml:space="preserve">Estanislau Velasco Junior
</t>
  </si>
  <si>
    <t>5, de 26/01/2022</t>
  </si>
  <si>
    <t>CAMPO LARGO - Fiscais administrativos</t>
  </si>
  <si>
    <t>148, de 23/12/2021</t>
  </si>
  <si>
    <t>Rafael Rogiski</t>
  </si>
  <si>
    <t>CAMPO LARGO - Fiscais técnicos</t>
  </si>
  <si>
    <t>08/2021-Cascavel</t>
  </si>
  <si>
    <t>23411.006780/2021-06</t>
  </si>
  <si>
    <t>23411.013705/2021-93</t>
  </si>
  <si>
    <t>WESLEY DELALIBERA</t>
  </si>
  <si>
    <t>188, de 23/12/2021</t>
  </si>
  <si>
    <t>189, de 23/12/2021</t>
  </si>
  <si>
    <t>08/2021-Paranaguá</t>
  </si>
  <si>
    <t>23411.013889/2021-91</t>
  </si>
  <si>
    <t>Rescisão Unilateral em 21/07/2022</t>
  </si>
  <si>
    <t>173, de 10/11/2021</t>
  </si>
  <si>
    <t>174, de 10/11/2021</t>
  </si>
  <si>
    <t xml:space="preserve">23411.001285/2021-01 </t>
  </si>
  <si>
    <t>R &amp; R COMÉRCIO E SERVIÇOS EIRELI</t>
  </si>
  <si>
    <t>62, de 25/02/2021</t>
  </si>
  <si>
    <t>63, de 25/02/2021</t>
  </si>
  <si>
    <t>08/2021-Londrina</t>
  </si>
  <si>
    <t>23411.007427/2021-35</t>
  </si>
  <si>
    <t xml:space="preserve"> 23411.005606/2021-38</t>
  </si>
  <si>
    <t xml:space="preserve">COOPERATIVA SOLIDARIA DE PRODUCAO,COMERCIALIZACAO E TURISMO RURAL DA AGRICULTURA </t>
  </si>
  <si>
    <t>08/07/2022</t>
  </si>
  <si>
    <t>andre.quinelato@ifpr.edu.br</t>
  </si>
  <si>
    <t>170, de 13/08/2021</t>
  </si>
  <si>
    <t>paulo.beserra@ifpr.du.br</t>
  </si>
  <si>
    <t>171, de 13/08/2021</t>
  </si>
  <si>
    <t>08/2021-Palmas</t>
  </si>
  <si>
    <t>23411.009358/2021-02</t>
  </si>
  <si>
    <t xml:space="preserve">Diego Spader
</t>
  </si>
  <si>
    <t xml:space="preserve">diego.spader@ifpr.edu.br
</t>
  </si>
  <si>
    <t>500, de 18/11/2021</t>
  </si>
  <si>
    <t xml:space="preserve">Everaldo de Souza
</t>
  </si>
  <si>
    <t>501, de 18/11/2021</t>
  </si>
  <si>
    <t>08/2021-Curitiba</t>
  </si>
  <si>
    <t>23411.012420/2021-35</t>
  </si>
  <si>
    <t>Termo de Rescisão Unilateral em 01/06/2023</t>
  </si>
  <si>
    <t>208, de 07/12/2021</t>
  </si>
  <si>
    <t>209, de 07/12/2021</t>
  </si>
  <si>
    <t>439, 11/10/2022</t>
  </si>
  <si>
    <t>08/2021-Umuarama</t>
  </si>
  <si>
    <t>23411.015006/2021-88</t>
  </si>
  <si>
    <t xml:space="preserve">Anderson de Andrade
</t>
  </si>
  <si>
    <t xml:space="preserve">  anderson.andrade@ifpr.edu.br</t>
  </si>
  <si>
    <t>170, de 16/11/2021</t>
  </si>
  <si>
    <t xml:space="preserve">  erich.souza@ifpr.edu.br
</t>
  </si>
  <si>
    <t>171, de 16/11/2021</t>
  </si>
  <si>
    <t>09/2021-Assis Chateaubriand</t>
  </si>
  <si>
    <t>23411.017240/2021-40</t>
  </si>
  <si>
    <t>13, de 25/01/2022</t>
  </si>
  <si>
    <t>14, de 25/01/2022</t>
  </si>
  <si>
    <t>23411.001278/2021-09</t>
  </si>
  <si>
    <t>R. C. ROMANO IMPORTAÇÃO DE ELETRO</t>
  </si>
  <si>
    <t>66, de 26/02/2021</t>
  </si>
  <si>
    <t>64, de 26/02/2021</t>
  </si>
  <si>
    <t>65, de 26/02/2021</t>
  </si>
  <si>
    <t>09/2021-Curitiba</t>
  </si>
  <si>
    <t>23411.010438/2021-01</t>
  </si>
  <si>
    <t>30/11/2022</t>
  </si>
  <si>
    <t>222, de 23/12/2021</t>
  </si>
  <si>
    <t xml:space="preserve">CAMPUS CURITIBA     </t>
  </si>
  <si>
    <t>223, de 23/12/2021</t>
  </si>
  <si>
    <t>211, de 27/06/2022</t>
  </si>
  <si>
    <t>09/2021-Foz do Iguaçu</t>
  </si>
  <si>
    <t>23411.013990/2021-42</t>
  </si>
  <si>
    <t>LIVRARIA GONCALVES MIRANDA LTDA</t>
  </si>
  <si>
    <t>14/12/2022</t>
  </si>
  <si>
    <t>222, de 30/12/2021</t>
  </si>
  <si>
    <t>murilo.scroccaro@gmail.com</t>
  </si>
  <si>
    <t>223, de 30/12/2021</t>
  </si>
  <si>
    <t>09/2021-Paranaguá</t>
  </si>
  <si>
    <t>23411.006791/2021-88</t>
  </si>
  <si>
    <t>23411.013979/2021-82</t>
  </si>
  <si>
    <t>ANINSETO DEDETIZADORA LTDA - ME</t>
  </si>
  <si>
    <t>DESINSETIZAÇÃO, DESRATIZAÇÃO E LIMPEZA DE CAIXA D'ÁGUA</t>
  </si>
  <si>
    <t xml:space="preserve"> 03/11/2022</t>
  </si>
  <si>
    <t>171, de 10/11/2021</t>
  </si>
  <si>
    <t>172, de 10/11/2021</t>
  </si>
  <si>
    <t>09/2021-Palmas</t>
  </si>
  <si>
    <t>23411.013703/2021-02</t>
  </si>
  <si>
    <t xml:space="preserve"> 01/11/2022</t>
  </si>
  <si>
    <t>441, de 11/11/2021</t>
  </si>
  <si>
    <t xml:space="preserve">Edina Silva
edina.silva@ifpr.edu.br
 </t>
  </si>
  <si>
    <t>442, de 11/11/2021</t>
  </si>
  <si>
    <t xml:space="preserve">Rosana Tortelli Favetti
</t>
  </si>
  <si>
    <t>rosana.favetti@ifpr.edu.br</t>
  </si>
  <si>
    <t>09/2021-Umuarama</t>
  </si>
  <si>
    <t xml:space="preserve"> 23411.009116/2021-19</t>
  </si>
  <si>
    <t>W. R. SERVICES LTDA (sucessora de Ricci Services Eireli)</t>
  </si>
  <si>
    <t>10/2021 - Cascavel</t>
  </si>
  <si>
    <t>23411.010689/2021-87</t>
  </si>
  <si>
    <t>ASSOCIACAO DE AGRICULTORES ORGANICOS DE QUEDAS DO IGUACU - AAOQI</t>
  </si>
  <si>
    <t>23411.001257/2021-85</t>
  </si>
  <si>
    <t>JOSÉ CARLOS B. PEREIRA FILHO</t>
  </si>
  <si>
    <t>103, de 29/03/2021</t>
  </si>
  <si>
    <t>105, de 29/03/2021</t>
  </si>
  <si>
    <t>104, de 29/03/2021</t>
  </si>
  <si>
    <t>106, de 29/03/2021</t>
  </si>
  <si>
    <t>10/2021-Assis Chateaubriand</t>
  </si>
  <si>
    <t>23411.017241/2021-94</t>
  </si>
  <si>
    <t>ELIZIA MENDES DA SILVA</t>
  </si>
  <si>
    <t>15, de 25/01/2022</t>
  </si>
  <si>
    <t>11/2021-Assis Chateaubriand</t>
  </si>
  <si>
    <t>23411.017242/2021-39</t>
  </si>
  <si>
    <t>JOAO LUIZ LANZA</t>
  </si>
  <si>
    <t>31, de 16/02/2022</t>
  </si>
  <si>
    <t>32, de 16/02/2022</t>
  </si>
  <si>
    <t>10/2021-Foz do Iguaçu</t>
  </si>
  <si>
    <t>23411.007617/2021-52</t>
  </si>
  <si>
    <t>23411.015791/2021-79</t>
  </si>
  <si>
    <t>FORTE EQUIPAMENTOS DE PROTECAO EIREL</t>
  </si>
  <si>
    <t>216, de 30/12/2021</t>
  </si>
  <si>
    <t>217, de 30/12/2021</t>
  </si>
  <si>
    <t>Anderson Coldebella</t>
  </si>
  <si>
    <t>anderson.coldebella@ifpr.edu.br</t>
  </si>
  <si>
    <t xml:space="preserve">FOZ DO IGUAÇU-Fiscal técnico </t>
  </si>
  <si>
    <t>10/2021-Curitiba</t>
  </si>
  <si>
    <t>23411.016927/2021-68</t>
  </si>
  <si>
    <t>215, de 15/12/2021</t>
  </si>
  <si>
    <t>216, de 15/12/2021</t>
  </si>
  <si>
    <t>Priscila Bittencourt De Queiroz de Oliveira</t>
  </si>
  <si>
    <t xml:space="preserve">priscila.queiroz@ifpr.edu.br </t>
  </si>
  <si>
    <t>10/2021-Palmas</t>
  </si>
  <si>
    <t xml:space="preserve"> 23411.016019/2021-74</t>
  </si>
  <si>
    <t xml:space="preserve"> LIVROS E COISAS LIVRARIA EIRELI</t>
  </si>
  <si>
    <t>84, de 01/04/2022</t>
  </si>
  <si>
    <t xml:space="preserve">561, de 13/12/2021 </t>
  </si>
  <si>
    <t xml:space="preserve">Silvio Marcos Dias Santos </t>
  </si>
  <si>
    <t xml:space="preserve">562, de 13/12/2021 </t>
  </si>
  <si>
    <t>10/2021 - Paranaguá</t>
  </si>
  <si>
    <t>23411.015786/2021-66</t>
  </si>
  <si>
    <t>DIAS DISTRIBUIDORA DE LIVROS LTDA-EPP</t>
  </si>
  <si>
    <t>13, de 22/02/2022</t>
  </si>
  <si>
    <t>14, de 22/02/2022</t>
  </si>
  <si>
    <t xml:space="preserve">23411.001347/2021-76 </t>
  </si>
  <si>
    <t>107, de 29/03/2021</t>
  </si>
  <si>
    <t>109, de 29/03/2021</t>
  </si>
  <si>
    <t>108, de 29/03/2021</t>
  </si>
  <si>
    <t>110, de 29/03/2021</t>
  </si>
  <si>
    <t>11/2021-Foz do Iguaçu</t>
  </si>
  <si>
    <t>23411.007302/2021-13</t>
  </si>
  <si>
    <t>23411.017106/2021-49</t>
  </si>
  <si>
    <t>Proenerg Engenharia Ltda EPP</t>
  </si>
  <si>
    <t>218, de 30/12/2021</t>
  </si>
  <si>
    <t>219, de 30/12/2021</t>
  </si>
  <si>
    <t>11/2021-Londrina</t>
  </si>
  <si>
    <t>23411.011456/2021-00</t>
  </si>
  <si>
    <t xml:space="preserve"> Thiago Pereira do Nascimento</t>
  </si>
  <si>
    <t>214, de 01/10/2021</t>
  </si>
  <si>
    <t>215, de 01/10/2021</t>
  </si>
  <si>
    <t>12/2021-Assis Chateaubriand</t>
  </si>
  <si>
    <t>23411.017243/2021-83</t>
  </si>
  <si>
    <t>COOPERATIVA DE AGROECOLOGIA E DA AGRICULT URA FAMILIAR - COPERFAM</t>
  </si>
  <si>
    <t>3, de 14/01/2022</t>
  </si>
  <si>
    <t>Thaís Valéria Fonseca de Oliveira Scane</t>
  </si>
  <si>
    <t>4, de 14/01/2022</t>
  </si>
  <si>
    <t>23411.016795/2020-93</t>
  </si>
  <si>
    <t xml:space="preserve"> 24/02/2022</t>
  </si>
  <si>
    <t>35, de 11/03/2021</t>
  </si>
  <si>
    <t>36, de 11/03/2021</t>
  </si>
  <si>
    <t>12/2021-Londrina</t>
  </si>
  <si>
    <t>23411.012457/2021-63</t>
  </si>
  <si>
    <t>26/10/2022</t>
  </si>
  <si>
    <t>276, de 14/12/2021</t>
  </si>
  <si>
    <t>275, de 14/12/2021</t>
  </si>
  <si>
    <t>12/2021-Cascavel</t>
  </si>
  <si>
    <t>23411.016706/2021-90</t>
  </si>
  <si>
    <t>8, de 20/01/2022</t>
  </si>
  <si>
    <t>114, de 24/06/2022</t>
  </si>
  <si>
    <t>Bianca Pamela Silveira do Nascimento</t>
  </si>
  <si>
    <t>115, de 24/06/2022</t>
  </si>
  <si>
    <t>8, de 20/01/2023</t>
  </si>
  <si>
    <t>Campus Avançado Quedas do Iguaçu</t>
  </si>
  <si>
    <t>10, de 20/01/2022</t>
  </si>
  <si>
    <t>12/2021-Palmas</t>
  </si>
  <si>
    <t>23411.015159/2021-25</t>
  </si>
  <si>
    <t>23411.017575/2021-68</t>
  </si>
  <si>
    <t>J G DERIVADOS DE CIMENTO LTDA</t>
  </si>
  <si>
    <t>43, de 22/02/2022</t>
  </si>
  <si>
    <t>44, de 22/02/2022</t>
  </si>
  <si>
    <t>12/2021-Foz do Iguaçu</t>
  </si>
  <si>
    <t>23411.007289/2021-94</t>
  </si>
  <si>
    <t>23411.017942/2021-23</t>
  </si>
  <si>
    <t>Solar Materiais e Construções Elétricas Ltda</t>
  </si>
  <si>
    <t>10/01/2023</t>
  </si>
  <si>
    <t>220, de 30/12/2021</t>
  </si>
  <si>
    <t>221, de 30/12/2021</t>
  </si>
  <si>
    <t>13/2021-Foz do Iguaçu</t>
  </si>
  <si>
    <t>23411.014957/2021-30</t>
  </si>
  <si>
    <t>23411.018119/2021-35</t>
  </si>
  <si>
    <t xml:space="preserve"> Médico veterinário </t>
  </si>
  <si>
    <t>18/01/2023</t>
  </si>
  <si>
    <t>5, de 14/01/2022</t>
  </si>
  <si>
    <t>13/2021 - IVAIPORÃ</t>
  </si>
  <si>
    <t>23411.014870/2020-81</t>
  </si>
  <si>
    <t xml:space="preserve"> 23411.002351/2021-51</t>
  </si>
  <si>
    <t>MORIAH EMPREENDIMENTOS LTDA</t>
  </si>
  <si>
    <t>Rescisão Unilateral em 06/11/2022</t>
  </si>
  <si>
    <t>13, de 23/03/2021</t>
  </si>
  <si>
    <t>14, de 23/03/2021</t>
  </si>
  <si>
    <t xml:space="preserve">IVAIPORÃ-Fiscal Técnico </t>
  </si>
  <si>
    <t>Thiago Queiroz da Costa</t>
  </si>
  <si>
    <t>53, de 02/07/2021</t>
  </si>
  <si>
    <t>13/2021-Londrina</t>
  </si>
  <si>
    <t>23411.006907/2021-89</t>
  </si>
  <si>
    <t>MILANO ENGENHARIA EIRELI</t>
  </si>
  <si>
    <t>230, de 15/10/2021</t>
  </si>
  <si>
    <t>LONDRINA - Fiscais Administrativos</t>
  </si>
  <si>
    <t>18,de 09/02/2022</t>
  </si>
  <si>
    <t>LONDRINA - Fiscais Técnicos</t>
  </si>
  <si>
    <t xml:space="preserve"> rafael.rapp@ifpr.edu.br</t>
  </si>
  <si>
    <t>231, de 15/10/2021</t>
  </si>
  <si>
    <t>14/2021</t>
  </si>
  <si>
    <t>23411.004291/2020-21</t>
  </si>
  <si>
    <t>23411.000886/2021-98</t>
  </si>
  <si>
    <t>FUNDAÇÃO DE APOIO À EDUCAÇÃO, PESQUISA E DESENVOLVIMENTO CIENTÍFICO E TECNOLÓGICO DA UNIVERSIDADE TECNOLÓGICA FEDERAL DO PARANÁ – FUNTEF-PR</t>
  </si>
  <si>
    <t xml:space="preserve">PROCESSO SELETIVO - SUPERIOR </t>
  </si>
  <si>
    <t>120, de 30/04/2021</t>
  </si>
  <si>
    <t xml:space="preserve">Amarildo Pinheiro Magalhães </t>
  </si>
  <si>
    <t>amarildo.magalhães@ifpr.edu.br</t>
  </si>
  <si>
    <t>PROENS - Fiscais Técnicos</t>
  </si>
  <si>
    <t xml:space="preserve">Katia Andrea Silva da Costa </t>
  </si>
  <si>
    <t>121, de 30/04/2021</t>
  </si>
  <si>
    <t>Alexandre José Schumacher</t>
  </si>
  <si>
    <t>alexandre.schumacher@ifpr.edu.br</t>
  </si>
  <si>
    <t>131, de 12/05/2021</t>
  </si>
  <si>
    <t>132, de 12/05/2021</t>
  </si>
  <si>
    <t>133, de 12/05/2021</t>
  </si>
  <si>
    <t>Michele Rosset</t>
  </si>
  <si>
    <t>michele.rosset@ifpr.eu.br</t>
  </si>
  <si>
    <t>134, de 12/05/2021</t>
  </si>
  <si>
    <t>luiz.martins@Ifpr.edu.br</t>
  </si>
  <si>
    <t>135, de 12/05/2021</t>
  </si>
  <si>
    <t>larissa.mellinger@Ifpr.edu.br</t>
  </si>
  <si>
    <t>136, de 12/05/2021</t>
  </si>
  <si>
    <t>Luana Pricila Meinerz</t>
  </si>
  <si>
    <t>138, de 12/05/2021</t>
  </si>
  <si>
    <t>Ana Cláudia Radis</t>
  </si>
  <si>
    <t>137, de 12/05/2021</t>
  </si>
  <si>
    <t>Cleverson Rogério dos Santos</t>
  </si>
  <si>
    <t>139, de 12/05/2021</t>
  </si>
  <si>
    <t>Ramon Martins</t>
  </si>
  <si>
    <t>ramon.martins@ifpr.edu.br</t>
  </si>
  <si>
    <t>140, de 12/05/2021</t>
  </si>
  <si>
    <t>Eduardo Silveira Bishof</t>
  </si>
  <si>
    <t>eduardo.bishof@ifpr.edu.br</t>
  </si>
  <si>
    <t>Roxane Satie Pereira</t>
  </si>
  <si>
    <t>141, de 12/05/2021</t>
  </si>
  <si>
    <t>173, de 06/07/2021</t>
  </si>
  <si>
    <t xml:space="preserve">Marta Ferreira da Silva Severo
</t>
  </si>
  <si>
    <t>Olívia Amaral do Nascimento</t>
  </si>
  <si>
    <t>143, de 12/05/2021</t>
  </si>
  <si>
    <t>144, de 12/05/2021</t>
  </si>
  <si>
    <t>145, de 12/05/2021</t>
  </si>
  <si>
    <t>146, de 12/05/2021</t>
  </si>
  <si>
    <t>147, de 12/05/2021</t>
  </si>
  <si>
    <t>Talita Rafaele D'Agostini</t>
  </si>
  <si>
    <t>talita.mantovani@ifpr.edu.br</t>
  </si>
  <si>
    <t>148, de 12/05/2021</t>
  </si>
  <si>
    <t>15/2021</t>
  </si>
  <si>
    <t>23411.016793/2020-02</t>
  </si>
  <si>
    <t>233, de 09/11/2021</t>
  </si>
  <si>
    <t>DTIC - Fiscal  Técnico</t>
  </si>
  <si>
    <t>234, de 09/11/2021</t>
  </si>
  <si>
    <t>DTIC - Fiscal Administrativo</t>
  </si>
  <si>
    <t>Gisley.menezes@gmail.com</t>
  </si>
  <si>
    <t>DTIC - Fiscal  Requisitante</t>
  </si>
  <si>
    <t>15/2021 - Londrina</t>
  </si>
  <si>
    <t>23411.007616/2021-16</t>
  </si>
  <si>
    <t xml:space="preserve">thiago.nascimento@ifpr.edu.br </t>
  </si>
  <si>
    <t>3, de 10/01/2022</t>
  </si>
  <si>
    <t>ARAPONGAS - Fiscais Administrativos</t>
  </si>
  <si>
    <t>4, de 10/01/2022</t>
  </si>
  <si>
    <t>ARAPONGAS - Fiscais técnicos</t>
  </si>
  <si>
    <t>16/2021</t>
  </si>
  <si>
    <t>23411.006197/2021-97</t>
  </si>
  <si>
    <t>RESCISÃO UNILATERAL em 12/05/2022</t>
  </si>
  <si>
    <t>216, de 24/09/2021</t>
  </si>
  <si>
    <t xml:space="preserve">PROENS -Fiscal Administrativo 
</t>
  </si>
  <si>
    <t xml:space="preserve">Sarah Tamara Corrêa Hilgemberg </t>
  </si>
  <si>
    <t>217, de 24/09/2021</t>
  </si>
  <si>
    <t>luci.iachinski@ifpr.eud.br</t>
  </si>
  <si>
    <t>220, de 29/09/2021</t>
  </si>
  <si>
    <t xml:space="preserve">PROENS - Fiscal Técnico </t>
  </si>
  <si>
    <t xml:space="preserve">Juliana da Silva Richter </t>
  </si>
  <si>
    <t xml:space="preserve"> juliana.richter@ifpr.edu.br
</t>
  </si>
  <si>
    <t>189, de 26/07/2021</t>
  </si>
  <si>
    <t xml:space="preserve">Wesley Soares Guedes de Morais
 </t>
  </si>
  <si>
    <t>wesley.demoraes@ifpr.edu.br</t>
  </si>
  <si>
    <t>16/2021-Londrina</t>
  </si>
  <si>
    <t>23411.014653/2021-72</t>
  </si>
  <si>
    <t>23411.018034/2021-57</t>
  </si>
  <si>
    <t>MULTI PRIME TRANSPORTES E SERVIÇOS LTDA</t>
  </si>
  <si>
    <t>MUDANÇA</t>
  </si>
  <si>
    <t>1, de de 05/01/2022</t>
  </si>
  <si>
    <t>jorge.zurekan@ifpr.edu.br</t>
  </si>
  <si>
    <t>17/2021</t>
  </si>
  <si>
    <t xml:space="preserve">23411.003463/2021-20 </t>
  </si>
  <si>
    <t>23411.007106/2021-31</t>
  </si>
  <si>
    <t>SILVANA DA CONCEIÇÃO KAMPA</t>
  </si>
  <si>
    <t>23, de 19/07/2022</t>
  </si>
  <si>
    <t>185, de 21/07/2021</t>
  </si>
  <si>
    <t>35, de 25/07/2022</t>
  </si>
  <si>
    <t>18/2021</t>
  </si>
  <si>
    <t xml:space="preserve"> 23411.008094/2021-61</t>
  </si>
  <si>
    <t>101, de 21/11/2022</t>
  </si>
  <si>
    <t>205, de 16/08/2021</t>
  </si>
  <si>
    <t>181, de 29/03/2022</t>
  </si>
  <si>
    <t>19/2021</t>
  </si>
  <si>
    <t>23411.012681/2021-55</t>
  </si>
  <si>
    <t>225, de 21/10/2021</t>
  </si>
  <si>
    <t>226, de 21/10/2021</t>
  </si>
  <si>
    <t>20/2021</t>
  </si>
  <si>
    <t>23411.016847/2020-21</t>
  </si>
  <si>
    <t>228, de 28/10/2021</t>
  </si>
  <si>
    <t>229, de 28/10/2021</t>
  </si>
  <si>
    <t>21/2021</t>
  </si>
  <si>
    <t>23411.010118/2021-42</t>
  </si>
  <si>
    <t>230, de 03/11/2021</t>
  </si>
  <si>
    <t>Eduardo Silveira Bischof</t>
  </si>
  <si>
    <t>eduardo.bischof@ifpr.edu.br</t>
  </si>
  <si>
    <t>231, de 03/11/2021</t>
  </si>
  <si>
    <t>28/2021</t>
  </si>
  <si>
    <t>23411.011882/2021-35</t>
  </si>
  <si>
    <t>Rescisão Unilateral em 01/06/2023</t>
  </si>
  <si>
    <t>99, DE 21/11/2022</t>
  </si>
  <si>
    <t>PROAD - Fiscais técnicos e administrativos</t>
  </si>
  <si>
    <t>36, de 25/07/2022</t>
  </si>
  <si>
    <t>Reitoria - Vila Oficinas - fiscal técnico setorial</t>
  </si>
  <si>
    <t>65, de 30/08/2022</t>
  </si>
  <si>
    <t>31, de 20/01/2022</t>
  </si>
  <si>
    <t>29/2021</t>
  </si>
  <si>
    <t>23411.005397/2021-22</t>
  </si>
  <si>
    <t>FUNDAÇÃO DE APOIO À EDUCAÇÃO, PESQUISA E DESENVOLVIMENTO CIENTÍFICO E TECNOLÓGICO DA UNIVERSIDADE
TECNOLÓGICA FEDERAL DO PARANÁ – FUNTEF-PR</t>
  </si>
  <si>
    <t>99, de 11/02/2022</t>
  </si>
  <si>
    <t>100, de 11/02/2022</t>
  </si>
  <si>
    <t>Ivaiporã - Fiscal Setorial</t>
  </si>
  <si>
    <t>101, de 11/02/2022</t>
  </si>
  <si>
    <t>Campo Largo  - Fiscal Setorial</t>
  </si>
  <si>
    <t>102, de 11/02/2022</t>
  </si>
  <si>
    <t>Capanema  - Fiscal Setorial</t>
  </si>
  <si>
    <t>103, de 11/02/2022</t>
  </si>
  <si>
    <t>Gabriel dos Santos e Silva</t>
  </si>
  <si>
    <t>gabriel.santos@ifpr.edu.br</t>
  </si>
  <si>
    <t>Cascavel  - Fiscal Setorial</t>
  </si>
  <si>
    <t>Rodrigo Pimentel da Cruz</t>
  </si>
  <si>
    <t>104, de 11/02/2022</t>
  </si>
  <si>
    <t>Rodrigo da Silva</t>
  </si>
  <si>
    <t>Colombo  - Fiscal Setorial</t>
  </si>
  <si>
    <t>105, de 11/02/2022</t>
  </si>
  <si>
    <t>Marines dos Santos Silveira</t>
  </si>
  <si>
    <t>Curitiba  - Fiscal Setorial</t>
  </si>
  <si>
    <t>106, de 11/02/2022</t>
  </si>
  <si>
    <t>Lourdes Andressa Zeizer Sato</t>
  </si>
  <si>
    <t>lourdes.sato@ifpr.edu.br</t>
  </si>
  <si>
    <t>Foz do Iguaçu  - Fiscal Setorial</t>
  </si>
  <si>
    <t>107, de 11/02/2022</t>
  </si>
  <si>
    <t>Irati  - Fiscal Setorial</t>
  </si>
  <si>
    <t>108, de 11/02/2022</t>
  </si>
  <si>
    <t>Ivaiporã  - Fiscal Setorial</t>
  </si>
  <si>
    <t>109, de 11/02/2022</t>
  </si>
  <si>
    <t>Jacarezinho  - Fiscal Setorial</t>
  </si>
  <si>
    <t>110, de 11/02/2022</t>
  </si>
  <si>
    <t>Jaguariaíva  - Fiscal Setorial</t>
  </si>
  <si>
    <t>Lucinei Jose Myszynski</t>
  </si>
  <si>
    <t>lucinei.junior@ifpr.edu.br</t>
  </si>
  <si>
    <t>111, de 11/02/2022</t>
  </si>
  <si>
    <t>Lisandra Maria Kovaliczn</t>
  </si>
  <si>
    <t>Londrina  - Fiscal Setorial</t>
  </si>
  <si>
    <t>112, de 11/02/2022</t>
  </si>
  <si>
    <t>Paulo Antonio Ciypriano Pereira</t>
  </si>
  <si>
    <t>Palmas  - Fiscal Setorial</t>
  </si>
  <si>
    <t>113, de 11/02/2022</t>
  </si>
  <si>
    <t>Karina de Oliveira Carlos</t>
  </si>
  <si>
    <t>karina.carlos@ifpr.edu.br</t>
  </si>
  <si>
    <t>Paranaguá  - Fiscal Setorial</t>
  </si>
  <si>
    <t>Flavia Fabiane Serafim de Souza</t>
  </si>
  <si>
    <t>114, de 11/02/2022</t>
  </si>
  <si>
    <t>Paranavaí - Fiscal Setorial</t>
  </si>
  <si>
    <t>115, de 11/02/2022</t>
  </si>
  <si>
    <t>Pinhais  - Fiscal Setorial</t>
  </si>
  <si>
    <t>116, de 11/02/2022</t>
  </si>
  <si>
    <t>Pitanga  - Fiscal Setorial</t>
  </si>
  <si>
    <t>117, de 11/02/2022</t>
  </si>
  <si>
    <t>Telêmaco Borba  - Fiscal Setorial</t>
  </si>
  <si>
    <t>118, de 11/02/2022</t>
  </si>
  <si>
    <t>Natara Duane Borges de Castilhos</t>
  </si>
  <si>
    <t>natara.castilhos@ifpr.edu.br</t>
  </si>
  <si>
    <t>Umuarama  - Fiscal Setorial</t>
  </si>
  <si>
    <t>Talita Rafaele D’Agostini Mantovani</t>
  </si>
  <si>
    <t>119, de 11/02/2022</t>
  </si>
  <si>
    <t>União da Vitória  - Fiscal Setorial</t>
  </si>
  <si>
    <t>Patrícia Cambrussi Bertolini</t>
  </si>
  <si>
    <t>120, de 11/02/2022</t>
  </si>
  <si>
    <t>Drielly Nayara Olekszyszen Salin</t>
  </si>
  <si>
    <t>drielly.salin@ifpr.edu.br</t>
  </si>
  <si>
    <t>Assis Chateaubriand - Fiscal Setorial</t>
  </si>
  <si>
    <t>121, de 14/02/2022</t>
  </si>
  <si>
    <t>27/2021</t>
  </si>
  <si>
    <t>23411.007312/2020-60</t>
  </si>
  <si>
    <t>23411.004861/2021-63</t>
  </si>
  <si>
    <t>GDD EDITORA GRÁFICA LTDA</t>
  </si>
  <si>
    <t>SERVIÇOS GRÁFICOS</t>
  </si>
  <si>
    <t xml:space="preserve">Leandro Rafael Pinto </t>
  </si>
  <si>
    <t xml:space="preserve"> leandro.rafael@ifpr.edu</t>
  </si>
  <si>
    <t>253, de 09/12/2021</t>
  </si>
  <si>
    <t xml:space="preserve">Elisson Mildemberg </t>
  </si>
  <si>
    <t>elisson.mildemberg@ifpr.edu.br</t>
  </si>
  <si>
    <t>254, de 09/12/2021</t>
  </si>
  <si>
    <t>Aline Cecília Ximenes de Andrade Bilbao</t>
  </si>
  <si>
    <t>aline.bilbao@ifpr.edu.br</t>
  </si>
  <si>
    <t>30/2021</t>
  </si>
  <si>
    <t>23411.004302/2021-53</t>
  </si>
  <si>
    <t>INGEP DESENVOLVIMENTO GERENCIAL LTDA</t>
  </si>
  <si>
    <t>CAPACITAÇÃO IN COMPANY</t>
  </si>
  <si>
    <t>Rogério Da Costa Silva</t>
  </si>
  <si>
    <t>24, de 18/01/2022</t>
  </si>
  <si>
    <t>Mirian Cristina Knopacki</t>
  </si>
  <si>
    <t>mirian.knopacki@ifpr.edu.br</t>
  </si>
  <si>
    <t>Roberto Jose Medeiros Junior</t>
  </si>
  <si>
    <t>roberto.medeiros@ifpr.edu.br</t>
  </si>
  <si>
    <t>25, de 18/01/2022</t>
  </si>
  <si>
    <t>31/2021</t>
  </si>
  <si>
    <t>23411.004311/2021-44</t>
  </si>
  <si>
    <t>NP TREINAMENTOS E CURSOS LTDA</t>
  </si>
  <si>
    <t>22, de 18/01/2022</t>
  </si>
  <si>
    <t>Bruno Ruthes De Lima</t>
  </si>
  <si>
    <t>23, de 18/01/2022</t>
  </si>
  <si>
    <t>32/2021</t>
  </si>
  <si>
    <t>23411.004531/2021-78</t>
  </si>
  <si>
    <t>CASP ONLINE TREINAMENTOS LTDA</t>
  </si>
  <si>
    <t>55, de 18/08/2022</t>
  </si>
  <si>
    <t>26, de 18/01/2022</t>
  </si>
  <si>
    <t>27, de 18/01/2022</t>
  </si>
  <si>
    <t>33/2021</t>
  </si>
  <si>
    <t>23411.015795/2021-57</t>
  </si>
  <si>
    <t>AQUISIÇÃO LICENCIAMENTO SOFTWARE</t>
  </si>
  <si>
    <t>83, de 20/09/2022</t>
  </si>
  <si>
    <t>01, de 03/01/2022</t>
  </si>
  <si>
    <t>PROENS - Fiscais técnicos</t>
  </si>
  <si>
    <t>02, de 03/01/2022</t>
  </si>
  <si>
    <t>Eloilson Domingos</t>
  </si>
  <si>
    <t>eloilson.domingos@ifpr.edu.br</t>
  </si>
  <si>
    <t>Ricardo Gouveia Teodoro</t>
  </si>
  <si>
    <t>ricardo.teodoro@ifpr.edu.br</t>
  </si>
  <si>
    <t>PROENS - Fiscal Demandante</t>
  </si>
  <si>
    <t>Uiliam Nelson Lendzion Tomaz Alves</t>
  </si>
  <si>
    <t>Ricardo Toshiyuki Kato</t>
  </si>
  <si>
    <t>01/2022 - Carta Contrato</t>
  </si>
  <si>
    <t>23411.004249/2022-71</t>
  </si>
  <si>
    <t>KRAEMER &amp; KRAEMER LTDA</t>
  </si>
  <si>
    <t>Coffee Break</t>
  </si>
  <si>
    <t>42, de 14/03/2022</t>
  </si>
  <si>
    <t>43, de 14/03/2022</t>
  </si>
  <si>
    <t>01/2022-Capanema</t>
  </si>
  <si>
    <t>23411.016660/2021-17</t>
  </si>
  <si>
    <t>10, de 19/01/2022</t>
  </si>
  <si>
    <t>Raquel Rodrigues Teixeira Benevides</t>
  </si>
  <si>
    <t>raquel.benevides@ifpr.edu.br</t>
  </si>
  <si>
    <t>Campus Barracão - Fiscais administrativos</t>
  </si>
  <si>
    <t>11, de 19/01/2022</t>
  </si>
  <si>
    <t>Campus Barracão - Fiscais técnicos</t>
  </si>
  <si>
    <t>01/2022 - Foz do Iguaçu</t>
  </si>
  <si>
    <t>23411.016817/2021-04</t>
  </si>
  <si>
    <t>23411.001377/2022-63</t>
  </si>
  <si>
    <t>CUIDADOR DE ALUNOS</t>
  </si>
  <si>
    <t>18, DE 09/02/2022</t>
  </si>
  <si>
    <t>Foz do Iguaçu - Fiscais técnicos e administrativos</t>
  </si>
  <si>
    <t>19, de 09/02/2022</t>
  </si>
  <si>
    <t>KATIA SILENE VEIGA LAMBERTI</t>
  </si>
  <si>
    <t>katia.lamberti@ifpr.edu.br</t>
  </si>
  <si>
    <t>01/2022 - Jaguariaíva</t>
  </si>
  <si>
    <t>23411.001268/2022-46</t>
  </si>
  <si>
    <t>kelly Cristina Alves da Silva</t>
  </si>
  <si>
    <t>39, de 12/04/2022</t>
  </si>
  <si>
    <t>40, de 12/04/2022</t>
  </si>
  <si>
    <t>Geovana.tomas@ifpr.edu.br</t>
  </si>
  <si>
    <t>02/2022 - Assis Chateaubriand</t>
  </si>
  <si>
    <t>23411.003716/2022-46</t>
  </si>
  <si>
    <t>61, de 13/04/2022</t>
  </si>
  <si>
    <t>62, de 13/04/2022</t>
  </si>
  <si>
    <t>02/2022 - União da Vitória</t>
  </si>
  <si>
    <t>23411.003972/2022-33</t>
  </si>
  <si>
    <t>ALCATEIA SEGURANCA LTDA</t>
  </si>
  <si>
    <t>Rescisão Unilateral em 16/09/2022</t>
  </si>
  <si>
    <t>33, de 14/03/2022</t>
  </si>
  <si>
    <t>34, de 14/03/2022</t>
  </si>
  <si>
    <t>Marcos Antônio Fornari</t>
  </si>
  <si>
    <t>23411.017446/2021-70</t>
  </si>
  <si>
    <t>ASSOCIACAO MEGA TAXI BRASIL</t>
  </si>
  <si>
    <t>109, de 28/11/2022</t>
  </si>
  <si>
    <t>38, de 26/07/2022</t>
  </si>
  <si>
    <t>98, de 08/02/2022</t>
  </si>
  <si>
    <t>02/2022 - Curitiba</t>
  </si>
  <si>
    <t>23411.001054/2022-70</t>
  </si>
  <si>
    <t>GIGADATA SOLUCOES DE TECNOLOGIA LTDA</t>
  </si>
  <si>
    <t>MANUTENÇÃO CATRACAS</t>
  </si>
  <si>
    <t>21, de 09/02/2022</t>
  </si>
  <si>
    <t>RICARDO ARRUDA SOWEK</t>
  </si>
  <si>
    <t>22, de 09/02/2022</t>
  </si>
  <si>
    <t>03/2022 - Campo Largo</t>
  </si>
  <si>
    <t>23411.016412/2022-49</t>
  </si>
  <si>
    <t>114, de 19/09/2022</t>
  </si>
  <si>
    <t>EDILAINE CORDEIRO BAIEK</t>
  </si>
  <si>
    <t>115, de 19/09/2022</t>
  </si>
  <si>
    <t>03/2022 - Capanema</t>
  </si>
  <si>
    <t>23411.008251/2021-39</t>
  </si>
  <si>
    <t>RESCISÃO UNILATERAL em 13/05/2022</t>
  </si>
  <si>
    <t>49, de 22/03/2022</t>
  </si>
  <si>
    <t>03/2022 - Colombo</t>
  </si>
  <si>
    <t>23411.010138/2022-02</t>
  </si>
  <si>
    <t>15, de 21/07/2022</t>
  </si>
  <si>
    <t>16, de 21/07/2022</t>
  </si>
  <si>
    <t>03/2022 - Irati</t>
  </si>
  <si>
    <t>23411.011778/2021-41</t>
  </si>
  <si>
    <t>23411.004689/2022-29</t>
  </si>
  <si>
    <t>PLANSERVICE TERCEIRIZAÇÃO DE SERVIÇOS - IERELI</t>
  </si>
  <si>
    <t>21, de 24/03/2022</t>
  </si>
  <si>
    <t>22, de 24/03/2022</t>
  </si>
  <si>
    <t>03/2022 - Londrina</t>
  </si>
  <si>
    <t>23411.009247/2022-79</t>
  </si>
  <si>
    <t>23411.011576/2022-80</t>
  </si>
  <si>
    <t>LIGUE MOVEL S.A.</t>
  </si>
  <si>
    <t>149, de 08/07/2022</t>
  </si>
  <si>
    <t>150, de 08/07/2022</t>
  </si>
  <si>
    <t>03/2022 - Paranaguá</t>
  </si>
  <si>
    <t>23411.010443/2022-96</t>
  </si>
  <si>
    <t>Rescisão Unilateral em 05/06/2023</t>
  </si>
  <si>
    <t>37, de 07/07/2022</t>
  </si>
  <si>
    <t>38, de 07/07/2022</t>
  </si>
  <si>
    <t>01/2022 - Pinhais</t>
  </si>
  <si>
    <t>23411.015882/2021-12</t>
  </si>
  <si>
    <t>Rescisão Unilateral em 29/06/2023</t>
  </si>
  <si>
    <t>12, de 03/03/2022</t>
  </si>
  <si>
    <t>NEREU MOREIRA DOS SANTOS FILHO</t>
  </si>
  <si>
    <t>54, de 19/05/2022 / 61, de 02/06/2022</t>
  </si>
  <si>
    <t>61, de 02/06/2022</t>
  </si>
  <si>
    <t>13, de 03/03/2022</t>
  </si>
  <si>
    <t>01/2022 - PItanga</t>
  </si>
  <si>
    <t>23411.010687/2022-79</t>
  </si>
  <si>
    <t>RESCISÃO UNILATERAL EM 01/08/2023</t>
  </si>
  <si>
    <t>45, de 28/06/2022</t>
  </si>
  <si>
    <t>44, de 28/06/2022</t>
  </si>
  <si>
    <t>03/2022 - Telêmaco Borba</t>
  </si>
  <si>
    <t>23411.018386/2022-93</t>
  </si>
  <si>
    <t>Ednaene de Menezes</t>
  </si>
  <si>
    <t>ednaene.menezes@ifpr.edu.br</t>
  </si>
  <si>
    <t>115, de 08/11/2022</t>
  </si>
  <si>
    <t>116, de 08/11/2022</t>
  </si>
  <si>
    <t>Janete Félix da Silva</t>
  </si>
  <si>
    <t>03/2022 - União da Vitória</t>
  </si>
  <si>
    <t>23411.011217/2021-41</t>
  </si>
  <si>
    <t>23411.010822/2022-86</t>
  </si>
  <si>
    <t>IMPACTO COMERCIO E SERVIÇOS EIRELI - ME</t>
  </si>
  <si>
    <t>82, de 18/07/2022</t>
  </si>
  <si>
    <t>83, de 18/07/2022</t>
  </si>
  <si>
    <t>04/2022 -  Assis Chateaubriand</t>
  </si>
  <si>
    <t>23411.008812/2022-81</t>
  </si>
  <si>
    <t>marcieli.nieto@ifpr.edu.br&gt;</t>
  </si>
  <si>
    <t>83, de 24/05/2022</t>
  </si>
  <si>
    <t>84, de 24/05/2022</t>
  </si>
  <si>
    <t>Juliano Cipriano Aguiar</t>
  </si>
  <si>
    <t>juliano.aguiar@ifpr.edu.br</t>
  </si>
  <si>
    <t>04/2022 - Capanema</t>
  </si>
  <si>
    <t>23411.003303/2022-61</t>
  </si>
  <si>
    <t>47, de 18/03/2022</t>
  </si>
  <si>
    <t>Capanema/Barracão - Fiscais Técnicos</t>
  </si>
  <si>
    <t>77, de 04/05/2022</t>
  </si>
  <si>
    <t>joão.davidonis@ifpr.edu.br</t>
  </si>
  <si>
    <t>Capanema/Barracão - Fiscais Administrativos</t>
  </si>
  <si>
    <t>46, de 18/03/2022</t>
  </si>
  <si>
    <t>04/2022 - Cascavel</t>
  </si>
  <si>
    <t>23411.014032/2021-99</t>
  </si>
  <si>
    <t>62, de 25/04/2022</t>
  </si>
  <si>
    <t>63, de 25/04/2022</t>
  </si>
  <si>
    <t>83, de 11/05/2022</t>
  </si>
  <si>
    <t>04/2022 - Irati</t>
  </si>
  <si>
    <t>23411.004576/2022-23</t>
  </si>
  <si>
    <t>23411.003315/2022-96</t>
  </si>
  <si>
    <t>PETRY ENGENHARIA LTDA</t>
  </si>
  <si>
    <t>32, de 18/04/2022</t>
  </si>
  <si>
    <t>33, de 18/04/2022</t>
  </si>
  <si>
    <t>23411.004168/2022-71</t>
  </si>
  <si>
    <t>Rescisão Unilateral em 07/06/2023</t>
  </si>
  <si>
    <t>103, DE 21/11/2022</t>
  </si>
  <si>
    <t>Reitoria - Fiscais Técnico e Administrativo</t>
  </si>
  <si>
    <t>41, de 26/07/2022</t>
  </si>
  <si>
    <t>Reitoria - Fiscais Técnico e Administrativo - Salgado Filho</t>
  </si>
  <si>
    <t>112, de 02/12/2022</t>
  </si>
  <si>
    <t>04/2022 - Ivaiporã</t>
  </si>
  <si>
    <t>23411.017903/2022-15</t>
  </si>
  <si>
    <t>EUNICE MARIA GONÇALVES DE OLIVEIRA</t>
  </si>
  <si>
    <t>127, de 11/10/2022</t>
  </si>
  <si>
    <t>128, de 11/10/2022</t>
  </si>
  <si>
    <t>03/2022 - Ivaiporã</t>
  </si>
  <si>
    <t>23411.008831/2022-15</t>
  </si>
  <si>
    <t>23411.016992/2022-74</t>
  </si>
  <si>
    <t>ALPHA SERVIÇOS DE LIMPEZA E APOIO ADMINISTRATIVO OPERACIONAL EIRELI</t>
  </si>
  <si>
    <t>123, de 06/10/2022</t>
  </si>
  <si>
    <t>124, de 06/10/2022</t>
  </si>
  <si>
    <t>Ivaiporã - Fiscais Técnicos - postos de Oficial de Manutenção Predial, Porteiro, Auxiliar de Serviços Geral e Operador de Máquina Costal.</t>
  </si>
  <si>
    <t>FELIPE BARREIRO POSTALI</t>
  </si>
  <si>
    <t>felipe.postali@ifpr.edu.br</t>
  </si>
  <si>
    <t>Ivaiporã - Fiscais Técnicos - posto de Trabalhador Agropecuário em Geral.</t>
  </si>
  <si>
    <t>ROBERTO DE FRANÇA</t>
  </si>
  <si>
    <t>03/2022 - PItanga</t>
  </si>
  <si>
    <t>23411.015581/2022-61</t>
  </si>
  <si>
    <t>26, de 05/09/2022</t>
  </si>
  <si>
    <t>27, de 05/09/2022</t>
  </si>
  <si>
    <t>04/2022 - Umuarama</t>
  </si>
  <si>
    <t>23411.016271/2022-64</t>
  </si>
  <si>
    <t>199, de 26/09/2022</t>
  </si>
  <si>
    <t>200, de 26/09/2022</t>
  </si>
  <si>
    <t>Maria Rosa Moraes Maximiano</t>
  </si>
  <si>
    <t>201, de 26/09/2022</t>
  </si>
  <si>
    <t>05/2022 - Ivaiporã</t>
  </si>
  <si>
    <t>23411.019427/2022-69</t>
  </si>
  <si>
    <t>GESTÃO DE FROTA</t>
  </si>
  <si>
    <t>137, de 01/11/2022</t>
  </si>
  <si>
    <t>138, de 01/11/2022</t>
  </si>
  <si>
    <t>05/2022 - Jacarezinho</t>
  </si>
  <si>
    <t>23411.015289/2022-49</t>
  </si>
  <si>
    <t>03, de 31/08/2022</t>
  </si>
  <si>
    <t>23411.004737/2022-89</t>
  </si>
  <si>
    <t>110, de 28/11/20222</t>
  </si>
  <si>
    <t>Reitoria - Salgado Filho</t>
  </si>
  <si>
    <t>190, de 07/04/2022</t>
  </si>
  <si>
    <t>Reitoria - Salgado Filho 2º Subtituto</t>
  </si>
  <si>
    <t>06/2022 - Colombo</t>
  </si>
  <si>
    <t>23411.015691/2022-23</t>
  </si>
  <si>
    <t>Márcio Gonçalves dos Santos</t>
  </si>
  <si>
    <t>marcio.goncalves@ifpr.edu.br</t>
  </si>
  <si>
    <t>49, de 12/10/2022</t>
  </si>
  <si>
    <t>50, de 12/10/2022</t>
  </si>
  <si>
    <t>06/2022 - Curitiba</t>
  </si>
  <si>
    <t>23411.005128/2022-47</t>
  </si>
  <si>
    <t>VIVALDO CORDEIRO GONÇALVES</t>
  </si>
  <si>
    <t>90, de 11/05/2022</t>
  </si>
  <si>
    <t>360, de 28/07/2022</t>
  </si>
  <si>
    <t>06/2022 - Londrina</t>
  </si>
  <si>
    <t>23411.015010/2022-27</t>
  </si>
  <si>
    <t>337, de 17/01/2023</t>
  </si>
  <si>
    <t>338, de 17/01/2023</t>
  </si>
  <si>
    <t>MONICA MONTE DE SOUSA</t>
  </si>
  <si>
    <t>06/2022 - Jacarezinho</t>
  </si>
  <si>
    <t>23411.013665/2022-61</t>
  </si>
  <si>
    <t>SUPERMERCADO BOM PRECO JACAREZINHO LTDA</t>
  </si>
  <si>
    <t>produtos alimentícios e materiais de copa e cozinha</t>
  </si>
  <si>
    <t>124, de 03/10/2022</t>
  </si>
  <si>
    <t>125, de 03/10/2022</t>
  </si>
  <si>
    <t>06/2022 - Palmas</t>
  </si>
  <si>
    <t>23411.013321/2022-51</t>
  </si>
  <si>
    <t>COOPERATIVA DOS PRODUTORES RURAIS DE CORONEL VIVIDA</t>
  </si>
  <si>
    <t>Gêneros Alimentícios</t>
  </si>
  <si>
    <t>569, de 07/11/2022</t>
  </si>
  <si>
    <t>570, de 07/11/2022</t>
  </si>
  <si>
    <t>SILVIO ADRIANO WEBER</t>
  </si>
  <si>
    <t>silvio.weber@ifpr.edu.br</t>
  </si>
  <si>
    <t>06/2022 - Paranaguá</t>
  </si>
  <si>
    <t>23411.003375/2022-17</t>
  </si>
  <si>
    <t>JCA ENGENHARIA LTDA</t>
  </si>
  <si>
    <t>68, de 04/10/2022</t>
  </si>
  <si>
    <t>69, de 04/10/2022</t>
  </si>
  <si>
    <t>06/2022 - União da Vitória</t>
  </si>
  <si>
    <t>23411.014444/2022-18</t>
  </si>
  <si>
    <t>ASSOCIAÇÃO DOS PRODUTORES DA AGRICULTURA FAMILIAR E PROD. COL. DE PAULO FRONTIN:</t>
  </si>
  <si>
    <t>117, de 25/10/2022</t>
  </si>
  <si>
    <t>118, de 25/10/2022</t>
  </si>
  <si>
    <t>Jéssica Suelen Ferreira de Souza</t>
  </si>
  <si>
    <t>jessica.souza@ifpr.edu.br</t>
  </si>
  <si>
    <t>Mara Regina Gregório Kusma</t>
  </si>
  <si>
    <t>mara.kusma@ifpr.edu.br</t>
  </si>
  <si>
    <t>07/2022 - Cascavel</t>
  </si>
  <si>
    <t>23411.011761/2022-74</t>
  </si>
  <si>
    <t>23411.016097/2022-50</t>
  </si>
  <si>
    <t>Cooperquedas Cooperativa de Produção Transformação e Comercialização de Quedas</t>
  </si>
  <si>
    <t>CLEONICE JACOB MULLER</t>
  </si>
  <si>
    <t>49, de 16/09/2022</t>
  </si>
  <si>
    <t>ELAINE CRISTINA ZOTTI</t>
  </si>
  <si>
    <t>50, de 16/09/2022</t>
  </si>
  <si>
    <t>07/2022 - Curitiba</t>
  </si>
  <si>
    <t>23411.012325/2019-17</t>
  </si>
  <si>
    <t>23411.010621/2022-89</t>
  </si>
  <si>
    <t>FERRAGENS DONDA MATERIAIS ELÉTRICOS, HIDRAULICOS E SERVIÇOS DE ENGENHARIA LTDA</t>
  </si>
  <si>
    <t>347, de 12/07/2022</t>
  </si>
  <si>
    <t>348, de 12/07/2022</t>
  </si>
  <si>
    <t>07/2022 - Capanema</t>
  </si>
  <si>
    <t>23411.012089/2022-34</t>
  </si>
  <si>
    <t>APOLLO SERVICOS TERCEIRIZADOS E MAO DE OBRA ESPECIALIZADA - EIRELI,</t>
  </si>
  <si>
    <t>115, de 28/07/2022 - alterada pela portaria nº 132, de 26/08/2022</t>
  </si>
  <si>
    <t>FABIO ZANELLA</t>
  </si>
  <si>
    <t>114, de 28/07/2022 - revogada pela Portaria 142, de 28/09/2022 - revogada pela Portaria 144, de 13/10/2022</t>
  </si>
  <si>
    <t>145, de 13/10/2022</t>
  </si>
  <si>
    <t>07/2022 - Londrina</t>
  </si>
  <si>
    <t>23411.014738/2022-31</t>
  </si>
  <si>
    <t>311, de 30/11/2022</t>
  </si>
  <si>
    <t>Kelson Felipe Ribeiro Manozzo</t>
  </si>
  <si>
    <t>310, de 30/11/2022</t>
  </si>
  <si>
    <t>23411.018023/2021-77</t>
  </si>
  <si>
    <t>FEDERAÇÃO NACIONAL DE EDUCAÇÃO E INTEGRAÇÃO DOS SURDOS (FENEIS)</t>
  </si>
  <si>
    <t>86, de 04/10/2022</t>
  </si>
  <si>
    <t>Fiscais Técnicos e administrativos</t>
  </si>
  <si>
    <t>85, de 04/10/2022</t>
  </si>
  <si>
    <t>Luci Teixeira Iachinski de França</t>
  </si>
  <si>
    <t>08/2022 - Palmas</t>
  </si>
  <si>
    <t>23411.015506/2022-09</t>
  </si>
  <si>
    <t>A AIRLESS PINTURAS BC LTDA</t>
  </si>
  <si>
    <t>563, de 31/10/2022</t>
  </si>
  <si>
    <t>564, de 31/10/2022</t>
  </si>
  <si>
    <t>08/2022 - Pinhais</t>
  </si>
  <si>
    <t>23411.018986/2022-51</t>
  </si>
  <si>
    <t>COOPERATIVA DE PROCESSAMENTO ALIMENTAR E AGRICULTURA FAMILIAR</t>
  </si>
  <si>
    <t>12, de 17/02/2023</t>
  </si>
  <si>
    <t>Francisco Fernando Khun</t>
  </si>
  <si>
    <t>13, de 17/02/2023</t>
  </si>
  <si>
    <t>Nereu Moreira Dos Santos Filho</t>
  </si>
  <si>
    <t>09/2022 - Cascavel</t>
  </si>
  <si>
    <t>23411.017128/2022-90</t>
  </si>
  <si>
    <t>336, de 19/05/2023</t>
  </si>
  <si>
    <t>336, de 19/02/2023</t>
  </si>
  <si>
    <t>Mara Regina Bacelar Hauschild</t>
  </si>
  <si>
    <t>183, de 01/12/2022 - retificada pela portaria 186, de 05/12/2022</t>
  </si>
  <si>
    <t>Roseli Aparecida Silverio</t>
  </si>
  <si>
    <t>09/2022 - Curitiba</t>
  </si>
  <si>
    <t>23411.016008/2022-75</t>
  </si>
  <si>
    <t>JOSE LUCAS FERREIRA – EIRELI</t>
  </si>
  <si>
    <t>432, de 04/10/2022</t>
  </si>
  <si>
    <t>433, de 04/10/2022</t>
  </si>
  <si>
    <t>09/2022 - Londrina</t>
  </si>
  <si>
    <t>23411.008697/2022-44</t>
  </si>
  <si>
    <t>23411.015749/2022-39</t>
  </si>
  <si>
    <t>ROBERLEY SANCHES CRUZ</t>
  </si>
  <si>
    <t>RESCISÃO UNILATERAL 28/02/2023</t>
  </si>
  <si>
    <t>256, de 10/10/2022</t>
  </si>
  <si>
    <t>257, de 10/10/2022</t>
  </si>
  <si>
    <t>10/2022- Londrina</t>
  </si>
  <si>
    <t>23411.015431/2022-58</t>
  </si>
  <si>
    <t>YURI ÁLISSON RODRIGUES DE OLIVEIRA</t>
  </si>
  <si>
    <t>yuri.oliveira@ifpr.edu.br</t>
  </si>
  <si>
    <t>238, de 15/09/2022</t>
  </si>
  <si>
    <t>DANIELLE CAPPELLAZZO SOARES DE SOUZA</t>
  </si>
  <si>
    <t>239, de 15/09/2022</t>
  </si>
  <si>
    <t>10/2022 - Paranaguá</t>
  </si>
  <si>
    <t>23411.007084/2022-90</t>
  </si>
  <si>
    <t>23411.017632/2022-90</t>
  </si>
  <si>
    <t>Associação APRUMPAR - ASSOCIACAO DOS PRODUTORES RURAIS DO MUNICIPIO DE PARANAGUA</t>
  </si>
  <si>
    <t>93, de 29/11/2022</t>
  </si>
  <si>
    <t>94, de 29/11/2022</t>
  </si>
  <si>
    <t>Joana Rupprecht Zablonsky</t>
  </si>
  <si>
    <t>joana.zablonsky@ifpr.edu.br</t>
  </si>
  <si>
    <t>11/2022 - Londrina</t>
  </si>
  <si>
    <t>23411.015423/2022-10</t>
  </si>
  <si>
    <t>23411.017672/2022-31</t>
  </si>
  <si>
    <t>EWT BRASIL ELEVADORES LTDA</t>
  </si>
  <si>
    <t>Manutenção de elevadores</t>
  </si>
  <si>
    <t>254, de 10/10/2022</t>
  </si>
  <si>
    <t>255, de 10/10/2022</t>
  </si>
  <si>
    <t>12/2022 - Capanema</t>
  </si>
  <si>
    <t>23411.013145/2022-58</t>
  </si>
  <si>
    <t>COOPERATIVA DA AGRICULTURA FAMILIAR INTEGRADA DE CAPANEMA - COOPAFI - CAPANEMA</t>
  </si>
  <si>
    <t>Agricultura Familiar</t>
  </si>
  <si>
    <t>160, de 16/11/2022</t>
  </si>
  <si>
    <t>JOÃO PEDRO RODRIGUES DAVIDONES</t>
  </si>
  <si>
    <t>159, de 16/11/2022</t>
  </si>
  <si>
    <t>ALEXSANDRA ALINE POTULSKI</t>
  </si>
  <si>
    <t>13/2022 - Curitiba</t>
  </si>
  <si>
    <t>23411.003703/2022-77</t>
  </si>
  <si>
    <t>23411.020059/2022-00</t>
  </si>
  <si>
    <t>DACAN CONSTRUCOES CIVIS LTDA</t>
  </si>
  <si>
    <t>472, de 14/12/2022</t>
  </si>
  <si>
    <t>473, de 14/12/2022</t>
  </si>
  <si>
    <t>13/2022 - Capanema</t>
  </si>
  <si>
    <t>23411.019942/2022-49</t>
  </si>
  <si>
    <t>APTA TERCEIRIZAÇAO DE SERVIÇOS LTDA</t>
  </si>
  <si>
    <t>184, de 23/12/2022</t>
  </si>
  <si>
    <t>185, de 23/12/2022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</si>
</sst>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d/m/yyyy"/>
    <numFmt numFmtId="165" formatCode="dd&quot;/&quot;mm&quot;/&quot;yy"/>
    <numFmt numFmtId="166" formatCode="&quot;R$ &quot;#,##0.00"/>
    <numFmt numFmtId="167" formatCode="m/yyyy"/>
    <numFmt numFmtId="168" formatCode="mm/yyyy"/>
    <numFmt numFmtId="169" formatCode="mm/dd/yyyy"/>
    <numFmt numFmtId="170" formatCode="dd/mm/yy"/>
    <numFmt numFmtId="171" formatCode="&quot;R$&quot;\ #,##0.00"/>
  </numFmts>
  <fonts count="188">
    <font>
      <sz val="10"/>
      <color rgb="FF000000"/>
      <name val="Arial"/>
    </font>
    <font>
      <u/>
      <sz val="11"/>
      <color rgb="FF0000FF"/>
      <name val="&quot;Calibri&quot;"/>
    </font>
    <font>
      <b/>
      <sz val="10"/>
      <color rgb="FFFF0000"/>
      <name val="Calibri"/>
    </font>
    <font>
      <b/>
      <sz val="10"/>
      <color rgb="FF000000"/>
      <name val="Calibri"/>
    </font>
    <font>
      <b/>
      <sz val="10"/>
      <name val="Calibri"/>
    </font>
    <font>
      <sz val="10"/>
      <name val="Calibri"/>
    </font>
    <font>
      <sz val="10"/>
      <name val="Arial"/>
    </font>
    <font>
      <sz val="10"/>
      <color rgb="FF000000"/>
      <name val="Calibri"/>
    </font>
    <font>
      <u/>
      <sz val="10"/>
      <color rgb="FF000000"/>
      <name val="Calibri"/>
    </font>
    <font>
      <sz val="12"/>
      <color rgb="FF000000"/>
      <name val="Calibri"/>
    </font>
    <font>
      <sz val="10"/>
      <name val="Calibri"/>
    </font>
    <font>
      <sz val="9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sz val="9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FF"/>
      <name val="Calibri"/>
    </font>
    <font>
      <sz val="10"/>
      <color rgb="FF202124"/>
      <name val="Calibri"/>
    </font>
    <font>
      <u/>
      <sz val="10"/>
      <color rgb="FF202124"/>
      <name val="Calibri"/>
    </font>
    <font>
      <sz val="11"/>
      <name val="Calibri"/>
    </font>
    <font>
      <u/>
      <sz val="10"/>
      <name val="Calibri"/>
    </font>
    <font>
      <u/>
      <sz val="10"/>
      <name val="Calibri"/>
    </font>
    <font>
      <sz val="10"/>
      <name val="Calibri"/>
    </font>
    <font>
      <sz val="10"/>
      <color rgb="FF222222"/>
      <name val="Calibri"/>
    </font>
    <font>
      <u/>
      <sz val="10"/>
      <color rgb="FF222222"/>
      <name val="Calibri"/>
    </font>
    <font>
      <u/>
      <sz val="10"/>
      <color rgb="FF0000FF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name val="Calibri"/>
    </font>
    <font>
      <u/>
      <sz val="10"/>
      <color rgb="FF000000"/>
      <name val="Calibri"/>
    </font>
    <font>
      <u/>
      <sz val="10"/>
      <name val="Calibri"/>
    </font>
    <font>
      <u/>
      <sz val="10"/>
      <name val="Calibri"/>
    </font>
    <font>
      <u/>
      <sz val="1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name val="Calibri"/>
    </font>
    <font>
      <sz val="10"/>
      <color rgb="FF0000FF"/>
      <name val="Calibri"/>
    </font>
    <font>
      <u/>
      <sz val="10"/>
      <name val="Calibri"/>
    </font>
    <font>
      <u/>
      <sz val="10"/>
      <color rgb="FF0000FF"/>
      <name val="Calibri"/>
    </font>
    <font>
      <u/>
      <sz val="10"/>
      <color rgb="FF0000FF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FF"/>
      <name val="Calibri"/>
    </font>
    <font>
      <u/>
      <sz val="10"/>
      <name val="Calibri"/>
    </font>
    <font>
      <u/>
      <sz val="10"/>
      <name val="Calibri"/>
    </font>
    <font>
      <u/>
      <sz val="1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b/>
      <sz val="10"/>
      <color rgb="FFFFFFFF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222222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222222"/>
      <name val="Calibri"/>
    </font>
    <font>
      <u/>
      <sz val="10"/>
      <color rgb="FF222222"/>
      <name val="Calibri"/>
    </font>
    <font>
      <sz val="10"/>
      <color rgb="FF333333"/>
      <name val="Calibri"/>
    </font>
    <font>
      <u/>
      <sz val="1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sz val="10"/>
      <name val="Arial"/>
    </font>
    <font>
      <u/>
      <sz val="10"/>
      <color rgb="FF1155CC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sz val="10"/>
      <color rgb="FF777777"/>
      <name val="Calibri"/>
    </font>
    <font>
      <sz val="10"/>
      <color rgb="FF263238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b/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sz val="10"/>
      <color rgb="FFFF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sz val="11"/>
      <color rgb="FF000000"/>
      <name val="Calibri"/>
    </font>
    <font>
      <u/>
      <sz val="10"/>
      <color rgb="FF0000FF"/>
      <name val="Calibri"/>
    </font>
    <font>
      <u/>
      <sz val="10"/>
      <color rgb="FF000000"/>
      <name val="Calibri"/>
    </font>
    <font>
      <b/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sz val="11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263238"/>
      <name val="Calibri"/>
    </font>
    <font>
      <u/>
      <sz val="10"/>
      <color rgb="FF263238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b/>
      <u/>
      <sz val="10"/>
      <color rgb="FF000000"/>
      <name val="Calibri"/>
    </font>
    <font>
      <b/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FF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sz val="10"/>
      <name val="Arial"/>
    </font>
    <font>
      <u/>
      <sz val="1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FF"/>
      <name val="Calibri"/>
    </font>
    <font>
      <u/>
      <sz val="10"/>
      <color rgb="FF222222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sz val="10"/>
      <color rgb="FF000000"/>
      <name val="Docs-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sz val="10"/>
      <color rgb="FF202124"/>
      <name val="Calibri"/>
    </font>
    <font>
      <u/>
      <sz val="10"/>
      <name val="Calibri"/>
    </font>
    <font>
      <u/>
      <sz val="1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name val="Calibri"/>
    </font>
    <font>
      <u/>
      <sz val="1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202124"/>
      <name val="Calibri"/>
    </font>
    <font>
      <u/>
      <sz val="10"/>
      <color rgb="FF202124"/>
      <name val="Calibri"/>
    </font>
    <font>
      <u/>
      <sz val="10"/>
      <color rgb="FF222222"/>
      <name val="Calibri"/>
    </font>
    <font>
      <u/>
      <sz val="10"/>
      <color rgb="FF000000"/>
      <name val="Calibri"/>
    </font>
    <font>
      <u/>
      <sz val="10"/>
      <name val="Calibri"/>
    </font>
    <font>
      <u/>
      <sz val="10"/>
      <color rgb="FF0000FF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  <font>
      <u/>
      <sz val="10"/>
      <color rgb="FF000000"/>
      <name val="Calibri"/>
    </font>
  </fonts>
  <fills count="23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6AA84F"/>
        <bgColor rgb="FF6AA84F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5A6BD"/>
        <bgColor rgb="FFD5A6BD"/>
      </patternFill>
    </fill>
    <fill>
      <patternFill patternType="solid">
        <fgColor rgb="FFCCCCCC"/>
        <bgColor rgb="FFCCCCCC"/>
      </patternFill>
    </fill>
    <fill>
      <patternFill patternType="solid">
        <fgColor rgb="FFE8E7FC"/>
        <bgColor rgb="FFE8E7FC"/>
      </patternFill>
    </fill>
    <fill>
      <patternFill patternType="solid">
        <fgColor rgb="FFB7B7B7"/>
        <bgColor rgb="FFB7B7B7"/>
      </patternFill>
    </fill>
    <fill>
      <patternFill patternType="solid">
        <fgColor rgb="FFD8D8D8"/>
        <bgColor rgb="FFD8D8D8"/>
      </patternFill>
    </fill>
    <fill>
      <patternFill patternType="solid">
        <fgColor rgb="FFC27BA0"/>
        <bgColor rgb="FFC27BA0"/>
      </patternFill>
    </fill>
    <fill>
      <patternFill patternType="solid">
        <fgColor rgb="FFEAD1DC"/>
        <bgColor rgb="FFEAD1DC"/>
      </patternFill>
    </fill>
    <fill>
      <patternFill patternType="solid">
        <fgColor rgb="FFE06666"/>
        <bgColor rgb="FFE06666"/>
      </patternFill>
    </fill>
    <fill>
      <patternFill patternType="solid">
        <fgColor rgb="FFFF0000"/>
        <bgColor rgb="FFFF0000"/>
      </patternFill>
    </fill>
    <fill>
      <patternFill patternType="solid">
        <fgColor rgb="FF000000"/>
        <bgColor rgb="FF000000"/>
      </patternFill>
    </fill>
    <fill>
      <patternFill patternType="solid">
        <fgColor rgb="FFF9FBFD"/>
        <bgColor rgb="FFF9FBFD"/>
      </patternFill>
    </fill>
    <fill>
      <patternFill patternType="solid">
        <fgColor rgb="FFEDF1F8"/>
        <bgColor rgb="FFEDF1F8"/>
      </patternFill>
    </fill>
    <fill>
      <patternFill patternType="solid">
        <fgColor rgb="FFF3F3F3"/>
        <bgColor rgb="FFF3F3F3"/>
      </patternFill>
    </fill>
    <fill>
      <patternFill patternType="solid">
        <fgColor rgb="FF93C47D"/>
        <bgColor rgb="FF93C47D"/>
      </patternFill>
    </fill>
    <fill>
      <patternFill patternType="solid">
        <fgColor rgb="FFE6B8AF"/>
        <bgColor rgb="FFE6B8AF"/>
      </patternFill>
    </fill>
    <fill>
      <patternFill patternType="solid">
        <fgColor rgb="FFB0B0B0"/>
        <bgColor rgb="FFB0B0B0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727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wrapText="1"/>
    </xf>
    <xf numFmtId="0" fontId="5" fillId="0" borderId="1" xfId="0" applyFont="1" applyBorder="1"/>
    <xf numFmtId="0" fontId="5" fillId="0" borderId="0" xfId="0" applyFont="1"/>
    <xf numFmtId="14" fontId="3" fillId="3" borderId="1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wrapText="1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wrapText="1"/>
    </xf>
    <xf numFmtId="49" fontId="5" fillId="0" borderId="1" xfId="0" applyNumberFormat="1" applyFont="1" applyBorder="1"/>
    <xf numFmtId="0" fontId="5" fillId="0" borderId="1" xfId="0" applyFont="1" applyBorder="1" applyAlignment="1">
      <alignment horizontal="center"/>
    </xf>
    <xf numFmtId="164" fontId="5" fillId="0" borderId="1" xfId="0" applyNumberFormat="1" applyFont="1" applyBorder="1" applyAlignment="1">
      <alignment horizontal="left"/>
    </xf>
    <xf numFmtId="0" fontId="7" fillId="0" borderId="1" xfId="0" applyFont="1" applyBorder="1"/>
    <xf numFmtId="0" fontId="4" fillId="2" borderId="4" xfId="0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left"/>
    </xf>
    <xf numFmtId="0" fontId="3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left" wrapText="1"/>
    </xf>
    <xf numFmtId="0" fontId="3" fillId="4" borderId="1" xfId="0" applyFont="1" applyFill="1" applyBorder="1" applyAlignment="1">
      <alignment horizontal="left"/>
    </xf>
    <xf numFmtId="0" fontId="4" fillId="4" borderId="1" xfId="0" applyFont="1" applyFill="1" applyBorder="1" applyAlignment="1">
      <alignment horizontal="center" wrapText="1"/>
    </xf>
    <xf numFmtId="165" fontId="4" fillId="4" borderId="1" xfId="0" applyNumberFormat="1" applyFont="1" applyFill="1" applyBorder="1" applyAlignment="1">
      <alignment horizontal="center"/>
    </xf>
    <xf numFmtId="1" fontId="4" fillId="4" borderId="1" xfId="0" applyNumberFormat="1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/>
    </xf>
    <xf numFmtId="166" fontId="3" fillId="4" borderId="1" xfId="0" applyNumberFormat="1" applyFont="1" applyFill="1" applyBorder="1" applyAlignment="1">
      <alignment horizontal="left"/>
    </xf>
    <xf numFmtId="0" fontId="3" fillId="4" borderId="1" xfId="0" applyFont="1" applyFill="1" applyBorder="1"/>
    <xf numFmtId="0" fontId="3" fillId="4" borderId="0" xfId="0" applyFont="1" applyFill="1"/>
    <xf numFmtId="167" fontId="7" fillId="5" borderId="1" xfId="0" applyNumberFormat="1" applyFont="1" applyFill="1" applyBorder="1" applyAlignment="1">
      <alignment horizontal="left"/>
    </xf>
    <xf numFmtId="0" fontId="7" fillId="5" borderId="1" xfId="0" applyFont="1" applyFill="1" applyBorder="1"/>
    <xf numFmtId="0" fontId="7" fillId="5" borderId="1" xfId="0" applyFont="1" applyFill="1" applyBorder="1" applyAlignment="1">
      <alignment horizontal="center" wrapText="1"/>
    </xf>
    <xf numFmtId="164" fontId="7" fillId="5" borderId="1" xfId="0" applyNumberFormat="1" applyFont="1" applyFill="1" applyBorder="1" applyAlignment="1">
      <alignment horizontal="center"/>
    </xf>
    <xf numFmtId="49" fontId="7" fillId="5" borderId="1" xfId="0" applyNumberFormat="1" applyFont="1" applyFill="1" applyBorder="1" applyAlignment="1">
      <alignment horizontal="center"/>
    </xf>
    <xf numFmtId="1" fontId="7" fillId="5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/>
    </xf>
    <xf numFmtId="1" fontId="7" fillId="6" borderId="1" xfId="0" applyNumberFormat="1" applyFont="1" applyFill="1" applyBorder="1"/>
    <xf numFmtId="1" fontId="7" fillId="5" borderId="1" xfId="0" applyNumberFormat="1" applyFont="1" applyFill="1" applyBorder="1"/>
    <xf numFmtId="0" fontId="7" fillId="5" borderId="1" xfId="0" applyFont="1" applyFill="1" applyBorder="1" applyAlignment="1">
      <alignment wrapText="1"/>
    </xf>
    <xf numFmtId="0" fontId="7" fillId="5" borderId="0" xfId="0" applyFont="1" applyFill="1" applyAlignment="1">
      <alignment wrapText="1"/>
    </xf>
    <xf numFmtId="0" fontId="7" fillId="7" borderId="1" xfId="0" applyFont="1" applyFill="1" applyBorder="1" applyAlignment="1">
      <alignment horizontal="left" vertical="center"/>
    </xf>
    <xf numFmtId="0" fontId="7" fillId="7" borderId="1" xfId="0" applyFont="1" applyFill="1" applyBorder="1" applyAlignment="1">
      <alignment horizontal="center" vertical="center" wrapText="1"/>
    </xf>
    <xf numFmtId="14" fontId="7" fillId="7" borderId="1" xfId="0" applyNumberFormat="1" applyFont="1" applyFill="1" applyBorder="1" applyAlignment="1">
      <alignment horizontal="center" vertical="center"/>
    </xf>
    <xf numFmtId="1" fontId="7" fillId="7" borderId="1" xfId="0" applyNumberFormat="1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/>
    </xf>
    <xf numFmtId="0" fontId="7" fillId="7" borderId="5" xfId="0" applyFont="1" applyFill="1" applyBorder="1" applyAlignment="1">
      <alignment wrapText="1"/>
    </xf>
    <xf numFmtId="0" fontId="7" fillId="7" borderId="0" xfId="0" applyFont="1" applyFill="1" applyAlignment="1">
      <alignment horizontal="left" vertical="center"/>
    </xf>
    <xf numFmtId="0" fontId="7" fillId="7" borderId="1" xfId="0" applyFont="1" applyFill="1" applyBorder="1" applyAlignment="1">
      <alignment horizontal="center" wrapText="1"/>
    </xf>
    <xf numFmtId="0" fontId="7" fillId="7" borderId="4" xfId="0" applyFont="1" applyFill="1" applyBorder="1" applyAlignment="1">
      <alignment horizontal="left" vertical="center"/>
    </xf>
    <xf numFmtId="1" fontId="7" fillId="7" borderId="1" xfId="0" applyNumberFormat="1" applyFont="1" applyFill="1" applyBorder="1" applyAlignment="1">
      <alignment horizontal="left" vertical="center"/>
    </xf>
    <xf numFmtId="0" fontId="7" fillId="7" borderId="6" xfId="0" applyFont="1" applyFill="1" applyBorder="1" applyAlignment="1">
      <alignment horizontal="left" vertical="center"/>
    </xf>
    <xf numFmtId="0" fontId="7" fillId="7" borderId="5" xfId="0" applyFont="1" applyFill="1" applyBorder="1" applyAlignment="1">
      <alignment horizontal="left" vertical="center"/>
    </xf>
    <xf numFmtId="1" fontId="7" fillId="7" borderId="6" xfId="0" applyNumberFormat="1" applyFont="1" applyFill="1" applyBorder="1" applyAlignment="1">
      <alignment horizontal="left" vertical="center"/>
    </xf>
    <xf numFmtId="0" fontId="7" fillId="7" borderId="1" xfId="0" applyFont="1" applyFill="1" applyBorder="1"/>
    <xf numFmtId="0" fontId="7" fillId="7" borderId="4" xfId="0" applyFont="1" applyFill="1" applyBorder="1"/>
    <xf numFmtId="0" fontId="7" fillId="7" borderId="0" xfId="0" applyFont="1" applyFill="1"/>
    <xf numFmtId="0" fontId="7" fillId="7" borderId="1" xfId="0" applyFont="1" applyFill="1" applyBorder="1" applyAlignment="1">
      <alignment horizontal="left"/>
    </xf>
    <xf numFmtId="0" fontId="7" fillId="7" borderId="0" xfId="0" applyFont="1" applyFill="1" applyAlignment="1">
      <alignment horizontal="left"/>
    </xf>
    <xf numFmtId="167" fontId="7" fillId="7" borderId="1" xfId="0" applyNumberFormat="1" applyFont="1" applyFill="1" applyBorder="1" applyAlignment="1">
      <alignment horizontal="left"/>
    </xf>
    <xf numFmtId="164" fontId="7" fillId="7" borderId="1" xfId="0" applyNumberFormat="1" applyFont="1" applyFill="1" applyBorder="1" applyAlignment="1">
      <alignment horizontal="center"/>
    </xf>
    <xf numFmtId="49" fontId="7" fillId="7" borderId="1" xfId="0" applyNumberFormat="1" applyFont="1" applyFill="1" applyBorder="1" applyAlignment="1">
      <alignment horizontal="center"/>
    </xf>
    <xf numFmtId="1" fontId="7" fillId="7" borderId="1" xfId="0" applyNumberFormat="1" applyFont="1" applyFill="1" applyBorder="1"/>
    <xf numFmtId="0" fontId="7" fillId="7" borderId="1" xfId="0" applyFont="1" applyFill="1" applyBorder="1" applyAlignment="1">
      <alignment wrapText="1"/>
    </xf>
    <xf numFmtId="0" fontId="8" fillId="7" borderId="1" xfId="0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center" vertical="center" wrapText="1"/>
    </xf>
    <xf numFmtId="14" fontId="7" fillId="5" borderId="1" xfId="0" applyNumberFormat="1" applyFont="1" applyFill="1" applyBorder="1" applyAlignment="1">
      <alignment horizontal="center" vertical="center"/>
    </xf>
    <xf numFmtId="0" fontId="7" fillId="5" borderId="5" xfId="0" applyFont="1" applyFill="1" applyBorder="1" applyAlignment="1">
      <alignment wrapText="1"/>
    </xf>
    <xf numFmtId="0" fontId="7" fillId="5" borderId="1" xfId="0" applyFont="1" applyFill="1" applyBorder="1" applyAlignment="1">
      <alignment horizontal="left"/>
    </xf>
    <xf numFmtId="0" fontId="7" fillId="5" borderId="4" xfId="0" applyFont="1" applyFill="1" applyBorder="1" applyAlignment="1">
      <alignment horizontal="left" vertical="center"/>
    </xf>
    <xf numFmtId="0" fontId="7" fillId="5" borderId="4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left" vertical="center"/>
    </xf>
    <xf numFmtId="0" fontId="9" fillId="9" borderId="0" xfId="0" applyFont="1" applyFill="1"/>
    <xf numFmtId="0" fontId="10" fillId="5" borderId="1" xfId="0" applyFont="1" applyFill="1" applyBorder="1" applyAlignment="1">
      <alignment horizontal="left" vertical="center"/>
    </xf>
    <xf numFmtId="1" fontId="7" fillId="7" borderId="0" xfId="0" applyNumberFormat="1" applyFont="1" applyFill="1"/>
    <xf numFmtId="0" fontId="7" fillId="5" borderId="5" xfId="0" applyFont="1" applyFill="1" applyBorder="1" applyAlignment="1">
      <alignment horizontal="left" vertical="center"/>
    </xf>
    <xf numFmtId="0" fontId="7" fillId="5" borderId="6" xfId="0" applyFont="1" applyFill="1" applyBorder="1" applyAlignment="1">
      <alignment horizontal="left" vertical="center"/>
    </xf>
    <xf numFmtId="14" fontId="7" fillId="5" borderId="1" xfId="0" applyNumberFormat="1" applyFont="1" applyFill="1" applyBorder="1" applyAlignment="1">
      <alignment horizontal="center"/>
    </xf>
    <xf numFmtId="0" fontId="7" fillId="5" borderId="4" xfId="0" applyFont="1" applyFill="1" applyBorder="1" applyAlignment="1">
      <alignment horizontal="center" wrapText="1"/>
    </xf>
    <xf numFmtId="14" fontId="7" fillId="5" borderId="4" xfId="0" applyNumberFormat="1" applyFont="1" applyFill="1" applyBorder="1" applyAlignment="1">
      <alignment horizontal="center"/>
    </xf>
    <xf numFmtId="1" fontId="7" fillId="5" borderId="4" xfId="0" applyNumberFormat="1" applyFont="1" applyFill="1" applyBorder="1" applyAlignment="1">
      <alignment horizontal="center" vertical="center"/>
    </xf>
    <xf numFmtId="0" fontId="11" fillId="5" borderId="1" xfId="0" applyFont="1" applyFill="1" applyBorder="1"/>
    <xf numFmtId="0" fontId="7" fillId="7" borderId="0" xfId="0" applyFont="1" applyFill="1" applyAlignment="1">
      <alignment wrapText="1"/>
    </xf>
    <xf numFmtId="164" fontId="7" fillId="5" borderId="4" xfId="0" applyNumberFormat="1" applyFont="1" applyFill="1" applyBorder="1" applyAlignment="1">
      <alignment horizontal="center"/>
    </xf>
    <xf numFmtId="0" fontId="7" fillId="5" borderId="5" xfId="0" applyFont="1" applyFill="1" applyBorder="1"/>
    <xf numFmtId="0" fontId="5" fillId="10" borderId="1" xfId="0" applyFont="1" applyFill="1" applyBorder="1"/>
    <xf numFmtId="0" fontId="7" fillId="9" borderId="0" xfId="0" applyFont="1" applyFill="1" applyAlignment="1">
      <alignment wrapText="1"/>
    </xf>
    <xf numFmtId="164" fontId="7" fillId="5" borderId="1" xfId="0" applyNumberFormat="1" applyFont="1" applyFill="1" applyBorder="1"/>
    <xf numFmtId="164" fontId="7" fillId="5" borderId="4" xfId="0" applyNumberFormat="1" applyFont="1" applyFill="1" applyBorder="1"/>
    <xf numFmtId="1" fontId="7" fillId="5" borderId="5" xfId="0" applyNumberFormat="1" applyFont="1" applyFill="1" applyBorder="1"/>
    <xf numFmtId="1" fontId="7" fillId="5" borderId="4" xfId="0" applyNumberFormat="1" applyFont="1" applyFill="1" applyBorder="1"/>
    <xf numFmtId="1" fontId="12" fillId="5" borderId="4" xfId="0" applyNumberFormat="1" applyFont="1" applyFill="1" applyBorder="1" applyAlignment="1">
      <alignment vertical="top"/>
    </xf>
    <xf numFmtId="1" fontId="7" fillId="5" borderId="1" xfId="0" applyNumberFormat="1" applyFont="1" applyFill="1" applyBorder="1" applyAlignment="1">
      <alignment horizontal="left" vertical="center"/>
    </xf>
    <xf numFmtId="1" fontId="7" fillId="7" borderId="0" xfId="0" applyNumberFormat="1" applyFont="1" applyFill="1" applyAlignment="1">
      <alignment horizontal="left" vertical="center"/>
    </xf>
    <xf numFmtId="0" fontId="7" fillId="5" borderId="4" xfId="0" applyFont="1" applyFill="1" applyBorder="1"/>
    <xf numFmtId="0" fontId="13" fillId="5" borderId="1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wrapText="1"/>
    </xf>
    <xf numFmtId="0" fontId="7" fillId="6" borderId="0" xfId="0" applyFont="1" applyFill="1" applyAlignment="1">
      <alignment horizontal="left" vertical="center"/>
    </xf>
    <xf numFmtId="0" fontId="7" fillId="5" borderId="1" xfId="0" applyFont="1" applyFill="1" applyBorder="1" applyAlignment="1">
      <alignment horizontal="left" vertical="top"/>
    </xf>
    <xf numFmtId="0" fontId="14" fillId="7" borderId="0" xfId="0" applyFont="1" applyFill="1" applyAlignment="1">
      <alignment horizontal="left" vertical="center"/>
    </xf>
    <xf numFmtId="0" fontId="7" fillId="5" borderId="5" xfId="0" applyFont="1" applyFill="1" applyBorder="1" applyAlignment="1">
      <alignment horizontal="left" vertical="top"/>
    </xf>
    <xf numFmtId="0" fontId="15" fillId="11" borderId="1" xfId="0" applyFont="1" applyFill="1" applyBorder="1"/>
    <xf numFmtId="0" fontId="15" fillId="11" borderId="4" xfId="0" applyFont="1" applyFill="1" applyBorder="1"/>
    <xf numFmtId="0" fontId="7" fillId="5" borderId="0" xfId="0" applyFont="1" applyFill="1" applyAlignment="1">
      <alignment horizontal="left"/>
    </xf>
    <xf numFmtId="49" fontId="7" fillId="5" borderId="1" xfId="0" applyNumberFormat="1" applyFont="1" applyFill="1" applyBorder="1" applyAlignment="1">
      <alignment horizontal="center" wrapText="1"/>
    </xf>
    <xf numFmtId="167" fontId="7" fillId="5" borderId="1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>
      <alignment horizontal="left" vertical="center"/>
    </xf>
    <xf numFmtId="0" fontId="17" fillId="12" borderId="0" xfId="0" applyFont="1" applyFill="1" applyAlignment="1">
      <alignment horizontal="left" vertical="center"/>
    </xf>
    <xf numFmtId="0" fontId="7" fillId="7" borderId="5" xfId="0" applyFont="1" applyFill="1" applyBorder="1"/>
    <xf numFmtId="0" fontId="18" fillId="7" borderId="1" xfId="0" applyFont="1" applyFill="1" applyBorder="1"/>
    <xf numFmtId="0" fontId="19" fillId="7" borderId="1" xfId="0" applyFont="1" applyFill="1" applyBorder="1"/>
    <xf numFmtId="0" fontId="15" fillId="11" borderId="1" xfId="0" applyFont="1" applyFill="1" applyBorder="1" applyAlignment="1">
      <alignment wrapText="1"/>
    </xf>
    <xf numFmtId="0" fontId="15" fillId="11" borderId="4" xfId="0" applyFont="1" applyFill="1" applyBorder="1" applyAlignment="1">
      <alignment wrapText="1"/>
    </xf>
    <xf numFmtId="1" fontId="15" fillId="11" borderId="4" xfId="0" applyNumberFormat="1" applyFont="1" applyFill="1" applyBorder="1" applyAlignment="1">
      <alignment wrapText="1"/>
    </xf>
    <xf numFmtId="14" fontId="7" fillId="7" borderId="1" xfId="0" applyNumberFormat="1" applyFont="1" applyFill="1" applyBorder="1" applyAlignment="1">
      <alignment horizontal="center"/>
    </xf>
    <xf numFmtId="164" fontId="7" fillId="7" borderId="1" xfId="0" applyNumberFormat="1" applyFont="1" applyFill="1" applyBorder="1"/>
    <xf numFmtId="1" fontId="20" fillId="7" borderId="1" xfId="0" applyNumberFormat="1" applyFont="1" applyFill="1" applyBorder="1" applyAlignment="1">
      <alignment vertical="top"/>
    </xf>
    <xf numFmtId="1" fontId="7" fillId="7" borderId="4" xfId="0" applyNumberFormat="1" applyFont="1" applyFill="1" applyBorder="1"/>
    <xf numFmtId="0" fontId="7" fillId="7" borderId="6" xfId="0" applyFont="1" applyFill="1" applyBorder="1"/>
    <xf numFmtId="1" fontId="5" fillId="7" borderId="0" xfId="0" applyNumberFormat="1" applyFont="1" applyFill="1"/>
    <xf numFmtId="0" fontId="5" fillId="7" borderId="1" xfId="0" applyFont="1" applyFill="1" applyBorder="1"/>
    <xf numFmtId="0" fontId="5" fillId="7" borderId="0" xfId="0" applyFont="1" applyFill="1"/>
    <xf numFmtId="0" fontId="6" fillId="7" borderId="0" xfId="0" applyFont="1" applyFill="1"/>
    <xf numFmtId="0" fontId="5" fillId="7" borderId="1" xfId="0" applyFont="1" applyFill="1" applyBorder="1" applyAlignment="1">
      <alignment wrapText="1"/>
    </xf>
    <xf numFmtId="0" fontId="21" fillId="7" borderId="1" xfId="0" applyFont="1" applyFill="1" applyBorder="1" applyAlignment="1">
      <alignment horizontal="left"/>
    </xf>
    <xf numFmtId="1" fontId="7" fillId="7" borderId="1" xfId="0" applyNumberFormat="1" applyFont="1" applyFill="1" applyBorder="1" applyAlignment="1">
      <alignment horizontal="left"/>
    </xf>
    <xf numFmtId="0" fontId="22" fillId="7" borderId="1" xfId="0" applyFont="1" applyFill="1" applyBorder="1"/>
    <xf numFmtId="0" fontId="23" fillId="7" borderId="1" xfId="0" applyFont="1" applyFill="1" applyBorder="1"/>
    <xf numFmtId="0" fontId="3" fillId="7" borderId="1" xfId="0" applyFont="1" applyFill="1" applyBorder="1" applyAlignment="1">
      <alignment horizontal="left"/>
    </xf>
    <xf numFmtId="0" fontId="7" fillId="5" borderId="0" xfId="0" applyFont="1" applyFill="1"/>
    <xf numFmtId="0" fontId="24" fillId="7" borderId="1" xfId="0" applyFont="1" applyFill="1" applyBorder="1"/>
    <xf numFmtId="167" fontId="25" fillId="8" borderId="1" xfId="0" applyNumberFormat="1" applyFont="1" applyFill="1" applyBorder="1" applyAlignment="1">
      <alignment horizontal="left"/>
    </xf>
    <xf numFmtId="0" fontId="25" fillId="8" borderId="1" xfId="0" applyFont="1" applyFill="1" applyBorder="1" applyAlignment="1">
      <alignment horizontal="left" vertical="center"/>
    </xf>
    <xf numFmtId="0" fontId="25" fillId="8" borderId="1" xfId="0" applyFont="1" applyFill="1" applyBorder="1"/>
    <xf numFmtId="0" fontId="25" fillId="8" borderId="1" xfId="0" applyFont="1" applyFill="1" applyBorder="1" applyAlignment="1">
      <alignment horizontal="center" wrapText="1"/>
    </xf>
    <xf numFmtId="14" fontId="25" fillId="8" borderId="1" xfId="0" applyNumberFormat="1" applyFont="1" applyFill="1" applyBorder="1" applyAlignment="1">
      <alignment horizontal="center" vertical="center"/>
    </xf>
    <xf numFmtId="1" fontId="25" fillId="8" borderId="1" xfId="0" applyNumberFormat="1" applyFont="1" applyFill="1" applyBorder="1" applyAlignment="1">
      <alignment horizontal="center" vertical="center"/>
    </xf>
    <xf numFmtId="1" fontId="25" fillId="8" borderId="1" xfId="0" applyNumberFormat="1" applyFont="1" applyFill="1" applyBorder="1"/>
    <xf numFmtId="0" fontId="26" fillId="8" borderId="1" xfId="0" applyFont="1" applyFill="1" applyBorder="1"/>
    <xf numFmtId="1" fontId="25" fillId="8" borderId="0" xfId="0" applyNumberFormat="1" applyFont="1" applyFill="1"/>
    <xf numFmtId="0" fontId="7" fillId="8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left"/>
    </xf>
    <xf numFmtId="0" fontId="7" fillId="8" borderId="1" xfId="0" applyFont="1" applyFill="1" applyBorder="1"/>
    <xf numFmtId="0" fontId="7" fillId="8" borderId="1" xfId="0" applyFont="1" applyFill="1" applyBorder="1" applyAlignment="1">
      <alignment horizontal="center" wrapText="1"/>
    </xf>
    <xf numFmtId="164" fontId="7" fillId="8" borderId="1" xfId="0" applyNumberFormat="1" applyFont="1" applyFill="1" applyBorder="1" applyAlignment="1">
      <alignment horizontal="center"/>
    </xf>
    <xf numFmtId="49" fontId="7" fillId="8" borderId="1" xfId="0" applyNumberFormat="1" applyFont="1" applyFill="1" applyBorder="1" applyAlignment="1">
      <alignment horizontal="center"/>
    </xf>
    <xf numFmtId="1" fontId="7" fillId="8" borderId="1" xfId="0" applyNumberFormat="1" applyFont="1" applyFill="1" applyBorder="1" applyAlignment="1">
      <alignment horizontal="center" vertical="center"/>
    </xf>
    <xf numFmtId="164" fontId="7" fillId="8" borderId="1" xfId="0" applyNumberFormat="1" applyFont="1" applyFill="1" applyBorder="1"/>
    <xf numFmtId="1" fontId="5" fillId="8" borderId="1" xfId="0" applyNumberFormat="1" applyFont="1" applyFill="1" applyBorder="1"/>
    <xf numFmtId="1" fontId="7" fillId="8" borderId="1" xfId="0" applyNumberFormat="1" applyFont="1" applyFill="1" applyBorder="1"/>
    <xf numFmtId="0" fontId="7" fillId="8" borderId="4" xfId="0" applyFont="1" applyFill="1" applyBorder="1"/>
    <xf numFmtId="1" fontId="7" fillId="8" borderId="4" xfId="0" applyNumberFormat="1" applyFont="1" applyFill="1" applyBorder="1"/>
    <xf numFmtId="0" fontId="7" fillId="8" borderId="1" xfId="0" applyFont="1" applyFill="1" applyBorder="1" applyAlignment="1">
      <alignment wrapText="1"/>
    </xf>
    <xf numFmtId="0" fontId="7" fillId="8" borderId="0" xfId="0" applyFont="1" applyFill="1" applyAlignment="1">
      <alignment horizontal="center" wrapText="1"/>
    </xf>
    <xf numFmtId="164" fontId="5" fillId="8" borderId="0" xfId="0" applyNumberFormat="1" applyFont="1" applyFill="1" applyAlignment="1">
      <alignment horizontal="center"/>
    </xf>
    <xf numFmtId="49" fontId="5" fillId="8" borderId="0" xfId="0" applyNumberFormat="1" applyFont="1" applyFill="1" applyAlignment="1">
      <alignment horizontal="center"/>
    </xf>
    <xf numFmtId="0" fontId="27" fillId="8" borderId="0" xfId="0" applyFont="1" applyFill="1" applyAlignment="1">
      <alignment wrapText="1"/>
    </xf>
    <xf numFmtId="0" fontId="27" fillId="8" borderId="1" xfId="0" applyFont="1" applyFill="1" applyBorder="1" applyAlignment="1">
      <alignment wrapText="1"/>
    </xf>
    <xf numFmtId="0" fontId="7" fillId="8" borderId="1" xfId="0" applyFont="1" applyFill="1" applyBorder="1" applyAlignment="1">
      <alignment horizontal="center" vertical="center" wrapText="1"/>
    </xf>
    <xf numFmtId="14" fontId="7" fillId="8" borderId="1" xfId="0" applyNumberFormat="1" applyFont="1" applyFill="1" applyBorder="1" applyAlignment="1">
      <alignment horizontal="center"/>
    </xf>
    <xf numFmtId="0" fontId="5" fillId="8" borderId="1" xfId="0" applyFont="1" applyFill="1" applyBorder="1"/>
    <xf numFmtId="14" fontId="7" fillId="8" borderId="1" xfId="0" applyNumberFormat="1" applyFont="1" applyFill="1" applyBorder="1" applyAlignment="1">
      <alignment horizontal="center" vertical="center" wrapText="1"/>
    </xf>
    <xf numFmtId="1" fontId="28" fillId="8" borderId="1" xfId="0" applyNumberFormat="1" applyFont="1" applyFill="1" applyBorder="1" applyAlignment="1">
      <alignment vertical="top"/>
    </xf>
    <xf numFmtId="1" fontId="29" fillId="8" borderId="1" xfId="0" applyNumberFormat="1" applyFont="1" applyFill="1" applyBorder="1" applyAlignment="1">
      <alignment vertical="top"/>
    </xf>
    <xf numFmtId="0" fontId="7" fillId="8" borderId="4" xfId="0" applyFont="1" applyFill="1" applyBorder="1" applyAlignment="1">
      <alignment horizontal="center" wrapText="1"/>
    </xf>
    <xf numFmtId="0" fontId="25" fillId="8" borderId="1" xfId="0" applyFont="1" applyFill="1" applyBorder="1" applyAlignment="1">
      <alignment horizontal="left"/>
    </xf>
    <xf numFmtId="0" fontId="10" fillId="8" borderId="1" xfId="0" applyFont="1" applyFill="1" applyBorder="1" applyAlignment="1">
      <alignment horizontal="left" vertical="center"/>
    </xf>
    <xf numFmtId="0" fontId="30" fillId="8" borderId="0" xfId="0" applyFont="1" applyFill="1"/>
    <xf numFmtId="0" fontId="30" fillId="8" borderId="1" xfId="0" applyFont="1" applyFill="1" applyBorder="1"/>
    <xf numFmtId="0" fontId="27" fillId="8" borderId="1" xfId="0" applyFont="1" applyFill="1" applyBorder="1"/>
    <xf numFmtId="1" fontId="25" fillId="8" borderId="1" xfId="0" applyNumberFormat="1" applyFont="1" applyFill="1" applyBorder="1" applyAlignment="1">
      <alignment wrapText="1"/>
    </xf>
    <xf numFmtId="0" fontId="5" fillId="8" borderId="0" xfId="0" applyFont="1" applyFill="1"/>
    <xf numFmtId="0" fontId="31" fillId="8" borderId="1" xfId="0" applyFont="1" applyFill="1" applyBorder="1" applyAlignment="1">
      <alignment horizontal="left" vertical="center"/>
    </xf>
    <xf numFmtId="0" fontId="31" fillId="8" borderId="1" xfId="0" applyFont="1" applyFill="1" applyBorder="1"/>
    <xf numFmtId="0" fontId="31" fillId="8" borderId="1" xfId="0" applyFont="1" applyFill="1" applyBorder="1" applyAlignment="1">
      <alignment horizontal="left"/>
    </xf>
    <xf numFmtId="0" fontId="32" fillId="8" borderId="1" xfId="0" applyFont="1" applyFill="1" applyBorder="1" applyAlignment="1">
      <alignment horizontal="left" vertical="center"/>
    </xf>
    <xf numFmtId="0" fontId="31" fillId="7" borderId="0" xfId="0" applyFont="1" applyFill="1"/>
    <xf numFmtId="0" fontId="5" fillId="8" borderId="0" xfId="0" applyFont="1" applyFill="1" applyAlignment="1">
      <alignment wrapText="1"/>
    </xf>
    <xf numFmtId="0" fontId="5" fillId="8" borderId="1" xfId="0" applyFont="1" applyFill="1" applyBorder="1" applyAlignment="1">
      <alignment wrapText="1"/>
    </xf>
    <xf numFmtId="0" fontId="33" fillId="8" borderId="1" xfId="0" applyFont="1" applyFill="1" applyBorder="1"/>
    <xf numFmtId="0" fontId="5" fillId="7" borderId="0" xfId="0" applyFont="1" applyFill="1" applyAlignment="1">
      <alignment wrapText="1"/>
    </xf>
    <xf numFmtId="14" fontId="7" fillId="8" borderId="1" xfId="0" applyNumberFormat="1" applyFont="1" applyFill="1" applyBorder="1" applyAlignment="1">
      <alignment horizontal="center" vertical="center"/>
    </xf>
    <xf numFmtId="0" fontId="34" fillId="8" borderId="1" xfId="0" applyFont="1" applyFill="1" applyBorder="1"/>
    <xf numFmtId="0" fontId="7" fillId="8" borderId="1" xfId="0" applyFont="1" applyFill="1" applyBorder="1" applyAlignment="1">
      <alignment horizontal="left" vertical="top"/>
    </xf>
    <xf numFmtId="0" fontId="35" fillId="8" borderId="1" xfId="0" applyFont="1" applyFill="1" applyBorder="1" applyAlignment="1">
      <alignment horizontal="left" vertical="top"/>
    </xf>
    <xf numFmtId="0" fontId="36" fillId="8" borderId="1" xfId="0" applyFont="1" applyFill="1" applyBorder="1"/>
    <xf numFmtId="0" fontId="37" fillId="7" borderId="0" xfId="0" applyFont="1" applyFill="1"/>
    <xf numFmtId="0" fontId="38" fillId="7" borderId="0" xfId="0" applyFont="1" applyFill="1"/>
    <xf numFmtId="0" fontId="39" fillId="8" borderId="1" xfId="0" applyFont="1" applyFill="1" applyBorder="1"/>
    <xf numFmtId="0" fontId="40" fillId="8" borderId="0" xfId="0" applyFont="1" applyFill="1"/>
    <xf numFmtId="0" fontId="41" fillId="8" borderId="1" xfId="0" applyFont="1" applyFill="1" applyBorder="1"/>
    <xf numFmtId="168" fontId="7" fillId="13" borderId="1" xfId="0" applyNumberFormat="1" applyFont="1" applyFill="1" applyBorder="1" applyAlignment="1">
      <alignment horizontal="left"/>
    </xf>
    <xf numFmtId="0" fontId="7" fillId="13" borderId="1" xfId="0" applyFont="1" applyFill="1" applyBorder="1"/>
    <xf numFmtId="0" fontId="7" fillId="13" borderId="1" xfId="0" applyFont="1" applyFill="1" applyBorder="1" applyAlignment="1">
      <alignment horizontal="center" wrapText="1"/>
    </xf>
    <xf numFmtId="14" fontId="7" fillId="13" borderId="1" xfId="0" applyNumberFormat="1" applyFont="1" applyFill="1" applyBorder="1" applyAlignment="1">
      <alignment horizontal="center" vertical="center"/>
    </xf>
    <xf numFmtId="1" fontId="7" fillId="13" borderId="1" xfId="0" applyNumberFormat="1" applyFont="1" applyFill="1" applyBorder="1" applyAlignment="1">
      <alignment horizontal="center" vertical="center"/>
    </xf>
    <xf numFmtId="0" fontId="7" fillId="13" borderId="1" xfId="0" applyFont="1" applyFill="1" applyBorder="1" applyAlignment="1">
      <alignment horizontal="center"/>
    </xf>
    <xf numFmtId="0" fontId="42" fillId="13" borderId="1" xfId="0" applyFont="1" applyFill="1" applyBorder="1"/>
    <xf numFmtId="0" fontId="7" fillId="13" borderId="1" xfId="0" applyFont="1" applyFill="1" applyBorder="1" applyAlignment="1">
      <alignment horizontal="left" vertical="top"/>
    </xf>
    <xf numFmtId="0" fontId="43" fillId="13" borderId="1" xfId="0" applyFont="1" applyFill="1" applyBorder="1" applyAlignment="1">
      <alignment horizontal="left" vertical="top"/>
    </xf>
    <xf numFmtId="0" fontId="44" fillId="13" borderId="1" xfId="0" applyFont="1" applyFill="1" applyBorder="1"/>
    <xf numFmtId="0" fontId="5" fillId="13" borderId="1" xfId="0" applyFont="1" applyFill="1" applyBorder="1" applyAlignment="1">
      <alignment wrapText="1"/>
    </xf>
    <xf numFmtId="0" fontId="45" fillId="13" borderId="1" xfId="0" applyFont="1" applyFill="1" applyBorder="1" applyAlignment="1">
      <alignment wrapText="1"/>
    </xf>
    <xf numFmtId="0" fontId="7" fillId="13" borderId="1" xfId="0" applyFont="1" applyFill="1" applyBorder="1" applyAlignment="1">
      <alignment horizontal="left"/>
    </xf>
    <xf numFmtId="0" fontId="46" fillId="13" borderId="1" xfId="0" applyFont="1" applyFill="1" applyBorder="1"/>
    <xf numFmtId="0" fontId="47" fillId="13" borderId="1" xfId="0" applyFont="1" applyFill="1" applyBorder="1"/>
    <xf numFmtId="0" fontId="48" fillId="13" borderId="1" xfId="0" applyFont="1" applyFill="1" applyBorder="1" applyAlignment="1">
      <alignment wrapText="1"/>
    </xf>
    <xf numFmtId="0" fontId="49" fillId="13" borderId="1" xfId="0" applyFont="1" applyFill="1" applyBorder="1" applyAlignment="1">
      <alignment wrapText="1"/>
    </xf>
    <xf numFmtId="0" fontId="27" fillId="13" borderId="1" xfId="0" applyFont="1" applyFill="1" applyBorder="1" applyAlignment="1">
      <alignment horizontal="left"/>
    </xf>
    <xf numFmtId="0" fontId="27" fillId="7" borderId="4" xfId="0" applyFont="1" applyFill="1" applyBorder="1"/>
    <xf numFmtId="0" fontId="7" fillId="14" borderId="1" xfId="0" applyFont="1" applyFill="1" applyBorder="1" applyAlignment="1">
      <alignment horizontal="center"/>
    </xf>
    <xf numFmtId="0" fontId="50" fillId="13" borderId="1" xfId="0" applyFont="1" applyFill="1" applyBorder="1"/>
    <xf numFmtId="0" fontId="51" fillId="13" borderId="1" xfId="0" applyFont="1" applyFill="1" applyBorder="1" applyAlignment="1">
      <alignment wrapText="1"/>
    </xf>
    <xf numFmtId="0" fontId="52" fillId="13" borderId="1" xfId="0" applyFont="1" applyFill="1" applyBorder="1" applyAlignment="1">
      <alignment wrapText="1"/>
    </xf>
    <xf numFmtId="0" fontId="53" fillId="13" borderId="1" xfId="0" applyFont="1" applyFill="1" applyBorder="1"/>
    <xf numFmtId="0" fontId="54" fillId="8" borderId="0" xfId="0" applyFont="1" applyFill="1"/>
    <xf numFmtId="0" fontId="55" fillId="13" borderId="1" xfId="0" applyFont="1" applyFill="1" applyBorder="1"/>
    <xf numFmtId="0" fontId="7" fillId="9" borderId="0" xfId="0" applyFont="1" applyFill="1" applyAlignment="1">
      <alignment horizontal="left" vertical="center"/>
    </xf>
    <xf numFmtId="0" fontId="7" fillId="13" borderId="1" xfId="0" applyFont="1" applyFill="1" applyBorder="1" applyAlignment="1">
      <alignment horizontal="center" vertical="center"/>
    </xf>
    <xf numFmtId="0" fontId="56" fillId="13" borderId="1" xfId="0" applyFont="1" applyFill="1" applyBorder="1"/>
    <xf numFmtId="1" fontId="30" fillId="13" borderId="1" xfId="0" applyNumberFormat="1" applyFont="1" applyFill="1" applyBorder="1" applyAlignment="1">
      <alignment wrapText="1"/>
    </xf>
    <xf numFmtId="168" fontId="7" fillId="8" borderId="1" xfId="0" applyNumberFormat="1" applyFont="1" applyFill="1" applyBorder="1" applyAlignment="1">
      <alignment horizontal="left"/>
    </xf>
    <xf numFmtId="0" fontId="57" fillId="8" borderId="1" xfId="0" applyFont="1" applyFill="1" applyBorder="1" applyAlignment="1">
      <alignment wrapText="1"/>
    </xf>
    <xf numFmtId="0" fontId="27" fillId="8" borderId="3" xfId="0" applyFont="1" applyFill="1" applyBorder="1"/>
    <xf numFmtId="0" fontId="5" fillId="8" borderId="1" xfId="0" applyFont="1" applyFill="1" applyBorder="1" applyAlignment="1">
      <alignment horizontal="left" wrapText="1"/>
    </xf>
    <xf numFmtId="0" fontId="5" fillId="8" borderId="1" xfId="0" applyFont="1" applyFill="1" applyBorder="1" applyAlignment="1">
      <alignment horizontal="center" wrapText="1"/>
    </xf>
    <xf numFmtId="14" fontId="7" fillId="15" borderId="1" xfId="0" applyNumberFormat="1" applyFont="1" applyFill="1" applyBorder="1" applyAlignment="1">
      <alignment horizontal="center" vertical="center"/>
    </xf>
    <xf numFmtId="168" fontId="7" fillId="6" borderId="0" xfId="0" applyNumberFormat="1" applyFont="1" applyFill="1" applyAlignment="1">
      <alignment horizontal="left"/>
    </xf>
    <xf numFmtId="0" fontId="7" fillId="6" borderId="0" xfId="0" applyFont="1" applyFill="1"/>
    <xf numFmtId="0" fontId="5" fillId="9" borderId="0" xfId="0" applyFont="1" applyFill="1"/>
    <xf numFmtId="0" fontId="7" fillId="6" borderId="0" xfId="0" applyFont="1" applyFill="1" applyAlignment="1">
      <alignment horizontal="center" vertical="center" wrapText="1"/>
    </xf>
    <xf numFmtId="14" fontId="7" fillId="6" borderId="0" xfId="0" applyNumberFormat="1" applyFont="1" applyFill="1" applyAlignment="1">
      <alignment horizontal="center" vertical="center"/>
    </xf>
    <xf numFmtId="1" fontId="7" fillId="6" borderId="0" xfId="0" applyNumberFormat="1" applyFont="1" applyFill="1" applyAlignment="1">
      <alignment horizontal="center" vertical="center"/>
    </xf>
    <xf numFmtId="1" fontId="7" fillId="9" borderId="0" xfId="0" applyNumberFormat="1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7" fillId="9" borderId="0" xfId="0" applyFont="1" applyFill="1"/>
    <xf numFmtId="0" fontId="5" fillId="6" borderId="0" xfId="0" applyFont="1" applyFill="1"/>
    <xf numFmtId="1" fontId="7" fillId="6" borderId="0" xfId="0" applyNumberFormat="1" applyFont="1" applyFill="1" applyAlignment="1">
      <alignment horizontal="center"/>
    </xf>
    <xf numFmtId="0" fontId="7" fillId="6" borderId="0" xfId="0" applyFont="1" applyFill="1" applyAlignment="1">
      <alignment horizontal="center"/>
    </xf>
    <xf numFmtId="0" fontId="58" fillId="16" borderId="0" xfId="0" applyFont="1" applyFill="1" applyAlignment="1">
      <alignment horizontal="center" vertical="center"/>
    </xf>
    <xf numFmtId="0" fontId="5" fillId="0" borderId="1" xfId="0" applyFont="1" applyBorder="1" applyAlignment="1">
      <alignment horizontal="left"/>
    </xf>
    <xf numFmtId="0" fontId="4" fillId="4" borderId="5" xfId="0" applyFont="1" applyFill="1" applyBorder="1" applyAlignment="1">
      <alignment horizontal="center" wrapText="1"/>
    </xf>
    <xf numFmtId="1" fontId="4" fillId="4" borderId="1" xfId="0" applyNumberFormat="1" applyFont="1" applyFill="1" applyBorder="1" applyAlignment="1">
      <alignment horizontal="center"/>
    </xf>
    <xf numFmtId="0" fontId="3" fillId="4" borderId="0" xfId="0" applyFont="1" applyFill="1" applyAlignment="1">
      <alignment horizontal="left"/>
    </xf>
    <xf numFmtId="49" fontId="7" fillId="6" borderId="1" xfId="0" applyNumberFormat="1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left" vertical="center"/>
    </xf>
    <xf numFmtId="14" fontId="7" fillId="6" borderId="1" xfId="0" applyNumberFormat="1" applyFont="1" applyFill="1" applyBorder="1" applyAlignment="1">
      <alignment horizontal="left" vertical="center"/>
    </xf>
    <xf numFmtId="1" fontId="7" fillId="6" borderId="1" xfId="0" applyNumberFormat="1" applyFont="1" applyFill="1" applyBorder="1" applyAlignment="1">
      <alignment horizontal="center" vertical="center"/>
    </xf>
    <xf numFmtId="1" fontId="7" fillId="6" borderId="1" xfId="0" applyNumberFormat="1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left" vertical="center"/>
    </xf>
    <xf numFmtId="49" fontId="7" fillId="6" borderId="1" xfId="0" applyNumberFormat="1" applyFont="1" applyFill="1" applyBorder="1" applyAlignment="1">
      <alignment horizontal="left"/>
    </xf>
    <xf numFmtId="0" fontId="7" fillId="6" borderId="1" xfId="0" applyFont="1" applyFill="1" applyBorder="1" applyAlignment="1">
      <alignment horizontal="left"/>
    </xf>
    <xf numFmtId="165" fontId="7" fillId="6" borderId="1" xfId="0" applyNumberFormat="1" applyFont="1" applyFill="1" applyBorder="1" applyAlignment="1">
      <alignment horizontal="center"/>
    </xf>
    <xf numFmtId="1" fontId="7" fillId="7" borderId="1" xfId="0" applyNumberFormat="1" applyFont="1" applyFill="1" applyBorder="1" applyAlignment="1">
      <alignment horizontal="center"/>
    </xf>
    <xf numFmtId="0" fontId="58" fillId="16" borderId="4" xfId="0" applyFont="1" applyFill="1" applyBorder="1" applyAlignment="1">
      <alignment horizontal="center"/>
    </xf>
    <xf numFmtId="0" fontId="7" fillId="6" borderId="1" xfId="0" applyFont="1" applyFill="1" applyBorder="1" applyAlignment="1">
      <alignment wrapText="1"/>
    </xf>
    <xf numFmtId="0" fontId="7" fillId="6" borderId="1" xfId="0" applyFont="1" applyFill="1" applyBorder="1"/>
    <xf numFmtId="0" fontId="59" fillId="6" borderId="1" xfId="0" applyFont="1" applyFill="1" applyBorder="1"/>
    <xf numFmtId="168" fontId="7" fillId="6" borderId="1" xfId="0" applyNumberFormat="1" applyFont="1" applyFill="1" applyBorder="1" applyAlignment="1">
      <alignment horizontal="left"/>
    </xf>
    <xf numFmtId="0" fontId="7" fillId="6" borderId="1" xfId="0" applyFont="1" applyFill="1" applyBorder="1" applyAlignment="1">
      <alignment horizontal="center"/>
    </xf>
    <xf numFmtId="0" fontId="7" fillId="6" borderId="0" xfId="0" applyFont="1" applyFill="1" applyAlignment="1">
      <alignment horizontal="left"/>
    </xf>
    <xf numFmtId="0" fontId="7" fillId="6" borderId="1" xfId="0" applyFont="1" applyFill="1" applyBorder="1" applyAlignment="1">
      <alignment horizontal="left" wrapText="1"/>
    </xf>
    <xf numFmtId="0" fontId="60" fillId="6" borderId="1" xfId="0" applyFont="1" applyFill="1" applyBorder="1" applyAlignment="1">
      <alignment horizontal="left"/>
    </xf>
    <xf numFmtId="0" fontId="61" fillId="6" borderId="0" xfId="0" applyFont="1" applyFill="1" applyAlignment="1">
      <alignment horizontal="left"/>
    </xf>
    <xf numFmtId="166" fontId="7" fillId="6" borderId="1" xfId="0" applyNumberFormat="1" applyFont="1" applyFill="1" applyBorder="1" applyAlignment="1">
      <alignment horizontal="left"/>
    </xf>
    <xf numFmtId="0" fontId="62" fillId="6" borderId="1" xfId="0" applyFont="1" applyFill="1" applyBorder="1" applyAlignment="1">
      <alignment horizontal="left"/>
    </xf>
    <xf numFmtId="0" fontId="63" fillId="6" borderId="0" xfId="0" applyFont="1" applyFill="1" applyAlignment="1">
      <alignment horizontal="left"/>
    </xf>
    <xf numFmtId="0" fontId="7" fillId="17" borderId="1" xfId="0" applyFont="1" applyFill="1" applyBorder="1" applyAlignment="1">
      <alignment horizontal="left"/>
    </xf>
    <xf numFmtId="0" fontId="64" fillId="6" borderId="1" xfId="0" applyFont="1" applyFill="1" applyBorder="1"/>
    <xf numFmtId="0" fontId="65" fillId="6" borderId="1" xfId="0" applyFont="1" applyFill="1" applyBorder="1"/>
    <xf numFmtId="0" fontId="31" fillId="6" borderId="0" xfId="0" applyFont="1" applyFill="1"/>
    <xf numFmtId="49" fontId="7" fillId="6" borderId="1" xfId="0" applyNumberFormat="1" applyFont="1" applyFill="1" applyBorder="1"/>
    <xf numFmtId="14" fontId="7" fillId="6" borderId="1" xfId="0" applyNumberFormat="1" applyFont="1" applyFill="1" applyBorder="1" applyAlignment="1">
      <alignment horizontal="center"/>
    </xf>
    <xf numFmtId="0" fontId="7" fillId="0" borderId="0" xfId="0" applyFont="1"/>
    <xf numFmtId="165" fontId="7" fillId="6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164" fontId="66" fillId="6" borderId="1" xfId="0" applyNumberFormat="1" applyFont="1" applyFill="1" applyBorder="1" applyAlignment="1">
      <alignment horizontal="left" vertical="center"/>
    </xf>
    <xf numFmtId="0" fontId="67" fillId="6" borderId="1" xfId="0" applyFont="1" applyFill="1" applyBorder="1" applyAlignment="1">
      <alignment horizontal="left" vertical="center"/>
    </xf>
    <xf numFmtId="0" fontId="68" fillId="6" borderId="0" xfId="0" applyFont="1" applyFill="1" applyAlignment="1">
      <alignment horizontal="left" vertical="center"/>
    </xf>
    <xf numFmtId="0" fontId="69" fillId="6" borderId="1" xfId="0" applyFont="1" applyFill="1" applyBorder="1" applyAlignment="1">
      <alignment horizontal="left" vertical="center"/>
    </xf>
    <xf numFmtId="0" fontId="70" fillId="6" borderId="0" xfId="0" applyFont="1" applyFill="1" applyAlignment="1">
      <alignment horizontal="left" vertical="center"/>
    </xf>
    <xf numFmtId="166" fontId="71" fillId="6" borderId="1" xfId="0" applyNumberFormat="1" applyFont="1" applyFill="1" applyBorder="1" applyAlignment="1">
      <alignment horizontal="left" vertical="center"/>
    </xf>
    <xf numFmtId="0" fontId="7" fillId="17" borderId="1" xfId="0" applyFont="1" applyFill="1" applyBorder="1" applyAlignment="1">
      <alignment horizontal="left" vertical="center"/>
    </xf>
    <xf numFmtId="164" fontId="7" fillId="6" borderId="0" xfId="0" applyNumberFormat="1" applyFont="1" applyFill="1" applyAlignment="1">
      <alignment horizontal="left" vertical="center"/>
    </xf>
    <xf numFmtId="164" fontId="72" fillId="6" borderId="1" xfId="0" applyNumberFormat="1" applyFont="1" applyFill="1" applyBorder="1" applyAlignment="1">
      <alignment horizontal="left" vertical="center" wrapText="1"/>
    </xf>
    <xf numFmtId="164" fontId="73" fillId="6" borderId="0" xfId="0" applyNumberFormat="1" applyFont="1" applyFill="1" applyAlignment="1">
      <alignment horizontal="left" vertical="center" wrapText="1"/>
    </xf>
    <xf numFmtId="164" fontId="7" fillId="6" borderId="1" xfId="0" applyNumberFormat="1" applyFont="1" applyFill="1" applyBorder="1" applyAlignment="1">
      <alignment horizontal="left" vertical="center" wrapText="1"/>
    </xf>
    <xf numFmtId="0" fontId="7" fillId="6" borderId="0" xfId="0" applyFont="1" applyFill="1" applyAlignment="1">
      <alignment horizontal="left" vertical="center" wrapText="1"/>
    </xf>
    <xf numFmtId="0" fontId="74" fillId="6" borderId="1" xfId="0" applyFont="1" applyFill="1" applyBorder="1" applyAlignment="1">
      <alignment horizontal="left" vertical="center"/>
    </xf>
    <xf numFmtId="0" fontId="7" fillId="18" borderId="1" xfId="0" applyFont="1" applyFill="1" applyBorder="1" applyAlignment="1">
      <alignment horizontal="left" vertical="center"/>
    </xf>
    <xf numFmtId="0" fontId="7" fillId="18" borderId="0" xfId="0" applyFont="1" applyFill="1" applyAlignment="1">
      <alignment horizontal="left" vertical="center"/>
    </xf>
    <xf numFmtId="0" fontId="75" fillId="0" borderId="1" xfId="0" applyFont="1" applyBorder="1" applyAlignment="1">
      <alignment horizontal="left" vertical="center"/>
    </xf>
    <xf numFmtId="14" fontId="7" fillId="6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14" fontId="7" fillId="6" borderId="0" xfId="0" applyNumberFormat="1" applyFont="1" applyFill="1" applyAlignment="1">
      <alignment horizontal="center"/>
    </xf>
    <xf numFmtId="0" fontId="7" fillId="6" borderId="4" xfId="0" applyFont="1" applyFill="1" applyBorder="1"/>
    <xf numFmtId="0" fontId="7" fillId="6" borderId="4" xfId="0" applyFont="1" applyFill="1" applyBorder="1" applyAlignment="1">
      <alignment horizontal="left" vertical="center"/>
    </xf>
    <xf numFmtId="0" fontId="7" fillId="6" borderId="0" xfId="0" applyFont="1" applyFill="1" applyAlignment="1">
      <alignment horizontal="left" wrapText="1"/>
    </xf>
    <xf numFmtId="0" fontId="76" fillId="6" borderId="4" xfId="0" applyFont="1" applyFill="1" applyBorder="1"/>
    <xf numFmtId="0" fontId="77" fillId="6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31" fillId="6" borderId="1" xfId="0" applyFont="1" applyFill="1" applyBorder="1" applyAlignment="1">
      <alignment horizontal="left" vertical="center"/>
    </xf>
    <xf numFmtId="0" fontId="7" fillId="19" borderId="1" xfId="0" applyFont="1" applyFill="1" applyBorder="1" applyAlignment="1">
      <alignment horizontal="left" vertical="center"/>
    </xf>
    <xf numFmtId="0" fontId="78" fillId="0" borderId="1" xfId="0" applyFont="1" applyBorder="1" applyAlignment="1">
      <alignment horizontal="left" vertical="center"/>
    </xf>
    <xf numFmtId="0" fontId="7" fillId="6" borderId="6" xfId="0" applyFont="1" applyFill="1" applyBorder="1" applyAlignment="1">
      <alignment wrapText="1"/>
    </xf>
    <xf numFmtId="0" fontId="79" fillId="6" borderId="1" xfId="0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left" vertical="center"/>
    </xf>
    <xf numFmtId="0" fontId="80" fillId="6" borderId="1" xfId="0" applyFont="1" applyFill="1" applyBorder="1" applyAlignment="1">
      <alignment horizontal="left" vertical="center"/>
    </xf>
    <xf numFmtId="0" fontId="3" fillId="6" borderId="1" xfId="0" applyFont="1" applyFill="1" applyBorder="1" applyAlignment="1">
      <alignment horizontal="left" vertical="center"/>
    </xf>
    <xf numFmtId="1" fontId="3" fillId="6" borderId="1" xfId="0" applyNumberFormat="1" applyFont="1" applyFill="1" applyBorder="1" applyAlignment="1">
      <alignment horizontal="center" vertical="center"/>
    </xf>
    <xf numFmtId="0" fontId="3" fillId="6" borderId="0" xfId="0" applyFont="1" applyFill="1" applyAlignment="1">
      <alignment horizontal="left" vertical="center"/>
    </xf>
    <xf numFmtId="0" fontId="5" fillId="6" borderId="1" xfId="0" applyFont="1" applyFill="1" applyBorder="1" applyAlignment="1">
      <alignment wrapText="1"/>
    </xf>
    <xf numFmtId="0" fontId="81" fillId="6" borderId="0" xfId="0" applyFont="1" applyFill="1" applyAlignment="1">
      <alignment wrapText="1"/>
    </xf>
    <xf numFmtId="0" fontId="5" fillId="6" borderId="1" xfId="0" applyFont="1" applyFill="1" applyBorder="1"/>
    <xf numFmtId="0" fontId="7" fillId="0" borderId="0" xfId="0" applyFont="1" applyAlignment="1">
      <alignment horizontal="left" vertical="center"/>
    </xf>
    <xf numFmtId="164" fontId="7" fillId="6" borderId="4" xfId="0" applyNumberFormat="1" applyFont="1" applyFill="1" applyBorder="1"/>
    <xf numFmtId="0" fontId="82" fillId="7" borderId="0" xfId="0" applyFont="1" applyFill="1"/>
    <xf numFmtId="49" fontId="7" fillId="3" borderId="1" xfId="0" applyNumberFormat="1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/>
    <xf numFmtId="0" fontId="83" fillId="3" borderId="1" xfId="0" applyFont="1" applyFill="1" applyBorder="1"/>
    <xf numFmtId="0" fontId="84" fillId="3" borderId="1" xfId="0" applyFont="1" applyFill="1" applyBorder="1" applyAlignment="1">
      <alignment horizontal="left" vertical="center"/>
    </xf>
    <xf numFmtId="0" fontId="85" fillId="6" borderId="1" xfId="0" applyFont="1" applyFill="1" applyBorder="1" applyAlignment="1">
      <alignment horizontal="left" vertical="center"/>
    </xf>
    <xf numFmtId="0" fontId="86" fillId="6" borderId="1" xfId="0" applyFont="1" applyFill="1" applyBorder="1" applyAlignment="1">
      <alignment horizontal="left" vertical="center" wrapText="1"/>
    </xf>
    <xf numFmtId="0" fontId="87" fillId="6" borderId="0" xfId="0" applyFont="1" applyFill="1" applyAlignment="1">
      <alignment horizontal="left" vertical="center" wrapText="1"/>
    </xf>
    <xf numFmtId="168" fontId="7" fillId="6" borderId="1" xfId="0" applyNumberFormat="1" applyFont="1" applyFill="1" applyBorder="1"/>
    <xf numFmtId="0" fontId="7" fillId="6" borderId="4" xfId="0" applyFont="1" applyFill="1" applyBorder="1" applyAlignment="1">
      <alignment horizontal="left"/>
    </xf>
    <xf numFmtId="165" fontId="7" fillId="6" borderId="4" xfId="0" applyNumberFormat="1" applyFont="1" applyFill="1" applyBorder="1" applyAlignment="1">
      <alignment horizontal="center"/>
    </xf>
    <xf numFmtId="1" fontId="7" fillId="6" borderId="4" xfId="0" applyNumberFormat="1" applyFont="1" applyFill="1" applyBorder="1" applyAlignment="1">
      <alignment horizontal="center"/>
    </xf>
    <xf numFmtId="1" fontId="7" fillId="6" borderId="1" xfId="0" applyNumberFormat="1" applyFont="1" applyFill="1" applyBorder="1" applyAlignment="1">
      <alignment horizontal="center"/>
    </xf>
    <xf numFmtId="0" fontId="88" fillId="6" borderId="4" xfId="0" applyFont="1" applyFill="1" applyBorder="1" applyAlignment="1">
      <alignment vertical="top"/>
    </xf>
    <xf numFmtId="0" fontId="7" fillId="6" borderId="4" xfId="0" applyFont="1" applyFill="1" applyBorder="1" applyAlignment="1">
      <alignment vertical="top"/>
    </xf>
    <xf numFmtId="0" fontId="89" fillId="6" borderId="0" xfId="0" applyFont="1" applyFill="1" applyAlignment="1">
      <alignment vertical="top"/>
    </xf>
    <xf numFmtId="168" fontId="7" fillId="6" borderId="5" xfId="0" applyNumberFormat="1" applyFont="1" applyFill="1" applyBorder="1"/>
    <xf numFmtId="0" fontId="7" fillId="6" borderId="6" xfId="0" applyFont="1" applyFill="1" applyBorder="1" applyAlignment="1">
      <alignment horizontal="left"/>
    </xf>
    <xf numFmtId="165" fontId="7" fillId="6" borderId="6" xfId="0" applyNumberFormat="1" applyFont="1" applyFill="1" applyBorder="1" applyAlignment="1">
      <alignment horizontal="center"/>
    </xf>
    <xf numFmtId="0" fontId="7" fillId="6" borderId="6" xfId="0" applyFont="1" applyFill="1" applyBorder="1"/>
    <xf numFmtId="0" fontId="7" fillId="6" borderId="6" xfId="0" applyFont="1" applyFill="1" applyBorder="1" applyAlignment="1">
      <alignment vertical="top"/>
    </xf>
    <xf numFmtId="0" fontId="7" fillId="6" borderId="0" xfId="0" applyFont="1" applyFill="1" applyAlignment="1">
      <alignment vertical="top"/>
    </xf>
    <xf numFmtId="0" fontId="90" fillId="6" borderId="6" xfId="0" applyFont="1" applyFill="1" applyBorder="1"/>
    <xf numFmtId="0" fontId="91" fillId="6" borderId="0" xfId="0" applyFont="1" applyFill="1"/>
    <xf numFmtId="0" fontId="92" fillId="6" borderId="6" xfId="0" applyFont="1" applyFill="1" applyBorder="1" applyAlignment="1">
      <alignment vertical="top"/>
    </xf>
    <xf numFmtId="0" fontId="7" fillId="6" borderId="9" xfId="0" applyFont="1" applyFill="1" applyBorder="1"/>
    <xf numFmtId="0" fontId="7" fillId="0" borderId="6" xfId="0" applyFont="1" applyBorder="1"/>
    <xf numFmtId="0" fontId="31" fillId="6" borderId="6" xfId="0" applyFont="1" applyFill="1" applyBorder="1"/>
    <xf numFmtId="1" fontId="7" fillId="6" borderId="6" xfId="0" applyNumberFormat="1" applyFont="1" applyFill="1" applyBorder="1"/>
    <xf numFmtId="0" fontId="80" fillId="6" borderId="6" xfId="0" applyFont="1" applyFill="1" applyBorder="1"/>
    <xf numFmtId="0" fontId="7" fillId="19" borderId="6" xfId="0" applyFont="1" applyFill="1" applyBorder="1"/>
    <xf numFmtId="168" fontId="7" fillId="2" borderId="5" xfId="0" applyNumberFormat="1" applyFont="1" applyFill="1" applyBorder="1"/>
    <xf numFmtId="14" fontId="93" fillId="0" borderId="1" xfId="0" applyNumberFormat="1" applyFont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0" fontId="7" fillId="17" borderId="0" xfId="0" applyFont="1" applyFill="1" applyAlignment="1">
      <alignment horizontal="left" vertical="center"/>
    </xf>
    <xf numFmtId="1" fontId="7" fillId="0" borderId="0" xfId="0" applyNumberFormat="1" applyFont="1"/>
    <xf numFmtId="0" fontId="7" fillId="20" borderId="1" xfId="0" applyFont="1" applyFill="1" applyBorder="1" applyAlignment="1">
      <alignment horizontal="center" vertical="center"/>
    </xf>
    <xf numFmtId="164" fontId="7" fillId="7" borderId="1" xfId="0" applyNumberFormat="1" applyFont="1" applyFill="1" applyBorder="1" applyAlignment="1">
      <alignment horizontal="left" vertical="center"/>
    </xf>
    <xf numFmtId="164" fontId="7" fillId="7" borderId="0" xfId="0" applyNumberFormat="1" applyFont="1" applyFill="1" applyAlignment="1">
      <alignment horizontal="left" vertical="center"/>
    </xf>
    <xf numFmtId="1" fontId="7" fillId="7" borderId="6" xfId="0" applyNumberFormat="1" applyFont="1" applyFill="1" applyBorder="1" applyAlignment="1">
      <alignment wrapText="1"/>
    </xf>
    <xf numFmtId="0" fontId="7" fillId="7" borderId="1" xfId="0" applyFont="1" applyFill="1" applyBorder="1" applyAlignment="1">
      <alignment horizontal="left" wrapText="1"/>
    </xf>
    <xf numFmtId="49" fontId="7" fillId="7" borderId="1" xfId="0" applyNumberFormat="1" applyFont="1" applyFill="1" applyBorder="1"/>
    <xf numFmtId="0" fontId="94" fillId="7" borderId="1" xfId="0" applyFont="1" applyFill="1" applyBorder="1"/>
    <xf numFmtId="0" fontId="95" fillId="7" borderId="1" xfId="0" applyFont="1" applyFill="1" applyBorder="1" applyAlignment="1">
      <alignment horizontal="left" vertical="center"/>
    </xf>
    <xf numFmtId="0" fontId="96" fillId="7" borderId="1" xfId="0" applyFont="1" applyFill="1" applyBorder="1" applyAlignment="1">
      <alignment horizontal="left" vertical="center"/>
    </xf>
    <xf numFmtId="0" fontId="7" fillId="7" borderId="1" xfId="0" applyFont="1" applyFill="1" applyBorder="1" applyAlignment="1">
      <alignment horizontal="center" vertical="center"/>
    </xf>
    <xf numFmtId="168" fontId="7" fillId="7" borderId="1" xfId="0" applyNumberFormat="1" applyFont="1" applyFill="1" applyBorder="1" applyAlignment="1">
      <alignment horizontal="left" vertical="center"/>
    </xf>
    <xf numFmtId="1" fontId="6" fillId="0" borderId="0" xfId="0" applyNumberFormat="1" applyFont="1"/>
    <xf numFmtId="0" fontId="97" fillId="7" borderId="1" xfId="0" applyFont="1" applyFill="1" applyBorder="1" applyAlignment="1">
      <alignment horizontal="left" vertical="center"/>
    </xf>
    <xf numFmtId="0" fontId="98" fillId="7" borderId="0" xfId="0" applyFont="1" applyFill="1" applyAlignment="1">
      <alignment horizontal="left" vertical="center"/>
    </xf>
    <xf numFmtId="14" fontId="7" fillId="7" borderId="1" xfId="0" applyNumberFormat="1" applyFont="1" applyFill="1" applyBorder="1"/>
    <xf numFmtId="0" fontId="99" fillId="7" borderId="1" xfId="0" applyFont="1" applyFill="1" applyBorder="1"/>
    <xf numFmtId="0" fontId="100" fillId="7" borderId="0" xfId="0" applyFont="1" applyFill="1"/>
    <xf numFmtId="0" fontId="7" fillId="7" borderId="4" xfId="0" applyFont="1" applyFill="1" applyBorder="1" applyAlignment="1">
      <alignment horizontal="left"/>
    </xf>
    <xf numFmtId="14" fontId="5" fillId="7" borderId="4" xfId="0" applyNumberFormat="1" applyFont="1" applyFill="1" applyBorder="1" applyAlignment="1">
      <alignment horizontal="left"/>
    </xf>
    <xf numFmtId="14" fontId="7" fillId="7" borderId="4" xfId="0" applyNumberFormat="1" applyFont="1" applyFill="1" applyBorder="1" applyAlignment="1">
      <alignment horizontal="left"/>
    </xf>
    <xf numFmtId="14" fontId="7" fillId="7" borderId="4" xfId="0" applyNumberFormat="1" applyFont="1" applyFill="1" applyBorder="1" applyAlignment="1">
      <alignment horizontal="center"/>
    </xf>
    <xf numFmtId="1" fontId="7" fillId="7" borderId="4" xfId="0" applyNumberFormat="1" applyFont="1" applyFill="1" applyBorder="1" applyAlignment="1">
      <alignment horizontal="center"/>
    </xf>
    <xf numFmtId="14" fontId="7" fillId="7" borderId="1" xfId="0" applyNumberFormat="1" applyFont="1" applyFill="1" applyBorder="1" applyAlignment="1">
      <alignment horizontal="left" vertical="center"/>
    </xf>
    <xf numFmtId="168" fontId="7" fillId="6" borderId="1" xfId="0" applyNumberFormat="1" applyFont="1" applyFill="1" applyBorder="1" applyAlignment="1">
      <alignment horizontal="left" vertical="center"/>
    </xf>
    <xf numFmtId="0" fontId="7" fillId="7" borderId="6" xfId="0" applyFont="1" applyFill="1" applyBorder="1" applyAlignment="1">
      <alignment horizontal="left"/>
    </xf>
    <xf numFmtId="14" fontId="7" fillId="7" borderId="6" xfId="0" applyNumberFormat="1" applyFont="1" applyFill="1" applyBorder="1" applyAlignment="1">
      <alignment horizontal="center"/>
    </xf>
    <xf numFmtId="1" fontId="7" fillId="7" borderId="6" xfId="0" applyNumberFormat="1" applyFont="1" applyFill="1" applyBorder="1" applyAlignment="1">
      <alignment horizontal="center"/>
    </xf>
    <xf numFmtId="0" fontId="58" fillId="16" borderId="6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left"/>
    </xf>
    <xf numFmtId="0" fontId="31" fillId="7" borderId="1" xfId="0" applyFont="1" applyFill="1" applyBorder="1"/>
    <xf numFmtId="165" fontId="5" fillId="7" borderId="6" xfId="0" applyNumberFormat="1" applyFont="1" applyFill="1" applyBorder="1"/>
    <xf numFmtId="14" fontId="7" fillId="0" borderId="1" xfId="0" applyNumberFormat="1" applyFont="1" applyBorder="1" applyAlignment="1">
      <alignment horizontal="center" vertical="center"/>
    </xf>
    <xf numFmtId="0" fontId="101" fillId="19" borderId="1" xfId="0" applyFont="1" applyFill="1" applyBorder="1" applyAlignment="1">
      <alignment horizontal="left" vertical="center"/>
    </xf>
    <xf numFmtId="14" fontId="7" fillId="0" borderId="4" xfId="0" applyNumberFormat="1" applyFont="1" applyBorder="1" applyAlignment="1">
      <alignment horizontal="left"/>
    </xf>
    <xf numFmtId="14" fontId="7" fillId="6" borderId="4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vertical="top"/>
    </xf>
    <xf numFmtId="0" fontId="7" fillId="17" borderId="0" xfId="0" applyFont="1" applyFill="1" applyAlignment="1">
      <alignment horizontal="left"/>
    </xf>
    <xf numFmtId="164" fontId="7" fillId="0" borderId="1" xfId="0" applyNumberFormat="1" applyFont="1" applyBorder="1" applyAlignment="1">
      <alignment horizontal="center"/>
    </xf>
    <xf numFmtId="0" fontId="102" fillId="0" borderId="1" xfId="0" applyFont="1" applyBorder="1"/>
    <xf numFmtId="0" fontId="58" fillId="20" borderId="4" xfId="0" applyFont="1" applyFill="1" applyBorder="1" applyAlignment="1">
      <alignment horizontal="center"/>
    </xf>
    <xf numFmtId="0" fontId="103" fillId="0" borderId="1" xfId="0" applyFont="1" applyBorder="1" applyAlignment="1">
      <alignment horizontal="left" vertical="center"/>
    </xf>
    <xf numFmtId="14" fontId="7" fillId="6" borderId="1" xfId="0" applyNumberFormat="1" applyFont="1" applyFill="1" applyBorder="1" applyAlignment="1">
      <alignment horizontal="left"/>
    </xf>
    <xf numFmtId="0" fontId="7" fillId="17" borderId="1" xfId="0" applyFont="1" applyFill="1" applyBorder="1"/>
    <xf numFmtId="0" fontId="7" fillId="17" borderId="0" xfId="0" applyFont="1" applyFill="1"/>
    <xf numFmtId="0" fontId="7" fillId="6" borderId="1" xfId="0" applyFont="1" applyFill="1" applyBorder="1" applyAlignment="1">
      <alignment horizontal="center" wrapText="1"/>
    </xf>
    <xf numFmtId="164" fontId="7" fillId="0" borderId="4" xfId="0" applyNumberFormat="1" applyFont="1" applyBorder="1" applyAlignment="1">
      <alignment horizontal="center"/>
    </xf>
    <xf numFmtId="0" fontId="7" fillId="0" borderId="4" xfId="0" applyFont="1" applyBorder="1"/>
    <xf numFmtId="0" fontId="7" fillId="0" borderId="5" xfId="0" applyFont="1" applyBorder="1"/>
    <xf numFmtId="0" fontId="7" fillId="0" borderId="6" xfId="0" applyFont="1" applyBorder="1" applyAlignment="1">
      <alignment horizontal="left"/>
    </xf>
    <xf numFmtId="164" fontId="7" fillId="0" borderId="6" xfId="0" applyNumberFormat="1" applyFont="1" applyBorder="1" applyAlignment="1">
      <alignment horizontal="center"/>
    </xf>
    <xf numFmtId="1" fontId="7" fillId="6" borderId="6" xfId="0" applyNumberFormat="1" applyFont="1" applyFill="1" applyBorder="1" applyAlignment="1">
      <alignment horizontal="center"/>
    </xf>
    <xf numFmtId="0" fontId="5" fillId="0" borderId="6" xfId="0" applyFont="1" applyBorder="1"/>
    <xf numFmtId="0" fontId="7" fillId="18" borderId="6" xfId="0" applyFont="1" applyFill="1" applyBorder="1"/>
    <xf numFmtId="0" fontId="7" fillId="18" borderId="0" xfId="0" applyFont="1" applyFill="1"/>
    <xf numFmtId="0" fontId="7" fillId="17" borderId="6" xfId="0" applyFont="1" applyFill="1" applyBorder="1"/>
    <xf numFmtId="0" fontId="5" fillId="0" borderId="6" xfId="0" applyFont="1" applyBorder="1" applyAlignment="1">
      <alignment horizontal="left"/>
    </xf>
    <xf numFmtId="0" fontId="7" fillId="15" borderId="6" xfId="0" applyFont="1" applyFill="1" applyBorder="1" applyAlignment="1">
      <alignment horizontal="center"/>
    </xf>
    <xf numFmtId="0" fontId="5" fillId="15" borderId="6" xfId="0" applyFont="1" applyFill="1" applyBorder="1"/>
    <xf numFmtId="0" fontId="7" fillId="15" borderId="1" xfId="0" applyFont="1" applyFill="1" applyBorder="1" applyAlignment="1">
      <alignment horizontal="center"/>
    </xf>
    <xf numFmtId="168" fontId="7" fillId="0" borderId="1" xfId="0" applyNumberFormat="1" applyFont="1" applyBorder="1" applyAlignment="1">
      <alignment horizontal="left" vertical="center"/>
    </xf>
    <xf numFmtId="0" fontId="104" fillId="7" borderId="1" xfId="0" applyFont="1" applyFill="1" applyBorder="1"/>
    <xf numFmtId="0" fontId="104" fillId="7" borderId="0" xfId="0" applyFont="1" applyFill="1"/>
    <xf numFmtId="0" fontId="80" fillId="7" borderId="1" xfId="0" applyFont="1" applyFill="1" applyBorder="1"/>
    <xf numFmtId="164" fontId="7" fillId="7" borderId="1" xfId="0" applyNumberFormat="1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left" vertical="center"/>
    </xf>
    <xf numFmtId="0" fontId="105" fillId="7" borderId="1" xfId="0" applyFont="1" applyFill="1" applyBorder="1" applyAlignment="1">
      <alignment horizontal="left" vertical="center"/>
    </xf>
    <xf numFmtId="164" fontId="7" fillId="7" borderId="4" xfId="0" applyNumberFormat="1" applyFont="1" applyFill="1" applyBorder="1"/>
    <xf numFmtId="164" fontId="106" fillId="7" borderId="4" xfId="0" applyNumberFormat="1" applyFont="1" applyFill="1" applyBorder="1"/>
    <xf numFmtId="0" fontId="7" fillId="19" borderId="0" xfId="0" applyFont="1" applyFill="1" applyAlignment="1">
      <alignment horizontal="left" vertical="center"/>
    </xf>
    <xf numFmtId="164" fontId="7" fillId="0" borderId="1" xfId="0" applyNumberFormat="1" applyFont="1" applyBorder="1" applyAlignment="1">
      <alignment horizontal="center" vertical="center"/>
    </xf>
    <xf numFmtId="0" fontId="7" fillId="15" borderId="0" xfId="0" applyFont="1" applyFill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31" fillId="7" borderId="1" xfId="0" applyFont="1" applyFill="1" applyBorder="1" applyAlignment="1">
      <alignment horizontal="left" vertical="center"/>
    </xf>
    <xf numFmtId="0" fontId="7" fillId="15" borderId="1" xfId="0" applyFont="1" applyFill="1" applyBorder="1" applyAlignment="1">
      <alignment horizontal="left" vertical="center"/>
    </xf>
    <xf numFmtId="167" fontId="7" fillId="6" borderId="1" xfId="0" applyNumberFormat="1" applyFont="1" applyFill="1" applyBorder="1" applyAlignment="1">
      <alignment horizontal="left"/>
    </xf>
    <xf numFmtId="0" fontId="7" fillId="7" borderId="6" xfId="0" applyFont="1" applyFill="1" applyBorder="1" applyAlignment="1">
      <alignment wrapText="1"/>
    </xf>
    <xf numFmtId="0" fontId="107" fillId="7" borderId="0" xfId="0" applyFont="1" applyFill="1" applyAlignment="1">
      <alignment horizontal="left" vertical="center"/>
    </xf>
    <xf numFmtId="0" fontId="108" fillId="7" borderId="0" xfId="0" applyFont="1" applyFill="1"/>
    <xf numFmtId="1" fontId="7" fillId="7" borderId="0" xfId="0" applyNumberFormat="1" applyFont="1" applyFill="1" applyAlignment="1">
      <alignment horizontal="left"/>
    </xf>
    <xf numFmtId="0" fontId="3" fillId="19" borderId="1" xfId="0" applyFont="1" applyFill="1" applyBorder="1" applyAlignment="1">
      <alignment horizontal="left" vertical="center"/>
    </xf>
    <xf numFmtId="0" fontId="109" fillId="19" borderId="1" xfId="0" applyFont="1" applyFill="1" applyBorder="1" applyAlignment="1">
      <alignment horizontal="left" vertical="center"/>
    </xf>
    <xf numFmtId="0" fontId="7" fillId="5" borderId="0" xfId="0" applyFont="1" applyFill="1" applyAlignment="1">
      <alignment horizontal="left" wrapText="1"/>
    </xf>
    <xf numFmtId="167" fontId="7" fillId="15" borderId="1" xfId="0" applyNumberFormat="1" applyFont="1" applyFill="1" applyBorder="1" applyAlignment="1">
      <alignment horizontal="left"/>
    </xf>
    <xf numFmtId="164" fontId="5" fillId="7" borderId="1" xfId="0" applyNumberFormat="1" applyFont="1" applyFill="1" applyBorder="1" applyAlignment="1">
      <alignment horizontal="left" vertical="center"/>
    </xf>
    <xf numFmtId="1" fontId="5" fillId="7" borderId="1" xfId="0" applyNumberFormat="1" applyFont="1" applyFill="1" applyBorder="1" applyAlignment="1">
      <alignment horizontal="left" vertical="center"/>
    </xf>
    <xf numFmtId="1" fontId="7" fillId="7" borderId="4" xfId="0" applyNumberFormat="1" applyFont="1" applyFill="1" applyBorder="1" applyAlignment="1">
      <alignment horizontal="left" vertical="center"/>
    </xf>
    <xf numFmtId="1" fontId="110" fillId="7" borderId="4" xfId="0" applyNumberFormat="1" applyFont="1" applyFill="1" applyBorder="1" applyAlignment="1">
      <alignment horizontal="left" vertical="center"/>
    </xf>
    <xf numFmtId="1" fontId="5" fillId="7" borderId="4" xfId="0" applyNumberFormat="1" applyFont="1" applyFill="1" applyBorder="1" applyAlignment="1">
      <alignment horizontal="left" vertical="center"/>
    </xf>
    <xf numFmtId="164" fontId="111" fillId="7" borderId="1" xfId="0" applyNumberFormat="1" applyFont="1" applyFill="1" applyBorder="1" applyAlignment="1">
      <alignment horizontal="left" vertical="center"/>
    </xf>
    <xf numFmtId="1" fontId="5" fillId="7" borderId="1" xfId="0" applyNumberFormat="1" applyFont="1" applyFill="1" applyBorder="1"/>
    <xf numFmtId="1" fontId="7" fillId="7" borderId="5" xfId="0" applyNumberFormat="1" applyFont="1" applyFill="1" applyBorder="1" applyAlignment="1">
      <alignment wrapText="1"/>
    </xf>
    <xf numFmtId="164" fontId="112" fillId="7" borderId="0" xfId="0" applyNumberFormat="1" applyFont="1" applyFill="1" applyAlignment="1">
      <alignment horizontal="left" vertical="center"/>
    </xf>
    <xf numFmtId="0" fontId="31" fillId="7" borderId="0" xfId="0" applyFont="1" applyFill="1" applyAlignment="1">
      <alignment horizontal="left"/>
    </xf>
    <xf numFmtId="0" fontId="7" fillId="15" borderId="1" xfId="0" applyFont="1" applyFill="1" applyBorder="1" applyAlignment="1">
      <alignment horizontal="center" vertical="center"/>
    </xf>
    <xf numFmtId="168" fontId="7" fillId="0" borderId="1" xfId="0" applyNumberFormat="1" applyFont="1" applyBorder="1" applyAlignment="1">
      <alignment horizontal="left"/>
    </xf>
    <xf numFmtId="1" fontId="7" fillId="7" borderId="4" xfId="0" applyNumberFormat="1" applyFont="1" applyFill="1" applyBorder="1" applyAlignment="1">
      <alignment horizontal="center" vertical="center"/>
    </xf>
    <xf numFmtId="1" fontId="5" fillId="7" borderId="4" xfId="0" applyNumberFormat="1" applyFont="1" applyFill="1" applyBorder="1"/>
    <xf numFmtId="1" fontId="3" fillId="7" borderId="4" xfId="0" applyNumberFormat="1" applyFont="1" applyFill="1" applyBorder="1"/>
    <xf numFmtId="0" fontId="113" fillId="6" borderId="1" xfId="0" applyFont="1" applyFill="1" applyBorder="1"/>
    <xf numFmtId="0" fontId="25" fillId="7" borderId="1" xfId="0" applyFont="1" applyFill="1" applyBorder="1" applyAlignment="1">
      <alignment horizontal="left" vertical="center"/>
    </xf>
    <xf numFmtId="0" fontId="25" fillId="7" borderId="0" xfId="0" applyFont="1" applyFill="1" applyAlignment="1">
      <alignment horizontal="left" vertical="center"/>
    </xf>
    <xf numFmtId="1" fontId="31" fillId="7" borderId="1" xfId="0" applyNumberFormat="1" applyFont="1" applyFill="1" applyBorder="1" applyAlignment="1">
      <alignment horizontal="left" vertical="center"/>
    </xf>
    <xf numFmtId="0" fontId="7" fillId="20" borderId="4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left" vertical="center"/>
    </xf>
    <xf numFmtId="1" fontId="5" fillId="7" borderId="6" xfId="0" applyNumberFormat="1" applyFont="1" applyFill="1" applyBorder="1" applyAlignment="1">
      <alignment horizontal="left" vertical="center"/>
    </xf>
    <xf numFmtId="0" fontId="5" fillId="7" borderId="6" xfId="0" applyFont="1" applyFill="1" applyBorder="1" applyAlignment="1">
      <alignment horizontal="left" vertical="center"/>
    </xf>
    <xf numFmtId="0" fontId="5" fillId="7" borderId="0" xfId="0" applyFont="1" applyFill="1" applyAlignment="1">
      <alignment horizontal="left" vertical="center"/>
    </xf>
    <xf numFmtId="0" fontId="31" fillId="7" borderId="1" xfId="0" applyFont="1" applyFill="1" applyBorder="1" applyAlignment="1">
      <alignment horizontal="left"/>
    </xf>
    <xf numFmtId="14" fontId="7" fillId="7" borderId="3" xfId="0" applyNumberFormat="1" applyFont="1" applyFill="1" applyBorder="1" applyAlignment="1">
      <alignment horizontal="center" vertical="center"/>
    </xf>
    <xf numFmtId="14" fontId="7" fillId="7" borderId="4" xfId="0" applyNumberFormat="1" applyFont="1" applyFill="1" applyBorder="1" applyAlignment="1">
      <alignment horizontal="center" vertical="center"/>
    </xf>
    <xf numFmtId="14" fontId="7" fillId="7" borderId="3" xfId="0" applyNumberFormat="1" applyFont="1" applyFill="1" applyBorder="1" applyAlignment="1">
      <alignment horizontal="left" vertical="center"/>
    </xf>
    <xf numFmtId="1" fontId="7" fillId="7" borderId="3" xfId="0" applyNumberFormat="1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 wrapText="1"/>
    </xf>
    <xf numFmtId="0" fontId="114" fillId="6" borderId="1" xfId="0" applyFont="1" applyFill="1" applyBorder="1" applyAlignment="1">
      <alignment horizontal="left" vertical="center"/>
    </xf>
    <xf numFmtId="0" fontId="7" fillId="7" borderId="6" xfId="0" applyFont="1" applyFill="1" applyBorder="1" applyAlignment="1">
      <alignment horizontal="center" vertical="center" wrapText="1"/>
    </xf>
    <xf numFmtId="14" fontId="7" fillId="7" borderId="6" xfId="0" applyNumberFormat="1" applyFont="1" applyFill="1" applyBorder="1" applyAlignment="1">
      <alignment horizontal="center" vertical="center"/>
    </xf>
    <xf numFmtId="0" fontId="115" fillId="7" borderId="1" xfId="0" applyFont="1" applyFill="1" applyBorder="1"/>
    <xf numFmtId="0" fontId="80" fillId="7" borderId="1" xfId="0" applyFont="1" applyFill="1" applyBorder="1" applyAlignment="1">
      <alignment horizontal="left" vertical="center"/>
    </xf>
    <xf numFmtId="0" fontId="31" fillId="6" borderId="0" xfId="0" applyFont="1" applyFill="1" applyAlignment="1">
      <alignment horizontal="left" vertical="center"/>
    </xf>
    <xf numFmtId="0" fontId="116" fillId="6" borderId="0" xfId="0" applyFont="1" applyFill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0" fontId="117" fillId="6" borderId="5" xfId="0" applyFont="1" applyFill="1" applyBorder="1" applyAlignment="1">
      <alignment wrapText="1"/>
    </xf>
    <xf numFmtId="0" fontId="7" fillId="6" borderId="5" xfId="0" applyFont="1" applyFill="1" applyBorder="1" applyAlignment="1">
      <alignment wrapText="1"/>
    </xf>
    <xf numFmtId="1" fontId="7" fillId="6" borderId="4" xfId="0" applyNumberFormat="1" applyFont="1" applyFill="1" applyBorder="1"/>
    <xf numFmtId="1" fontId="7" fillId="6" borderId="0" xfId="0" applyNumberFormat="1" applyFont="1" applyFill="1"/>
    <xf numFmtId="0" fontId="118" fillId="0" borderId="1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19" borderId="4" xfId="0" applyFont="1" applyFill="1" applyBorder="1" applyAlignment="1">
      <alignment horizontal="left" vertical="center"/>
    </xf>
    <xf numFmtId="0" fontId="25" fillId="0" borderId="1" xfId="0" applyFont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14" fontId="7" fillId="0" borderId="4" xfId="0" applyNumberFormat="1" applyFont="1" applyBorder="1" applyAlignment="1">
      <alignment horizontal="center"/>
    </xf>
    <xf numFmtId="0" fontId="5" fillId="0" borderId="4" xfId="0" applyFont="1" applyBorder="1"/>
    <xf numFmtId="0" fontId="7" fillId="0" borderId="4" xfId="0" applyFont="1" applyBorder="1" applyAlignment="1">
      <alignment horizontal="left" vertical="center"/>
    </xf>
    <xf numFmtId="164" fontId="7" fillId="6" borderId="1" xfId="0" applyNumberFormat="1" applyFont="1" applyFill="1" applyBorder="1"/>
    <xf numFmtId="0" fontId="5" fillId="6" borderId="0" xfId="0" applyFont="1" applyFill="1" applyAlignment="1">
      <alignment horizontal="left" vertical="center"/>
    </xf>
    <xf numFmtId="14" fontId="7" fillId="6" borderId="4" xfId="0" applyNumberFormat="1" applyFont="1" applyFill="1" applyBorder="1" applyAlignment="1">
      <alignment horizontal="center" vertical="center"/>
    </xf>
    <xf numFmtId="1" fontId="7" fillId="6" borderId="4" xfId="0" applyNumberFormat="1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left" vertical="center"/>
    </xf>
    <xf numFmtId="164" fontId="7" fillId="6" borderId="4" xfId="0" applyNumberFormat="1" applyFont="1" applyFill="1" applyBorder="1" applyAlignment="1">
      <alignment horizontal="left" vertical="center"/>
    </xf>
    <xf numFmtId="0" fontId="7" fillId="6" borderId="5" xfId="0" applyFont="1" applyFill="1" applyBorder="1"/>
    <xf numFmtId="166" fontId="7" fillId="6" borderId="1" xfId="0" applyNumberFormat="1" applyFont="1" applyFill="1" applyBorder="1"/>
    <xf numFmtId="0" fontId="119" fillId="6" borderId="1" xfId="0" applyFont="1" applyFill="1" applyBorder="1" applyAlignment="1">
      <alignment horizontal="left"/>
    </xf>
    <xf numFmtId="0" fontId="3" fillId="6" borderId="1" xfId="0" applyFont="1" applyFill="1" applyBorder="1" applyAlignment="1">
      <alignment horizontal="left"/>
    </xf>
    <xf numFmtId="0" fontId="120" fillId="6" borderId="1" xfId="0" applyFont="1" applyFill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7" fillId="7" borderId="6" xfId="0" applyFont="1" applyFill="1" applyBorder="1" applyAlignment="1">
      <alignment horizontal="center"/>
    </xf>
    <xf numFmtId="164" fontId="7" fillId="7" borderId="6" xfId="0" applyNumberFormat="1" applyFont="1" applyFill="1" applyBorder="1"/>
    <xf numFmtId="164" fontId="121" fillId="7" borderId="6" xfId="0" applyNumberFormat="1" applyFont="1" applyFill="1" applyBorder="1"/>
    <xf numFmtId="1" fontId="7" fillId="7" borderId="6" xfId="0" applyNumberFormat="1" applyFont="1" applyFill="1" applyBorder="1"/>
    <xf numFmtId="0" fontId="5" fillId="7" borderId="4" xfId="0" applyFont="1" applyFill="1" applyBorder="1"/>
    <xf numFmtId="0" fontId="5" fillId="7" borderId="6" xfId="0" applyFont="1" applyFill="1" applyBorder="1"/>
    <xf numFmtId="0" fontId="7" fillId="5" borderId="0" xfId="0" applyFont="1" applyFill="1" applyAlignment="1">
      <alignment horizontal="center" wrapText="1"/>
    </xf>
    <xf numFmtId="0" fontId="7" fillId="7" borderId="6" xfId="0" applyFont="1" applyFill="1" applyBorder="1" applyAlignment="1">
      <alignment horizontal="center" wrapText="1"/>
    </xf>
    <xf numFmtId="0" fontId="7" fillId="7" borderId="4" xfId="0" applyFont="1" applyFill="1" applyBorder="1" applyAlignment="1">
      <alignment horizontal="center"/>
    </xf>
    <xf numFmtId="14" fontId="7" fillId="7" borderId="1" xfId="0" applyNumberFormat="1" applyFont="1" applyFill="1" applyBorder="1" applyAlignment="1">
      <alignment horizontal="left"/>
    </xf>
    <xf numFmtId="0" fontId="7" fillId="7" borderId="2" xfId="0" applyFont="1" applyFill="1" applyBorder="1" applyAlignment="1">
      <alignment horizontal="left" vertical="center"/>
    </xf>
    <xf numFmtId="0" fontId="7" fillId="7" borderId="3" xfId="0" applyFont="1" applyFill="1" applyBorder="1" applyAlignment="1">
      <alignment horizontal="left" vertical="center"/>
    </xf>
    <xf numFmtId="0" fontId="7" fillId="7" borderId="4" xfId="0" applyFont="1" applyFill="1" applyBorder="1" applyAlignment="1">
      <alignment horizontal="center" wrapText="1"/>
    </xf>
    <xf numFmtId="0" fontId="7" fillId="20" borderId="4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left"/>
    </xf>
    <xf numFmtId="0" fontId="7" fillId="0" borderId="3" xfId="0" applyFont="1" applyBorder="1" applyAlignment="1">
      <alignment horizontal="left"/>
    </xf>
    <xf numFmtId="0" fontId="7" fillId="0" borderId="0" xfId="0" applyFont="1" applyAlignment="1">
      <alignment horizontal="left"/>
    </xf>
    <xf numFmtId="164" fontId="7" fillId="7" borderId="6" xfId="0" applyNumberFormat="1" applyFont="1" applyFill="1" applyBorder="1" applyAlignment="1">
      <alignment horizontal="center"/>
    </xf>
    <xf numFmtId="164" fontId="7" fillId="7" borderId="4" xfId="0" applyNumberFormat="1" applyFont="1" applyFill="1" applyBorder="1" applyAlignment="1">
      <alignment horizontal="center"/>
    </xf>
    <xf numFmtId="0" fontId="31" fillId="7" borderId="6" xfId="0" applyFont="1" applyFill="1" applyBorder="1"/>
    <xf numFmtId="0" fontId="7" fillId="7" borderId="3" xfId="0" applyFont="1" applyFill="1" applyBorder="1"/>
    <xf numFmtId="164" fontId="7" fillId="7" borderId="4" xfId="0" applyNumberFormat="1" applyFont="1" applyFill="1" applyBorder="1" applyAlignment="1">
      <alignment horizontal="left"/>
    </xf>
    <xf numFmtId="164" fontId="7" fillId="7" borderId="1" xfId="0" applyNumberFormat="1" applyFont="1" applyFill="1" applyBorder="1" applyAlignment="1">
      <alignment horizontal="left"/>
    </xf>
    <xf numFmtId="0" fontId="114" fillId="7" borderId="1" xfId="0" applyFont="1" applyFill="1" applyBorder="1"/>
    <xf numFmtId="49" fontId="7" fillId="7" borderId="1" xfId="0" applyNumberFormat="1" applyFont="1" applyFill="1" applyBorder="1" applyAlignment="1">
      <alignment horizontal="center" wrapText="1"/>
    </xf>
    <xf numFmtId="0" fontId="7" fillId="20" borderId="1" xfId="0" applyFont="1" applyFill="1" applyBorder="1" applyAlignment="1">
      <alignment horizontal="center"/>
    </xf>
    <xf numFmtId="1" fontId="122" fillId="7" borderId="4" xfId="0" applyNumberFormat="1" applyFont="1" applyFill="1" applyBorder="1"/>
    <xf numFmtId="0" fontId="7" fillId="7" borderId="8" xfId="0" applyFont="1" applyFill="1" applyBorder="1"/>
    <xf numFmtId="1" fontId="7" fillId="7" borderId="10" xfId="0" applyNumberFormat="1" applyFont="1" applyFill="1" applyBorder="1" applyAlignment="1">
      <alignment horizontal="left"/>
    </xf>
    <xf numFmtId="1" fontId="7" fillId="7" borderId="8" xfId="0" applyNumberFormat="1" applyFont="1" applyFill="1" applyBorder="1" applyAlignment="1">
      <alignment horizontal="left"/>
    </xf>
    <xf numFmtId="164" fontId="7" fillId="7" borderId="5" xfId="0" applyNumberFormat="1" applyFont="1" applyFill="1" applyBorder="1"/>
    <xf numFmtId="0" fontId="117" fillId="7" borderId="5" xfId="0" applyFont="1" applyFill="1" applyBorder="1"/>
    <xf numFmtId="167" fontId="7" fillId="2" borderId="1" xfId="0" applyNumberFormat="1" applyFont="1" applyFill="1" applyBorder="1" applyAlignment="1">
      <alignment horizontal="left"/>
    </xf>
    <xf numFmtId="0" fontId="7" fillId="2" borderId="1" xfId="0" applyFont="1" applyFill="1" applyBorder="1"/>
    <xf numFmtId="0" fontId="123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wrapText="1"/>
    </xf>
    <xf numFmtId="164" fontId="7" fillId="2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1" fontId="7" fillId="2" borderId="1" xfId="0" applyNumberFormat="1" applyFont="1" applyFill="1" applyBorder="1"/>
    <xf numFmtId="0" fontId="7" fillId="2" borderId="1" xfId="0" applyFont="1" applyFill="1" applyBorder="1" applyAlignment="1">
      <alignment wrapText="1"/>
    </xf>
    <xf numFmtId="0" fontId="7" fillId="7" borderId="1" xfId="0" applyFont="1" applyFill="1" applyBorder="1" applyAlignment="1">
      <alignment vertical="top"/>
    </xf>
    <xf numFmtId="0" fontId="7" fillId="7" borderId="4" xfId="0" applyFont="1" applyFill="1" applyBorder="1" applyAlignment="1">
      <alignment vertical="top"/>
    </xf>
    <xf numFmtId="0" fontId="27" fillId="6" borderId="1" xfId="0" applyFont="1" applyFill="1" applyBorder="1" applyAlignment="1">
      <alignment wrapText="1"/>
    </xf>
    <xf numFmtId="0" fontId="7" fillId="6" borderId="4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left" vertical="top"/>
    </xf>
    <xf numFmtId="0" fontId="7" fillId="7" borderId="5" xfId="0" applyFont="1" applyFill="1" applyBorder="1" applyAlignment="1">
      <alignment horizontal="left" vertical="top"/>
    </xf>
    <xf numFmtId="0" fontId="124" fillId="7" borderId="1" xfId="0" applyFont="1" applyFill="1" applyBorder="1" applyAlignment="1">
      <alignment vertical="top"/>
    </xf>
    <xf numFmtId="0" fontId="7" fillId="7" borderId="0" xfId="0" applyFont="1" applyFill="1" applyAlignment="1">
      <alignment vertical="top"/>
    </xf>
    <xf numFmtId="0" fontId="3" fillId="7" borderId="4" xfId="0" applyFont="1" applyFill="1" applyBorder="1" applyAlignment="1">
      <alignment horizontal="left" vertical="center"/>
    </xf>
    <xf numFmtId="168" fontId="114" fillId="6" borderId="1" xfId="0" applyNumberFormat="1" applyFont="1" applyFill="1" applyBorder="1" applyAlignment="1">
      <alignment horizontal="left"/>
    </xf>
    <xf numFmtId="0" fontId="125" fillId="6" borderId="1" xfId="0" applyFont="1" applyFill="1" applyBorder="1"/>
    <xf numFmtId="0" fontId="126" fillId="6" borderId="0" xfId="0" applyFont="1" applyFill="1"/>
    <xf numFmtId="0" fontId="105" fillId="7" borderId="5" xfId="0" applyFont="1" applyFill="1" applyBorder="1"/>
    <xf numFmtId="0" fontId="105" fillId="7" borderId="1" xfId="0" applyFont="1" applyFill="1" applyBorder="1"/>
    <xf numFmtId="0" fontId="105" fillId="7" borderId="0" xfId="0" applyFont="1" applyFill="1"/>
    <xf numFmtId="0" fontId="105" fillId="7" borderId="6" xfId="0" applyFont="1" applyFill="1" applyBorder="1"/>
    <xf numFmtId="0" fontId="127" fillId="7" borderId="1" xfId="0" applyFont="1" applyFill="1" applyBorder="1"/>
    <xf numFmtId="0" fontId="128" fillId="7" borderId="0" xfId="0" applyFont="1" applyFill="1"/>
    <xf numFmtId="0" fontId="129" fillId="7" borderId="6" xfId="0" applyFont="1" applyFill="1" applyBorder="1"/>
    <xf numFmtId="0" fontId="7" fillId="12" borderId="1" xfId="0" applyFont="1" applyFill="1" applyBorder="1" applyAlignment="1">
      <alignment horizontal="left" vertical="center"/>
    </xf>
    <xf numFmtId="0" fontId="130" fillId="12" borderId="1" xfId="0" applyFont="1" applyFill="1" applyBorder="1" applyAlignment="1">
      <alignment horizontal="left" vertical="center"/>
    </xf>
    <xf numFmtId="0" fontId="7" fillId="15" borderId="1" xfId="0" applyFont="1" applyFill="1" applyBorder="1"/>
    <xf numFmtId="164" fontId="7" fillId="6" borderId="1" xfId="0" applyNumberFormat="1" applyFont="1" applyFill="1" applyBorder="1" applyAlignment="1">
      <alignment horizontal="center"/>
    </xf>
    <xf numFmtId="49" fontId="7" fillId="6" borderId="1" xfId="0" applyNumberFormat="1" applyFont="1" applyFill="1" applyBorder="1" applyAlignment="1">
      <alignment horizontal="center"/>
    </xf>
    <xf numFmtId="0" fontId="131" fillId="6" borderId="1" xfId="0" applyFont="1" applyFill="1" applyBorder="1" applyAlignment="1">
      <alignment horizontal="left"/>
    </xf>
    <xf numFmtId="0" fontId="132" fillId="6" borderId="1" xfId="0" applyFont="1" applyFill="1" applyBorder="1" applyAlignment="1">
      <alignment horizontal="left" vertical="center"/>
    </xf>
    <xf numFmtId="0" fontId="133" fillId="6" borderId="0" xfId="0" applyFont="1" applyFill="1" applyAlignment="1">
      <alignment horizontal="left" vertical="center"/>
    </xf>
    <xf numFmtId="0" fontId="134" fillId="5" borderId="1" xfId="0" applyFont="1" applyFill="1" applyBorder="1"/>
    <xf numFmtId="0" fontId="7" fillId="6" borderId="6" xfId="0" applyFont="1" applyFill="1" applyBorder="1" applyAlignment="1">
      <alignment horizontal="center"/>
    </xf>
    <xf numFmtId="14" fontId="7" fillId="6" borderId="6" xfId="0" applyNumberFormat="1" applyFont="1" applyFill="1" applyBorder="1" applyAlignment="1">
      <alignment horizontal="center"/>
    </xf>
    <xf numFmtId="14" fontId="7" fillId="6" borderId="1" xfId="0" applyNumberFormat="1" applyFont="1" applyFill="1" applyBorder="1"/>
    <xf numFmtId="169" fontId="7" fillId="6" borderId="6" xfId="0" applyNumberFormat="1" applyFont="1" applyFill="1" applyBorder="1" applyAlignment="1">
      <alignment horizontal="center"/>
    </xf>
    <xf numFmtId="169" fontId="7" fillId="6" borderId="1" xfId="0" applyNumberFormat="1" applyFont="1" applyFill="1" applyBorder="1" applyAlignment="1">
      <alignment horizontal="center"/>
    </xf>
    <xf numFmtId="0" fontId="135" fillId="6" borderId="1" xfId="0" applyFont="1" applyFill="1" applyBorder="1"/>
    <xf numFmtId="0" fontId="7" fillId="6" borderId="6" xfId="0" applyFont="1" applyFill="1" applyBorder="1" applyAlignment="1">
      <alignment horizontal="center" wrapText="1"/>
    </xf>
    <xf numFmtId="1" fontId="136" fillId="6" borderId="1" xfId="0" applyNumberFormat="1" applyFont="1" applyFill="1" applyBorder="1"/>
    <xf numFmtId="1" fontId="5" fillId="6" borderId="1" xfId="0" applyNumberFormat="1" applyFont="1" applyFill="1" applyBorder="1"/>
    <xf numFmtId="0" fontId="7" fillId="12" borderId="1" xfId="0" applyFont="1" applyFill="1" applyBorder="1"/>
    <xf numFmtId="0" fontId="114" fillId="7" borderId="1" xfId="0" applyFont="1" applyFill="1" applyBorder="1" applyAlignment="1">
      <alignment horizontal="left" vertical="center"/>
    </xf>
    <xf numFmtId="0" fontId="137" fillId="7" borderId="1" xfId="0" applyFont="1" applyFill="1" applyBorder="1" applyAlignment="1">
      <alignment horizontal="left" vertical="top"/>
    </xf>
    <xf numFmtId="0" fontId="7" fillId="7" borderId="0" xfId="0" applyFont="1" applyFill="1" applyAlignment="1">
      <alignment horizontal="left" vertical="top"/>
    </xf>
    <xf numFmtId="0" fontId="7" fillId="7" borderId="5" xfId="0" applyFont="1" applyFill="1" applyBorder="1" applyAlignment="1">
      <alignment vertical="top"/>
    </xf>
    <xf numFmtId="0" fontId="138" fillId="7" borderId="0" xfId="0" applyFont="1" applyFill="1"/>
    <xf numFmtId="49" fontId="7" fillId="15" borderId="1" xfId="0" applyNumberFormat="1" applyFont="1" applyFill="1" applyBorder="1" applyAlignment="1">
      <alignment horizontal="center"/>
    </xf>
    <xf numFmtId="1" fontId="139" fillId="7" borderId="1" xfId="0" applyNumberFormat="1" applyFont="1" applyFill="1" applyBorder="1"/>
    <xf numFmtId="0" fontId="7" fillId="7" borderId="0" xfId="0" applyFont="1" applyFill="1" applyAlignment="1">
      <alignment horizontal="center" wrapText="1"/>
    </xf>
    <xf numFmtId="164" fontId="7" fillId="7" borderId="0" xfId="0" applyNumberFormat="1" applyFont="1" applyFill="1" applyAlignment="1">
      <alignment horizontal="center" wrapText="1"/>
    </xf>
    <xf numFmtId="0" fontId="140" fillId="7" borderId="1" xfId="0" applyFont="1" applyFill="1" applyBorder="1"/>
    <xf numFmtId="0" fontId="7" fillId="21" borderId="1" xfId="0" applyFont="1" applyFill="1" applyBorder="1"/>
    <xf numFmtId="0" fontId="141" fillId="21" borderId="1" xfId="0" applyFont="1" applyFill="1" applyBorder="1"/>
    <xf numFmtId="0" fontId="142" fillId="7" borderId="1" xfId="0" applyFont="1" applyFill="1" applyBorder="1" applyAlignment="1">
      <alignment horizontal="left"/>
    </xf>
    <xf numFmtId="170" fontId="7" fillId="7" borderId="1" xfId="0" applyNumberFormat="1" applyFont="1" applyFill="1" applyBorder="1" applyAlignment="1">
      <alignment horizontal="center"/>
    </xf>
    <xf numFmtId="0" fontId="143" fillId="7" borderId="1" xfId="0" applyFont="1" applyFill="1" applyBorder="1"/>
    <xf numFmtId="0" fontId="7" fillId="22" borderId="0" xfId="0" applyFont="1" applyFill="1" applyAlignment="1">
      <alignment horizontal="left"/>
    </xf>
    <xf numFmtId="0" fontId="144" fillId="7" borderId="1" xfId="0" applyFont="1" applyFill="1" applyBorder="1" applyAlignment="1">
      <alignment horizontal="left" wrapText="1"/>
    </xf>
    <xf numFmtId="0" fontId="7" fillId="7" borderId="2" xfId="0" applyFont="1" applyFill="1" applyBorder="1" applyAlignment="1">
      <alignment horizontal="left"/>
    </xf>
    <xf numFmtId="0" fontId="7" fillId="7" borderId="3" xfId="0" applyFont="1" applyFill="1" applyBorder="1" applyAlignment="1">
      <alignment horizontal="left"/>
    </xf>
    <xf numFmtId="0" fontId="145" fillId="7" borderId="1" xfId="0" applyFont="1" applyFill="1" applyBorder="1" applyAlignment="1">
      <alignment wrapText="1"/>
    </xf>
    <xf numFmtId="0" fontId="146" fillId="0" borderId="1" xfId="0" applyFont="1" applyBorder="1" applyAlignment="1">
      <alignment horizontal="left" wrapText="1"/>
    </xf>
    <xf numFmtId="0" fontId="147" fillId="6" borderId="1" xfId="0" applyFont="1" applyFill="1" applyBorder="1"/>
    <xf numFmtId="0" fontId="5" fillId="7" borderId="5" xfId="0" applyFont="1" applyFill="1" applyBorder="1"/>
    <xf numFmtId="0" fontId="148" fillId="7" borderId="4" xfId="0" applyFont="1" applyFill="1" applyBorder="1"/>
    <xf numFmtId="0" fontId="6" fillId="2" borderId="0" xfId="0" applyFont="1" applyFill="1"/>
    <xf numFmtId="0" fontId="149" fillId="0" borderId="1" xfId="0" applyFont="1" applyBorder="1"/>
    <xf numFmtId="0" fontId="5" fillId="6" borderId="1" xfId="0" applyFont="1" applyFill="1" applyBorder="1" applyAlignment="1">
      <alignment horizontal="left"/>
    </xf>
    <xf numFmtId="0" fontId="150" fillId="0" borderId="1" xfId="0" applyFont="1" applyBorder="1"/>
    <xf numFmtId="170" fontId="7" fillId="6" borderId="1" xfId="0" applyNumberFormat="1" applyFont="1" applyFill="1" applyBorder="1" applyAlignment="1">
      <alignment horizontal="center"/>
    </xf>
    <xf numFmtId="0" fontId="3" fillId="7" borderId="1" xfId="0" applyFont="1" applyFill="1" applyBorder="1"/>
    <xf numFmtId="1" fontId="3" fillId="7" borderId="1" xfId="0" applyNumberFormat="1" applyFont="1" applyFill="1" applyBorder="1"/>
    <xf numFmtId="0" fontId="3" fillId="7" borderId="0" xfId="0" applyFont="1" applyFill="1" applyAlignment="1">
      <alignment vertical="top"/>
    </xf>
    <xf numFmtId="0" fontId="3" fillId="7" borderId="1" xfId="0" applyFont="1" applyFill="1" applyBorder="1" applyAlignment="1">
      <alignment vertical="top"/>
    </xf>
    <xf numFmtId="0" fontId="151" fillId="6" borderId="1" xfId="0" applyFont="1" applyFill="1" applyBorder="1" applyAlignment="1">
      <alignment vertical="top"/>
    </xf>
    <xf numFmtId="1" fontId="152" fillId="7" borderId="1" xfId="0" applyNumberFormat="1" applyFont="1" applyFill="1" applyBorder="1" applyAlignment="1">
      <alignment vertical="top"/>
    </xf>
    <xf numFmtId="0" fontId="153" fillId="5" borderId="1" xfId="0" applyFont="1" applyFill="1" applyBorder="1"/>
    <xf numFmtId="0" fontId="154" fillId="7" borderId="1" xfId="0" applyFont="1" applyFill="1" applyBorder="1" applyAlignment="1">
      <alignment horizontal="left" vertical="center"/>
    </xf>
    <xf numFmtId="0" fontId="155" fillId="7" borderId="1" xfId="0" applyFont="1" applyFill="1" applyBorder="1" applyAlignment="1">
      <alignment horizontal="left" vertical="center"/>
    </xf>
    <xf numFmtId="1" fontId="7" fillId="15" borderId="1" xfId="0" applyNumberFormat="1" applyFont="1" applyFill="1" applyBorder="1"/>
    <xf numFmtId="0" fontId="156" fillId="7" borderId="0" xfId="0" applyFont="1" applyFill="1" applyAlignment="1">
      <alignment horizontal="left"/>
    </xf>
    <xf numFmtId="0" fontId="157" fillId="7" borderId="0" xfId="0" applyFont="1" applyFill="1" applyAlignment="1">
      <alignment horizontal="left"/>
    </xf>
    <xf numFmtId="0" fontId="7" fillId="9" borderId="1" xfId="0" applyFont="1" applyFill="1" applyBorder="1"/>
    <xf numFmtId="0" fontId="158" fillId="6" borderId="1" xfId="0" applyFont="1" applyFill="1" applyBorder="1" applyAlignment="1">
      <alignment wrapText="1"/>
    </xf>
    <xf numFmtId="1" fontId="7" fillId="0" borderId="1" xfId="0" applyNumberFormat="1" applyFont="1" applyBorder="1"/>
    <xf numFmtId="0" fontId="159" fillId="6" borderId="1" xfId="0" applyFont="1" applyFill="1" applyBorder="1" applyAlignment="1">
      <alignment horizontal="left" wrapText="1"/>
    </xf>
    <xf numFmtId="0" fontId="160" fillId="0" borderId="1" xfId="0" applyFont="1" applyBorder="1" applyAlignment="1">
      <alignment horizontal="left"/>
    </xf>
    <xf numFmtId="0" fontId="161" fillId="0" borderId="1" xfId="0" applyFont="1" applyBorder="1" applyAlignment="1">
      <alignment horizontal="left"/>
    </xf>
    <xf numFmtId="1" fontId="7" fillId="6" borderId="1" xfId="0" applyNumberFormat="1" applyFont="1" applyFill="1" applyBorder="1" applyAlignment="1">
      <alignment horizontal="left"/>
    </xf>
    <xf numFmtId="0" fontId="162" fillId="6" borderId="1" xfId="0" applyFont="1" applyFill="1" applyBorder="1" applyAlignment="1">
      <alignment horizontal="left"/>
    </xf>
    <xf numFmtId="0" fontId="163" fillId="0" borderId="1" xfId="0" applyFont="1" applyBorder="1" applyAlignment="1">
      <alignment wrapText="1"/>
    </xf>
    <xf numFmtId="0" fontId="7" fillId="0" borderId="1" xfId="0" applyFont="1" applyBorder="1" applyAlignment="1">
      <alignment vertical="top" wrapText="1"/>
    </xf>
    <xf numFmtId="0" fontId="164" fillId="0" borderId="1" xfId="0" applyFont="1" applyBorder="1" applyAlignment="1">
      <alignment vertical="top" wrapText="1"/>
    </xf>
    <xf numFmtId="0" fontId="7" fillId="0" borderId="1" xfId="0" applyFont="1" applyBorder="1" applyAlignment="1">
      <alignment wrapText="1"/>
    </xf>
    <xf numFmtId="0" fontId="7" fillId="6" borderId="1" xfId="0" applyFont="1" applyFill="1" applyBorder="1" applyAlignment="1">
      <alignment vertical="top" wrapText="1"/>
    </xf>
    <xf numFmtId="0" fontId="27" fillId="6" borderId="1" xfId="0" applyFont="1" applyFill="1" applyBorder="1"/>
    <xf numFmtId="0" fontId="27" fillId="6" borderId="0" xfId="0" applyFont="1" applyFill="1" applyAlignment="1">
      <alignment wrapText="1"/>
    </xf>
    <xf numFmtId="0" fontId="7" fillId="6" borderId="1" xfId="0" applyFont="1" applyFill="1" applyBorder="1" applyAlignment="1">
      <alignment horizontal="left" vertical="top" wrapText="1"/>
    </xf>
    <xf numFmtId="1" fontId="157" fillId="6" borderId="1" xfId="0" applyNumberFormat="1" applyFont="1" applyFill="1" applyBorder="1" applyAlignment="1">
      <alignment horizontal="left"/>
    </xf>
    <xf numFmtId="0" fontId="117" fillId="6" borderId="1" xfId="0" applyFont="1" applyFill="1" applyBorder="1" applyAlignment="1">
      <alignment horizontal="left" vertical="center"/>
    </xf>
    <xf numFmtId="0" fontId="7" fillId="6" borderId="0" xfId="0" applyFont="1" applyFill="1" applyAlignment="1">
      <alignment wrapText="1"/>
    </xf>
    <xf numFmtId="0" fontId="157" fillId="6" borderId="1" xfId="0" applyFont="1" applyFill="1" applyBorder="1" applyAlignment="1">
      <alignment horizontal="left"/>
    </xf>
    <xf numFmtId="0" fontId="165" fillId="7" borderId="1" xfId="0" applyFont="1" applyFill="1" applyBorder="1" applyAlignment="1">
      <alignment wrapText="1"/>
    </xf>
    <xf numFmtId="164" fontId="5" fillId="7" borderId="0" xfId="0" applyNumberFormat="1" applyFont="1" applyFill="1" applyAlignment="1">
      <alignment horizontal="center"/>
    </xf>
    <xf numFmtId="49" fontId="5" fillId="7" borderId="0" xfId="0" applyNumberFormat="1" applyFont="1" applyFill="1" applyAlignment="1">
      <alignment horizontal="center"/>
    </xf>
    <xf numFmtId="0" fontId="25" fillId="8" borderId="1" xfId="0" applyFont="1" applyFill="1" applyBorder="1" applyAlignment="1">
      <alignment horizontal="center"/>
    </xf>
    <xf numFmtId="171" fontId="0" fillId="7" borderId="1" xfId="0" applyNumberFormat="1" applyFill="1" applyBorder="1" applyAlignment="1">
      <alignment horizontal="left"/>
    </xf>
    <xf numFmtId="171" fontId="5" fillId="7" borderId="1" xfId="0" applyNumberFormat="1" applyFont="1" applyFill="1" applyBorder="1"/>
    <xf numFmtId="0" fontId="0" fillId="7" borderId="0" xfId="0" applyFill="1" applyAlignment="1">
      <alignment horizontal="left"/>
    </xf>
    <xf numFmtId="171" fontId="5" fillId="7" borderId="0" xfId="0" applyNumberFormat="1" applyFont="1" applyFill="1"/>
    <xf numFmtId="171" fontId="7" fillId="7" borderId="0" xfId="0" applyNumberFormat="1" applyFont="1" applyFill="1" applyAlignment="1">
      <alignment horizontal="left"/>
    </xf>
    <xf numFmtId="171" fontId="7" fillId="7" borderId="1" xfId="0" applyNumberFormat="1" applyFont="1" applyFill="1" applyBorder="1" applyAlignment="1">
      <alignment horizontal="left"/>
    </xf>
    <xf numFmtId="14" fontId="7" fillId="7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/>
    </xf>
    <xf numFmtId="14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/>
    </xf>
    <xf numFmtId="0" fontId="5" fillId="2" borderId="1" xfId="0" applyFont="1" applyFill="1" applyBorder="1"/>
    <xf numFmtId="49" fontId="166" fillId="8" borderId="1" xfId="0" applyNumberFormat="1" applyFont="1" applyFill="1" applyBorder="1"/>
    <xf numFmtId="49" fontId="166" fillId="8" borderId="3" xfId="0" applyNumberFormat="1" applyFont="1" applyFill="1" applyBorder="1"/>
    <xf numFmtId="0" fontId="0" fillId="22" borderId="0" xfId="0" applyFill="1" applyAlignment="1">
      <alignment horizontal="left"/>
    </xf>
    <xf numFmtId="1" fontId="167" fillId="7" borderId="0" xfId="0" applyNumberFormat="1" applyFont="1" applyFill="1" applyAlignment="1">
      <alignment vertical="top"/>
    </xf>
    <xf numFmtId="1" fontId="168" fillId="7" borderId="1" xfId="0" applyNumberFormat="1" applyFont="1" applyFill="1" applyBorder="1" applyAlignment="1">
      <alignment vertical="top"/>
    </xf>
    <xf numFmtId="164" fontId="7" fillId="8" borderId="1" xfId="0" applyNumberFormat="1" applyFont="1" applyFill="1" applyBorder="1" applyAlignment="1">
      <alignment horizontal="left" vertical="center"/>
    </xf>
    <xf numFmtId="0" fontId="0" fillId="22" borderId="1" xfId="0" applyFill="1" applyBorder="1" applyAlignment="1">
      <alignment horizontal="left"/>
    </xf>
    <xf numFmtId="0" fontId="169" fillId="7" borderId="4" xfId="0" applyFont="1" applyFill="1" applyBorder="1"/>
    <xf numFmtId="0" fontId="170" fillId="7" borderId="4" xfId="0" applyFont="1" applyFill="1" applyBorder="1"/>
    <xf numFmtId="0" fontId="171" fillId="7" borderId="1" xfId="0" applyFont="1" applyFill="1" applyBorder="1"/>
    <xf numFmtId="0" fontId="172" fillId="7" borderId="4" xfId="0" applyFont="1" applyFill="1" applyBorder="1"/>
    <xf numFmtId="1" fontId="173" fillId="7" borderId="1" xfId="0" applyNumberFormat="1" applyFont="1" applyFill="1" applyBorder="1"/>
    <xf numFmtId="1" fontId="174" fillId="7" borderId="0" xfId="0" applyNumberFormat="1" applyFont="1" applyFill="1"/>
    <xf numFmtId="0" fontId="175" fillId="8" borderId="1" xfId="0" applyFont="1" applyFill="1" applyBorder="1"/>
    <xf numFmtId="164" fontId="5" fillId="7" borderId="1" xfId="0" applyNumberFormat="1" applyFont="1" applyFill="1" applyBorder="1" applyAlignment="1">
      <alignment horizontal="center"/>
    </xf>
    <xf numFmtId="49" fontId="5" fillId="7" borderId="1" xfId="0" applyNumberFormat="1" applyFont="1" applyFill="1" applyBorder="1" applyAlignment="1">
      <alignment horizontal="center"/>
    </xf>
    <xf numFmtId="0" fontId="176" fillId="7" borderId="1" xfId="0" applyFont="1" applyFill="1" applyBorder="1"/>
    <xf numFmtId="168" fontId="7" fillId="7" borderId="1" xfId="0" applyNumberFormat="1" applyFont="1" applyFill="1" applyBorder="1"/>
    <xf numFmtId="0" fontId="114" fillId="8" borderId="1" xfId="0" applyFont="1" applyFill="1" applyBorder="1"/>
    <xf numFmtId="0" fontId="114" fillId="8" borderId="1" xfId="0" applyFont="1" applyFill="1" applyBorder="1" applyAlignment="1">
      <alignment horizontal="center"/>
    </xf>
    <xf numFmtId="0" fontId="114" fillId="8" borderId="0" xfId="0" applyFont="1" applyFill="1" applyAlignment="1">
      <alignment horizontal="center"/>
    </xf>
    <xf numFmtId="164" fontId="114" fillId="8" borderId="0" xfId="0" applyNumberFormat="1" applyFont="1" applyFill="1" applyAlignment="1">
      <alignment horizontal="center"/>
    </xf>
    <xf numFmtId="1" fontId="114" fillId="8" borderId="1" xfId="0" applyNumberFormat="1" applyFont="1" applyFill="1" applyBorder="1" applyAlignment="1">
      <alignment horizontal="center" vertical="center"/>
    </xf>
    <xf numFmtId="0" fontId="114" fillId="8" borderId="1" xfId="0" applyFont="1" applyFill="1" applyBorder="1" applyAlignment="1">
      <alignment horizontal="left" vertical="center"/>
    </xf>
    <xf numFmtId="0" fontId="177" fillId="8" borderId="1" xfId="0" applyFont="1" applyFill="1" applyBorder="1" applyAlignment="1">
      <alignment horizontal="left" vertical="center"/>
    </xf>
    <xf numFmtId="0" fontId="25" fillId="7" borderId="1" xfId="0" applyFont="1" applyFill="1" applyBorder="1"/>
    <xf numFmtId="0" fontId="178" fillId="7" borderId="1" xfId="0" applyFont="1" applyFill="1" applyBorder="1" applyAlignment="1">
      <alignment horizontal="left" vertical="center"/>
    </xf>
    <xf numFmtId="0" fontId="25" fillId="7" borderId="1" xfId="0" applyFont="1" applyFill="1" applyBorder="1" applyAlignment="1">
      <alignment horizontal="center" vertical="center" wrapText="1"/>
    </xf>
    <xf numFmtId="164" fontId="25" fillId="7" borderId="1" xfId="0" applyNumberFormat="1" applyFont="1" applyFill="1" applyBorder="1" applyAlignment="1">
      <alignment horizontal="center"/>
    </xf>
    <xf numFmtId="1" fontId="25" fillId="7" borderId="1" xfId="0" applyNumberFormat="1" applyFont="1" applyFill="1" applyBorder="1" applyAlignment="1">
      <alignment horizontal="center" vertical="center"/>
    </xf>
    <xf numFmtId="0" fontId="25" fillId="7" borderId="0" xfId="0" applyFont="1" applyFill="1"/>
    <xf numFmtId="0" fontId="25" fillId="7" borderId="1" xfId="0" applyFont="1" applyFill="1" applyBorder="1" applyAlignment="1">
      <alignment horizontal="left"/>
    </xf>
    <xf numFmtId="0" fontId="179" fillId="7" borderId="1" xfId="0" applyFont="1" applyFill="1" applyBorder="1" applyAlignment="1">
      <alignment horizontal="left" vertical="center"/>
    </xf>
    <xf numFmtId="0" fontId="117" fillId="7" borderId="1" xfId="0" applyFont="1" applyFill="1" applyBorder="1"/>
    <xf numFmtId="0" fontId="117" fillId="7" borderId="0" xfId="0" applyFont="1" applyFill="1"/>
    <xf numFmtId="0" fontId="180" fillId="7" borderId="1" xfId="0" applyFont="1" applyFill="1" applyBorder="1" applyAlignment="1">
      <alignment horizontal="left"/>
    </xf>
    <xf numFmtId="0" fontId="181" fillId="7" borderId="1" xfId="0" applyFont="1" applyFill="1" applyBorder="1"/>
    <xf numFmtId="0" fontId="182" fillId="7" borderId="1" xfId="0" applyFont="1" applyFill="1" applyBorder="1"/>
    <xf numFmtId="0" fontId="183" fillId="8" borderId="1" xfId="0" applyFont="1" applyFill="1" applyBorder="1" applyAlignment="1">
      <alignment horizontal="left"/>
    </xf>
    <xf numFmtId="0" fontId="45" fillId="8" borderId="1" xfId="0" applyFont="1" applyFill="1" applyBorder="1" applyAlignment="1">
      <alignment wrapText="1"/>
    </xf>
    <xf numFmtId="0" fontId="184" fillId="8" borderId="1" xfId="0" applyFont="1" applyFill="1" applyBorder="1"/>
    <xf numFmtId="0" fontId="45" fillId="7" borderId="1" xfId="0" applyFont="1" applyFill="1" applyBorder="1" applyAlignment="1">
      <alignment wrapText="1"/>
    </xf>
    <xf numFmtId="168" fontId="7" fillId="7" borderId="1" xfId="0" applyNumberFormat="1" applyFont="1" applyFill="1" applyBorder="1" applyAlignment="1">
      <alignment horizontal="left"/>
    </xf>
    <xf numFmtId="0" fontId="185" fillId="7" borderId="1" xfId="0" applyFont="1" applyFill="1" applyBorder="1"/>
    <xf numFmtId="0" fontId="25" fillId="13" borderId="1" xfId="0" applyFont="1" applyFill="1" applyBorder="1"/>
    <xf numFmtId="0" fontId="7" fillId="13" borderId="1" xfId="0" applyFont="1" applyFill="1" applyBorder="1" applyAlignment="1">
      <alignment wrapText="1"/>
    </xf>
    <xf numFmtId="0" fontId="186" fillId="13" borderId="1" xfId="0" applyFont="1" applyFill="1" applyBorder="1"/>
    <xf numFmtId="0" fontId="146" fillId="13" borderId="1" xfId="0" applyFont="1" applyFill="1" applyBorder="1"/>
    <xf numFmtId="164" fontId="7" fillId="7" borderId="0" xfId="0" applyNumberFormat="1" applyFont="1" applyFill="1" applyAlignment="1">
      <alignment horizontal="center"/>
    </xf>
    <xf numFmtId="49" fontId="7" fillId="7" borderId="0" xfId="0" applyNumberFormat="1" applyFont="1" applyFill="1" applyAlignment="1">
      <alignment horizontal="center"/>
    </xf>
    <xf numFmtId="1" fontId="7" fillId="7" borderId="0" xfId="0" applyNumberFormat="1" applyFont="1" applyFill="1" applyAlignment="1">
      <alignment horizontal="center" vertical="center"/>
    </xf>
    <xf numFmtId="0" fontId="7" fillId="20" borderId="0" xfId="0" applyFont="1" applyFill="1" applyAlignment="1">
      <alignment horizontal="center"/>
    </xf>
    <xf numFmtId="0" fontId="187" fillId="7" borderId="0" xfId="0" applyFont="1" applyFill="1"/>
    <xf numFmtId="0" fontId="2" fillId="0" borderId="2" xfId="0" applyFont="1" applyBorder="1" applyAlignment="1">
      <alignment horizontal="center"/>
    </xf>
    <xf numFmtId="0" fontId="6" fillId="0" borderId="3" xfId="0" applyFont="1" applyBorder="1"/>
    <xf numFmtId="0" fontId="6" fillId="0" borderId="4" xfId="0" applyFont="1" applyBorder="1"/>
    <xf numFmtId="0" fontId="4" fillId="3" borderId="2" xfId="0" applyFont="1" applyFill="1" applyBorder="1" applyAlignment="1">
      <alignment horizontal="center" wrapText="1"/>
    </xf>
    <xf numFmtId="0" fontId="58" fillId="16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/>
    </xf>
    <xf numFmtId="0" fontId="4" fillId="4" borderId="7" xfId="0" applyFont="1" applyFill="1" applyBorder="1" applyAlignment="1">
      <alignment horizontal="center" wrapText="1"/>
    </xf>
    <xf numFmtId="0" fontId="6" fillId="0" borderId="8" xfId="0" applyFont="1" applyBorder="1"/>
    <xf numFmtId="0" fontId="4" fillId="2" borderId="2" xfId="0" applyFont="1" applyFill="1" applyBorder="1" applyAlignment="1">
      <alignment horizontal="center"/>
    </xf>
  </cellXfs>
  <cellStyles count="1">
    <cellStyle name="Normal" xfId="0" builtinId="0"/>
  </cellStyles>
  <dxfs count="8701"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93C47D"/>
          <bgColor rgb="FF93C47D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8989EB"/>
          <bgColor rgb="FF8989EB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8989EB"/>
          <bgColor rgb="FF8989EB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8989EB"/>
          <bgColor rgb="FF8989EB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8989EB"/>
          <bgColor rgb="FF8989EB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8989EB"/>
          <bgColor rgb="FF8989EB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8989EB"/>
          <bgColor rgb="FF8989EB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8989EB"/>
          <bgColor rgb="FF8989EB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8989EB"/>
          <bgColor rgb="FF8989EB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8989EB"/>
          <bgColor rgb="FF8989EB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8989EB"/>
          <bgColor rgb="FF8989EB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8989EB"/>
          <bgColor rgb="FF8989EB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</dxfs>
  <tableStyles count="518">
    <tableStyle name="ENCERRADOS-style" pivot="0" count="2" xr9:uid="{00000000-0011-0000-FFFF-FFFF00000000}">
      <tableStyleElement type="firstRowStripe" dxfId="8700"/>
      <tableStyleElement type="secondRowStripe" dxfId="8699"/>
    </tableStyle>
    <tableStyle name="ENCERRADOS-style 2" pivot="0" count="2" xr9:uid="{00000000-0011-0000-FFFF-FFFF01000000}">
      <tableStyleElement type="firstRowStripe" dxfId="8698"/>
      <tableStyleElement type="secondRowStripe" dxfId="8697"/>
    </tableStyle>
    <tableStyle name="ENCERRADOS-style 3" pivot="0" count="2" xr9:uid="{00000000-0011-0000-FFFF-FFFF02000000}">
      <tableStyleElement type="firstRowStripe" dxfId="8696"/>
      <tableStyleElement type="secondRowStripe" dxfId="8695"/>
    </tableStyle>
    <tableStyle name="ENCERRADOS-style 4" pivot="0" count="2" xr9:uid="{00000000-0011-0000-FFFF-FFFF03000000}">
      <tableStyleElement type="firstRowStripe" dxfId="8694"/>
      <tableStyleElement type="secondRowStripe" dxfId="8693"/>
    </tableStyle>
    <tableStyle name="ENCERRADOS-style 5" pivot="0" count="2" xr9:uid="{00000000-0011-0000-FFFF-FFFF04000000}">
      <tableStyleElement type="firstRowStripe" dxfId="8692"/>
      <tableStyleElement type="secondRowStripe" dxfId="8691"/>
    </tableStyle>
    <tableStyle name="ENCERRADOS-style 6" pivot="0" count="2" xr9:uid="{00000000-0011-0000-FFFF-FFFF05000000}">
      <tableStyleElement type="firstRowStripe" dxfId="8690"/>
      <tableStyleElement type="secondRowStripe" dxfId="8689"/>
    </tableStyle>
    <tableStyle name="ENCERRADOS-style 7" pivot="0" count="2" xr9:uid="{00000000-0011-0000-FFFF-FFFF06000000}">
      <tableStyleElement type="firstRowStripe" dxfId="8688"/>
      <tableStyleElement type="secondRowStripe" dxfId="8687"/>
    </tableStyle>
    <tableStyle name="ENCERRADOS-style 8" pivot="0" count="2" xr9:uid="{00000000-0011-0000-FFFF-FFFF07000000}">
      <tableStyleElement type="firstRowStripe" dxfId="8686"/>
      <tableStyleElement type="secondRowStripe" dxfId="8685"/>
    </tableStyle>
    <tableStyle name="ENCERRADOS-style 9" pivot="0" count="2" xr9:uid="{00000000-0011-0000-FFFF-FFFF08000000}">
      <tableStyleElement type="firstRowStripe" dxfId="8684"/>
      <tableStyleElement type="secondRowStripe" dxfId="8683"/>
    </tableStyle>
    <tableStyle name="ENCERRADOS-style 10" pivot="0" count="2" xr9:uid="{00000000-0011-0000-FFFF-FFFF09000000}">
      <tableStyleElement type="firstRowStripe" dxfId="8682"/>
      <tableStyleElement type="secondRowStripe" dxfId="8681"/>
    </tableStyle>
    <tableStyle name="ENCERRADOS-style 11" pivot="0" count="2" xr9:uid="{00000000-0011-0000-FFFF-FFFF0A000000}">
      <tableStyleElement type="firstRowStripe" dxfId="8680"/>
      <tableStyleElement type="secondRowStripe" dxfId="8679"/>
    </tableStyle>
    <tableStyle name="ENCERRADOS-style 12" pivot="0" count="2" xr9:uid="{00000000-0011-0000-FFFF-FFFF0B000000}">
      <tableStyleElement type="firstRowStripe" dxfId="8678"/>
      <tableStyleElement type="secondRowStripe" dxfId="8677"/>
    </tableStyle>
    <tableStyle name="ENCERRADOS-style 13" pivot="0" count="2" xr9:uid="{00000000-0011-0000-FFFF-FFFF0C000000}">
      <tableStyleElement type="firstRowStripe" dxfId="8676"/>
      <tableStyleElement type="secondRowStripe" dxfId="8675"/>
    </tableStyle>
    <tableStyle name="ENCERRADOS-style 14" pivot="0" count="2" xr9:uid="{00000000-0011-0000-FFFF-FFFF0D000000}">
      <tableStyleElement type="firstRowStripe" dxfId="8674"/>
      <tableStyleElement type="secondRowStripe" dxfId="8673"/>
    </tableStyle>
    <tableStyle name="ENCERRADOS-style 15" pivot="0" count="2" xr9:uid="{00000000-0011-0000-FFFF-FFFF0E000000}">
      <tableStyleElement type="firstRowStripe" dxfId="8672"/>
      <tableStyleElement type="secondRowStripe" dxfId="8671"/>
    </tableStyle>
    <tableStyle name="ENCERRADOS-style 16" pivot="0" count="2" xr9:uid="{00000000-0011-0000-FFFF-FFFF0F000000}">
      <tableStyleElement type="firstRowStripe" dxfId="8670"/>
      <tableStyleElement type="secondRowStripe" dxfId="8669"/>
    </tableStyle>
    <tableStyle name="ENCERRADOS-style 17" pivot="0" count="2" xr9:uid="{00000000-0011-0000-FFFF-FFFF10000000}">
      <tableStyleElement type="firstRowStripe" dxfId="8668"/>
      <tableStyleElement type="secondRowStripe" dxfId="8667"/>
    </tableStyle>
    <tableStyle name="ENCERRADOS-style 18" pivot="0" count="2" xr9:uid="{00000000-0011-0000-FFFF-FFFF11000000}">
      <tableStyleElement type="firstRowStripe" dxfId="8666"/>
      <tableStyleElement type="secondRowStripe" dxfId="8665"/>
    </tableStyle>
    <tableStyle name="ENCERRADOS-style 19" pivot="0" count="2" xr9:uid="{00000000-0011-0000-FFFF-FFFF12000000}">
      <tableStyleElement type="firstRowStripe" dxfId="8664"/>
      <tableStyleElement type="secondRowStripe" dxfId="8663"/>
    </tableStyle>
    <tableStyle name="ENCERRADOS-style 20" pivot="0" count="2" xr9:uid="{00000000-0011-0000-FFFF-FFFF13000000}">
      <tableStyleElement type="firstRowStripe" dxfId="8662"/>
      <tableStyleElement type="secondRowStripe" dxfId="8661"/>
    </tableStyle>
    <tableStyle name="ENCERRADOS-style 21" pivot="0" count="2" xr9:uid="{00000000-0011-0000-FFFF-FFFF14000000}">
      <tableStyleElement type="firstRowStripe" dxfId="8660"/>
      <tableStyleElement type="secondRowStripe" dxfId="8659"/>
    </tableStyle>
    <tableStyle name="ENCERRADOS-style 22" pivot="0" count="2" xr9:uid="{00000000-0011-0000-FFFF-FFFF15000000}">
      <tableStyleElement type="firstRowStripe" dxfId="8658"/>
      <tableStyleElement type="secondRowStripe" dxfId="8657"/>
    </tableStyle>
    <tableStyle name="ENCERRADOS-style 23" pivot="0" count="2" xr9:uid="{00000000-0011-0000-FFFF-FFFF16000000}">
      <tableStyleElement type="firstRowStripe" dxfId="8656"/>
      <tableStyleElement type="secondRowStripe" dxfId="8655"/>
    </tableStyle>
    <tableStyle name="ENCERRADOS-style 24" pivot="0" count="2" xr9:uid="{00000000-0011-0000-FFFF-FFFF17000000}">
      <tableStyleElement type="firstRowStripe" dxfId="8654"/>
      <tableStyleElement type="secondRowStripe" dxfId="8653"/>
    </tableStyle>
    <tableStyle name="ENCERRADOS-style 25" pivot="0" count="2" xr9:uid="{00000000-0011-0000-FFFF-FFFF18000000}">
      <tableStyleElement type="firstRowStripe" dxfId="8652"/>
      <tableStyleElement type="secondRowStripe" dxfId="8651"/>
    </tableStyle>
    <tableStyle name="ENCERRADOS-style 26" pivot="0" count="2" xr9:uid="{00000000-0011-0000-FFFF-FFFF19000000}">
      <tableStyleElement type="firstRowStripe" dxfId="8650"/>
      <tableStyleElement type="secondRowStripe" dxfId="8649"/>
    </tableStyle>
    <tableStyle name="ENCERRADOS-style 27" pivot="0" count="2" xr9:uid="{00000000-0011-0000-FFFF-FFFF1A000000}">
      <tableStyleElement type="firstRowStripe" dxfId="8648"/>
      <tableStyleElement type="secondRowStripe" dxfId="8647"/>
    </tableStyle>
    <tableStyle name="ENCERRADOS-style 28" pivot="0" count="2" xr9:uid="{00000000-0011-0000-FFFF-FFFF1B000000}">
      <tableStyleElement type="firstRowStripe" dxfId="8646"/>
      <tableStyleElement type="secondRowStripe" dxfId="8645"/>
    </tableStyle>
    <tableStyle name="ENCERRADOS-style 29" pivot="0" count="2" xr9:uid="{00000000-0011-0000-FFFF-FFFF1C000000}">
      <tableStyleElement type="firstRowStripe" dxfId="8644"/>
      <tableStyleElement type="secondRowStripe" dxfId="8643"/>
    </tableStyle>
    <tableStyle name="ENCERRADOS-style 30" pivot="0" count="2" xr9:uid="{00000000-0011-0000-FFFF-FFFF1D000000}">
      <tableStyleElement type="firstRowStripe" dxfId="8642"/>
      <tableStyleElement type="secondRowStripe" dxfId="8641"/>
    </tableStyle>
    <tableStyle name="ENCERRADOS-style 31" pivot="0" count="2" xr9:uid="{00000000-0011-0000-FFFF-FFFF1E000000}">
      <tableStyleElement type="firstRowStripe" dxfId="8640"/>
      <tableStyleElement type="secondRowStripe" dxfId="8639"/>
    </tableStyle>
    <tableStyle name="ENCERRADOS-style 32" pivot="0" count="2" xr9:uid="{00000000-0011-0000-FFFF-FFFF1F000000}">
      <tableStyleElement type="firstRowStripe" dxfId="8638"/>
      <tableStyleElement type="secondRowStripe" dxfId="8637"/>
    </tableStyle>
    <tableStyle name="ENCERRADOS-style 33" pivot="0" count="2" xr9:uid="{00000000-0011-0000-FFFF-FFFF20000000}">
      <tableStyleElement type="firstRowStripe" dxfId="8636"/>
      <tableStyleElement type="secondRowStripe" dxfId="8635"/>
    </tableStyle>
    <tableStyle name="ENCERRADOS-style 34" pivot="0" count="2" xr9:uid="{00000000-0011-0000-FFFF-FFFF21000000}">
      <tableStyleElement type="firstRowStripe" dxfId="8634"/>
      <tableStyleElement type="secondRowStripe" dxfId="8633"/>
    </tableStyle>
    <tableStyle name="ENCERRADOS-style 35" pivot="0" count="2" xr9:uid="{00000000-0011-0000-FFFF-FFFF22000000}">
      <tableStyleElement type="firstRowStripe" dxfId="8632"/>
      <tableStyleElement type="secondRowStripe" dxfId="8631"/>
    </tableStyle>
    <tableStyle name="ENCERRADOS-style 36" pivot="0" count="2" xr9:uid="{00000000-0011-0000-FFFF-FFFF23000000}">
      <tableStyleElement type="firstRowStripe" dxfId="8630"/>
      <tableStyleElement type="secondRowStripe" dxfId="8629"/>
    </tableStyle>
    <tableStyle name="ENCERRADOS-style 37" pivot="0" count="2" xr9:uid="{00000000-0011-0000-FFFF-FFFF24000000}">
      <tableStyleElement type="firstRowStripe" dxfId="8628"/>
      <tableStyleElement type="secondRowStripe" dxfId="8627"/>
    </tableStyle>
    <tableStyle name="ENCERRADOS-style 38" pivot="0" count="2" xr9:uid="{00000000-0011-0000-FFFF-FFFF25000000}">
      <tableStyleElement type="firstRowStripe" dxfId="8626"/>
      <tableStyleElement type="secondRowStripe" dxfId="8625"/>
    </tableStyle>
    <tableStyle name="ENCERRADOS-style 39" pivot="0" count="2" xr9:uid="{00000000-0011-0000-FFFF-FFFF26000000}">
      <tableStyleElement type="firstRowStripe" dxfId="8624"/>
      <tableStyleElement type="secondRowStripe" dxfId="8623"/>
    </tableStyle>
    <tableStyle name="ENCERRADOS-style 40" pivot="0" count="2" xr9:uid="{00000000-0011-0000-FFFF-FFFF27000000}">
      <tableStyleElement type="firstRowStripe" dxfId="8622"/>
      <tableStyleElement type="secondRowStripe" dxfId="8621"/>
    </tableStyle>
    <tableStyle name="ENCERRADOS-style 41" pivot="0" count="2" xr9:uid="{00000000-0011-0000-FFFF-FFFF28000000}">
      <tableStyleElement type="firstRowStripe" dxfId="8620"/>
      <tableStyleElement type="secondRowStripe" dxfId="8619"/>
    </tableStyle>
    <tableStyle name="ENCERRADOS-style 42" pivot="0" count="2" xr9:uid="{00000000-0011-0000-FFFF-FFFF29000000}">
      <tableStyleElement type="firstRowStripe" dxfId="8618"/>
      <tableStyleElement type="secondRowStripe" dxfId="8617"/>
    </tableStyle>
    <tableStyle name="ENCERRADOS-style 43" pivot="0" count="2" xr9:uid="{00000000-0011-0000-FFFF-FFFF2A000000}">
      <tableStyleElement type="firstRowStripe" dxfId="8616"/>
      <tableStyleElement type="secondRowStripe" dxfId="8615"/>
    </tableStyle>
    <tableStyle name="ENCERRADOS-style 44" pivot="0" count="2" xr9:uid="{00000000-0011-0000-FFFF-FFFF2B000000}">
      <tableStyleElement type="firstRowStripe" dxfId="8614"/>
      <tableStyleElement type="secondRowStripe" dxfId="8613"/>
    </tableStyle>
    <tableStyle name="ENCERRADOS-style 45" pivot="0" count="2" xr9:uid="{00000000-0011-0000-FFFF-FFFF2C000000}">
      <tableStyleElement type="firstRowStripe" dxfId="8612"/>
      <tableStyleElement type="secondRowStripe" dxfId="8611"/>
    </tableStyle>
    <tableStyle name="ENCERRADOS-style 46" pivot="0" count="2" xr9:uid="{00000000-0011-0000-FFFF-FFFF2D000000}">
      <tableStyleElement type="firstRowStripe" dxfId="8610"/>
      <tableStyleElement type="secondRowStripe" dxfId="8609"/>
    </tableStyle>
    <tableStyle name="ENCERRADOS-style 47" pivot="0" count="2" xr9:uid="{00000000-0011-0000-FFFF-FFFF2E000000}">
      <tableStyleElement type="firstRowStripe" dxfId="8608"/>
      <tableStyleElement type="secondRowStripe" dxfId="8607"/>
    </tableStyle>
    <tableStyle name="ENCERRADOS-style 48" pivot="0" count="2" xr9:uid="{00000000-0011-0000-FFFF-FFFF2F000000}">
      <tableStyleElement type="firstRowStripe" dxfId="8606"/>
      <tableStyleElement type="secondRowStripe" dxfId="8605"/>
    </tableStyle>
    <tableStyle name="ENCERRADOS-style 49" pivot="0" count="2" xr9:uid="{00000000-0011-0000-FFFF-FFFF30000000}">
      <tableStyleElement type="firstRowStripe" dxfId="8604"/>
      <tableStyleElement type="secondRowStripe" dxfId="8603"/>
    </tableStyle>
    <tableStyle name="ENCERRADOS-style 50" pivot="0" count="2" xr9:uid="{00000000-0011-0000-FFFF-FFFF31000000}">
      <tableStyleElement type="firstRowStripe" dxfId="8602"/>
      <tableStyleElement type="secondRowStripe" dxfId="8601"/>
    </tableStyle>
    <tableStyle name="ENCERRADOS-style 51" pivot="0" count="2" xr9:uid="{00000000-0011-0000-FFFF-FFFF32000000}">
      <tableStyleElement type="firstRowStripe" dxfId="8600"/>
      <tableStyleElement type="secondRowStripe" dxfId="8599"/>
    </tableStyle>
    <tableStyle name="ENCERRADOS-style 52" pivot="0" count="2" xr9:uid="{00000000-0011-0000-FFFF-FFFF33000000}">
      <tableStyleElement type="firstRowStripe" dxfId="8598"/>
      <tableStyleElement type="secondRowStripe" dxfId="8597"/>
    </tableStyle>
    <tableStyle name="ENCERRADOS-style 53" pivot="0" count="2" xr9:uid="{00000000-0011-0000-FFFF-FFFF34000000}">
      <tableStyleElement type="firstRowStripe" dxfId="8596"/>
      <tableStyleElement type="secondRowStripe" dxfId="8595"/>
    </tableStyle>
    <tableStyle name="ENCERRADOS-style 54" pivot="0" count="2" xr9:uid="{00000000-0011-0000-FFFF-FFFF35000000}">
      <tableStyleElement type="firstRowStripe" dxfId="8594"/>
      <tableStyleElement type="secondRowStripe" dxfId="8593"/>
    </tableStyle>
    <tableStyle name="ENCERRADOS-style 55" pivot="0" count="2" xr9:uid="{00000000-0011-0000-FFFF-FFFF36000000}">
      <tableStyleElement type="firstRowStripe" dxfId="8592"/>
      <tableStyleElement type="secondRowStripe" dxfId="8591"/>
    </tableStyle>
    <tableStyle name="ENCERRADOS-style 56" pivot="0" count="2" xr9:uid="{00000000-0011-0000-FFFF-FFFF37000000}">
      <tableStyleElement type="firstRowStripe" dxfId="8590"/>
      <tableStyleElement type="secondRowStripe" dxfId="8589"/>
    </tableStyle>
    <tableStyle name="ENCERRADOS-style 57" pivot="0" count="2" xr9:uid="{00000000-0011-0000-FFFF-FFFF38000000}">
      <tableStyleElement type="firstRowStripe" dxfId="8588"/>
      <tableStyleElement type="secondRowStripe" dxfId="8587"/>
    </tableStyle>
    <tableStyle name="ENCERRADOS-style 58" pivot="0" count="2" xr9:uid="{00000000-0011-0000-FFFF-FFFF39000000}">
      <tableStyleElement type="firstRowStripe" dxfId="8586"/>
      <tableStyleElement type="secondRowStripe" dxfId="8585"/>
    </tableStyle>
    <tableStyle name="ENCERRADOS-style 59" pivot="0" count="2" xr9:uid="{00000000-0011-0000-FFFF-FFFF3A000000}">
      <tableStyleElement type="firstRowStripe" dxfId="8584"/>
      <tableStyleElement type="secondRowStripe" dxfId="8583"/>
    </tableStyle>
    <tableStyle name="ENCERRADOS-style 60" pivot="0" count="2" xr9:uid="{00000000-0011-0000-FFFF-FFFF3B000000}">
      <tableStyleElement type="firstRowStripe" dxfId="8582"/>
      <tableStyleElement type="secondRowStripe" dxfId="8581"/>
    </tableStyle>
    <tableStyle name="ENCERRADOS-style 61" pivot="0" count="2" xr9:uid="{00000000-0011-0000-FFFF-FFFF3C000000}">
      <tableStyleElement type="firstRowStripe" dxfId="8580"/>
      <tableStyleElement type="secondRowStripe" dxfId="8579"/>
    </tableStyle>
    <tableStyle name="ENCERRADOS-style 62" pivot="0" count="2" xr9:uid="{00000000-0011-0000-FFFF-FFFF3D000000}">
      <tableStyleElement type="firstRowStripe" dxfId="8578"/>
      <tableStyleElement type="secondRowStripe" dxfId="8577"/>
    </tableStyle>
    <tableStyle name="ENCERRADOS-style 63" pivot="0" count="2" xr9:uid="{00000000-0011-0000-FFFF-FFFF3E000000}">
      <tableStyleElement type="firstRowStripe" dxfId="8576"/>
      <tableStyleElement type="secondRowStripe" dxfId="8575"/>
    </tableStyle>
    <tableStyle name="ENCERRADOS-style 64" pivot="0" count="2" xr9:uid="{00000000-0011-0000-FFFF-FFFF3F000000}">
      <tableStyleElement type="firstRowStripe" dxfId="8574"/>
      <tableStyleElement type="secondRowStripe" dxfId="8573"/>
    </tableStyle>
    <tableStyle name="ENCERRADOS-style 65" pivot="0" count="2" xr9:uid="{00000000-0011-0000-FFFF-FFFF40000000}">
      <tableStyleElement type="firstRowStripe" dxfId="8572"/>
      <tableStyleElement type="secondRowStripe" dxfId="8571"/>
    </tableStyle>
    <tableStyle name="ENCERRADOS-style 66" pivot="0" count="2" xr9:uid="{00000000-0011-0000-FFFF-FFFF41000000}">
      <tableStyleElement type="firstRowStripe" dxfId="8570"/>
      <tableStyleElement type="secondRowStripe" dxfId="8569"/>
    </tableStyle>
    <tableStyle name="ENCERRADOS-style 67" pivot="0" count="2" xr9:uid="{00000000-0011-0000-FFFF-FFFF42000000}">
      <tableStyleElement type="firstRowStripe" dxfId="8568"/>
      <tableStyleElement type="secondRowStripe" dxfId="8567"/>
    </tableStyle>
    <tableStyle name="ENCERRADOS-style 68" pivot="0" count="2" xr9:uid="{00000000-0011-0000-FFFF-FFFF43000000}">
      <tableStyleElement type="firstRowStripe" dxfId="8566"/>
      <tableStyleElement type="secondRowStripe" dxfId="8565"/>
    </tableStyle>
    <tableStyle name="ENCERRADOS-style 69" pivot="0" count="2" xr9:uid="{00000000-0011-0000-FFFF-FFFF44000000}">
      <tableStyleElement type="firstRowStripe" dxfId="8564"/>
      <tableStyleElement type="secondRowStripe" dxfId="8563"/>
    </tableStyle>
    <tableStyle name="ENCERRADOS-style 70" pivot="0" count="2" xr9:uid="{00000000-0011-0000-FFFF-FFFF45000000}">
      <tableStyleElement type="firstRowStripe" dxfId="8562"/>
      <tableStyleElement type="secondRowStripe" dxfId="8561"/>
    </tableStyle>
    <tableStyle name="ENCERRADOS-style 71" pivot="0" count="2" xr9:uid="{00000000-0011-0000-FFFF-FFFF46000000}">
      <tableStyleElement type="firstRowStripe" dxfId="8560"/>
      <tableStyleElement type="secondRowStripe" dxfId="8559"/>
    </tableStyle>
    <tableStyle name="ENCERRADOS-style 72" pivot="0" count="2" xr9:uid="{00000000-0011-0000-FFFF-FFFF47000000}">
      <tableStyleElement type="firstRowStripe" dxfId="8558"/>
      <tableStyleElement type="secondRowStripe" dxfId="8557"/>
    </tableStyle>
    <tableStyle name="ENCERRADOS-style 73" pivot="0" count="2" xr9:uid="{00000000-0011-0000-FFFF-FFFF48000000}">
      <tableStyleElement type="firstRowStripe" dxfId="8556"/>
      <tableStyleElement type="secondRowStripe" dxfId="8555"/>
    </tableStyle>
    <tableStyle name="ENCERRADOS-style 74" pivot="0" count="2" xr9:uid="{00000000-0011-0000-FFFF-FFFF49000000}">
      <tableStyleElement type="firstRowStripe" dxfId="8554"/>
      <tableStyleElement type="secondRowStripe" dxfId="8553"/>
    </tableStyle>
    <tableStyle name="ENCERRADOS-style 75" pivot="0" count="2" xr9:uid="{00000000-0011-0000-FFFF-FFFF4A000000}">
      <tableStyleElement type="firstRowStripe" dxfId="8552"/>
      <tableStyleElement type="secondRowStripe" dxfId="8551"/>
    </tableStyle>
    <tableStyle name="ENCERRADOS-style 76" pivot="0" count="2" xr9:uid="{00000000-0011-0000-FFFF-FFFF4B000000}">
      <tableStyleElement type="firstRowStripe" dxfId="8550"/>
      <tableStyleElement type="secondRowStripe" dxfId="8549"/>
    </tableStyle>
    <tableStyle name="ENCERRADOS-style 77" pivot="0" count="2" xr9:uid="{00000000-0011-0000-FFFF-FFFF4C000000}">
      <tableStyleElement type="firstRowStripe" dxfId="8548"/>
      <tableStyleElement type="secondRowStripe" dxfId="8547"/>
    </tableStyle>
    <tableStyle name="ENCERRADOS-style 78" pivot="0" count="2" xr9:uid="{00000000-0011-0000-FFFF-FFFF4D000000}">
      <tableStyleElement type="firstRowStripe" dxfId="8546"/>
      <tableStyleElement type="secondRowStripe" dxfId="8545"/>
    </tableStyle>
    <tableStyle name="ENCERRADOS-style 79" pivot="0" count="2" xr9:uid="{00000000-0011-0000-FFFF-FFFF4E000000}">
      <tableStyleElement type="firstRowStripe" dxfId="8544"/>
      <tableStyleElement type="secondRowStripe" dxfId="8543"/>
    </tableStyle>
    <tableStyle name="ENCERRADOS-style 80" pivot="0" count="2" xr9:uid="{00000000-0011-0000-FFFF-FFFF4F000000}">
      <tableStyleElement type="firstRowStripe" dxfId="8542"/>
      <tableStyleElement type="secondRowStripe" dxfId="8541"/>
    </tableStyle>
    <tableStyle name="ENCERRADOS-style 81" pivot="0" count="2" xr9:uid="{00000000-0011-0000-FFFF-FFFF50000000}">
      <tableStyleElement type="firstRowStripe" dxfId="8540"/>
      <tableStyleElement type="secondRowStripe" dxfId="8539"/>
    </tableStyle>
    <tableStyle name="ENCERRADOS-style 82" pivot="0" count="2" xr9:uid="{00000000-0011-0000-FFFF-FFFF51000000}">
      <tableStyleElement type="firstRowStripe" dxfId="8538"/>
      <tableStyleElement type="secondRowStripe" dxfId="8537"/>
    </tableStyle>
    <tableStyle name="ENCERRADOS-style 83" pivot="0" count="2" xr9:uid="{00000000-0011-0000-FFFF-FFFF52000000}">
      <tableStyleElement type="firstRowStripe" dxfId="8536"/>
      <tableStyleElement type="secondRowStripe" dxfId="8535"/>
    </tableStyle>
    <tableStyle name="ENCERRADOS-style 84" pivot="0" count="2" xr9:uid="{00000000-0011-0000-FFFF-FFFF53000000}">
      <tableStyleElement type="firstRowStripe" dxfId="8534"/>
      <tableStyleElement type="secondRowStripe" dxfId="8533"/>
    </tableStyle>
    <tableStyle name="ENCERRADOS-style 85" pivot="0" count="2" xr9:uid="{00000000-0011-0000-FFFF-FFFF54000000}">
      <tableStyleElement type="firstRowStripe" dxfId="8532"/>
      <tableStyleElement type="secondRowStripe" dxfId="8531"/>
    </tableStyle>
    <tableStyle name="ENCERRADOS-style 86" pivot="0" count="2" xr9:uid="{00000000-0011-0000-FFFF-FFFF55000000}">
      <tableStyleElement type="firstRowStripe" dxfId="8530"/>
      <tableStyleElement type="secondRowStripe" dxfId="8529"/>
    </tableStyle>
    <tableStyle name="ENCERRADOS-style 87" pivot="0" count="2" xr9:uid="{00000000-0011-0000-FFFF-FFFF56000000}">
      <tableStyleElement type="firstRowStripe" dxfId="8528"/>
      <tableStyleElement type="secondRowStripe" dxfId="8527"/>
    </tableStyle>
    <tableStyle name="ENCERRADOS-style 88" pivot="0" count="2" xr9:uid="{00000000-0011-0000-FFFF-FFFF57000000}">
      <tableStyleElement type="firstRowStripe" dxfId="8526"/>
      <tableStyleElement type="secondRowStripe" dxfId="8525"/>
    </tableStyle>
    <tableStyle name="ENCERRADOS-style 89" pivot="0" count="2" xr9:uid="{00000000-0011-0000-FFFF-FFFF58000000}">
      <tableStyleElement type="firstRowStripe" dxfId="8524"/>
      <tableStyleElement type="secondRowStripe" dxfId="8523"/>
    </tableStyle>
    <tableStyle name="ENCERRADOS-style 90" pivot="0" count="2" xr9:uid="{00000000-0011-0000-FFFF-FFFF59000000}">
      <tableStyleElement type="firstRowStripe" dxfId="8522"/>
      <tableStyleElement type="secondRowStripe" dxfId="8521"/>
    </tableStyle>
    <tableStyle name="ENCERRADOS-style 91" pivot="0" count="2" xr9:uid="{00000000-0011-0000-FFFF-FFFF5A000000}">
      <tableStyleElement type="firstRowStripe" dxfId="8520"/>
      <tableStyleElement type="secondRowStripe" dxfId="8519"/>
    </tableStyle>
    <tableStyle name="ENCERRADOS-style 92" pivot="0" count="2" xr9:uid="{00000000-0011-0000-FFFF-FFFF5B000000}">
      <tableStyleElement type="firstRowStripe" dxfId="8518"/>
      <tableStyleElement type="secondRowStripe" dxfId="8517"/>
    </tableStyle>
    <tableStyle name="ENCERRADOS-style 93" pivot="0" count="2" xr9:uid="{00000000-0011-0000-FFFF-FFFF5C000000}">
      <tableStyleElement type="firstRowStripe" dxfId="8516"/>
      <tableStyleElement type="secondRowStripe" dxfId="8515"/>
    </tableStyle>
    <tableStyle name="ENCERRADOS-style 94" pivot="0" count="2" xr9:uid="{00000000-0011-0000-FFFF-FFFF5D000000}">
      <tableStyleElement type="firstRowStripe" dxfId="8514"/>
      <tableStyleElement type="secondRowStripe" dxfId="8513"/>
    </tableStyle>
    <tableStyle name="ENCERRADOS-style 95" pivot="0" count="2" xr9:uid="{00000000-0011-0000-FFFF-FFFF5E000000}">
      <tableStyleElement type="firstRowStripe" dxfId="8512"/>
      <tableStyleElement type="secondRowStripe" dxfId="8511"/>
    </tableStyle>
    <tableStyle name="ENCERRADOS-style 96" pivot="0" count="2" xr9:uid="{00000000-0011-0000-FFFF-FFFF5F000000}">
      <tableStyleElement type="firstRowStripe" dxfId="8510"/>
      <tableStyleElement type="secondRowStripe" dxfId="8509"/>
    </tableStyle>
    <tableStyle name="ENCERRADOS-style 97" pivot="0" count="2" xr9:uid="{00000000-0011-0000-FFFF-FFFF60000000}">
      <tableStyleElement type="firstRowStripe" dxfId="8508"/>
      <tableStyleElement type="secondRowStripe" dxfId="8507"/>
    </tableStyle>
    <tableStyle name="ENCERRADOS-style 98" pivot="0" count="2" xr9:uid="{00000000-0011-0000-FFFF-FFFF61000000}">
      <tableStyleElement type="firstRowStripe" dxfId="8506"/>
      <tableStyleElement type="secondRowStripe" dxfId="8505"/>
    </tableStyle>
    <tableStyle name="ENCERRADOS-style 99" pivot="0" count="2" xr9:uid="{00000000-0011-0000-FFFF-FFFF62000000}">
      <tableStyleElement type="firstRowStripe" dxfId="8504"/>
      <tableStyleElement type="secondRowStripe" dxfId="8503"/>
    </tableStyle>
    <tableStyle name="ENCERRADOS-style 100" pivot="0" count="2" xr9:uid="{00000000-0011-0000-FFFF-FFFF63000000}">
      <tableStyleElement type="firstRowStripe" dxfId="8502"/>
      <tableStyleElement type="secondRowStripe" dxfId="8501"/>
    </tableStyle>
    <tableStyle name="ENCERRADOS-style 101" pivot="0" count="2" xr9:uid="{00000000-0011-0000-FFFF-FFFF64000000}">
      <tableStyleElement type="firstRowStripe" dxfId="8500"/>
      <tableStyleElement type="secondRowStripe" dxfId="8499"/>
    </tableStyle>
    <tableStyle name="ENCERRADOS-style 102" pivot="0" count="2" xr9:uid="{00000000-0011-0000-FFFF-FFFF65000000}">
      <tableStyleElement type="firstRowStripe" dxfId="8498"/>
      <tableStyleElement type="secondRowStripe" dxfId="8497"/>
    </tableStyle>
    <tableStyle name="ENCERRADOS-style 103" pivot="0" count="2" xr9:uid="{00000000-0011-0000-FFFF-FFFF66000000}">
      <tableStyleElement type="firstRowStripe" dxfId="8496"/>
      <tableStyleElement type="secondRowStripe" dxfId="8495"/>
    </tableStyle>
    <tableStyle name="ENCERRADOS-style 104" pivot="0" count="2" xr9:uid="{00000000-0011-0000-FFFF-FFFF67000000}">
      <tableStyleElement type="firstRowStripe" dxfId="8494"/>
      <tableStyleElement type="secondRowStripe" dxfId="8493"/>
    </tableStyle>
    <tableStyle name="ENCERRADOS-style 105" pivot="0" count="2" xr9:uid="{00000000-0011-0000-FFFF-FFFF68000000}">
      <tableStyleElement type="firstRowStripe" dxfId="8492"/>
      <tableStyleElement type="secondRowStripe" dxfId="8491"/>
    </tableStyle>
    <tableStyle name="ENCERRADOS-style 106" pivot="0" count="2" xr9:uid="{00000000-0011-0000-FFFF-FFFF69000000}">
      <tableStyleElement type="firstRowStripe" dxfId="8490"/>
      <tableStyleElement type="secondRowStripe" dxfId="8489"/>
    </tableStyle>
    <tableStyle name="ENCERRADOS-style 107" pivot="0" count="2" xr9:uid="{00000000-0011-0000-FFFF-FFFF6A000000}">
      <tableStyleElement type="firstRowStripe" dxfId="8488"/>
      <tableStyleElement type="secondRowStripe" dxfId="8487"/>
    </tableStyle>
    <tableStyle name="ENCERRADOS-style 108" pivot="0" count="2" xr9:uid="{00000000-0011-0000-FFFF-FFFF6B000000}">
      <tableStyleElement type="firstRowStripe" dxfId="8486"/>
      <tableStyleElement type="secondRowStripe" dxfId="8485"/>
    </tableStyle>
    <tableStyle name="ENCERRADOS-style 109" pivot="0" count="2" xr9:uid="{00000000-0011-0000-FFFF-FFFF6C000000}">
      <tableStyleElement type="firstRowStripe" dxfId="8484"/>
      <tableStyleElement type="secondRowStripe" dxfId="8483"/>
    </tableStyle>
    <tableStyle name="ENCERRADOS-style 110" pivot="0" count="2" xr9:uid="{00000000-0011-0000-FFFF-FFFF6D000000}">
      <tableStyleElement type="firstRowStripe" dxfId="8482"/>
      <tableStyleElement type="secondRowStripe" dxfId="8481"/>
    </tableStyle>
    <tableStyle name="ENCERRADOS-style 111" pivot="0" count="2" xr9:uid="{00000000-0011-0000-FFFF-FFFF6E000000}">
      <tableStyleElement type="firstRowStripe" dxfId="8480"/>
      <tableStyleElement type="secondRowStripe" dxfId="8479"/>
    </tableStyle>
    <tableStyle name="ENCERRADOS-style 112" pivot="0" count="2" xr9:uid="{00000000-0011-0000-FFFF-FFFF6F000000}">
      <tableStyleElement type="firstRowStripe" dxfId="8478"/>
      <tableStyleElement type="secondRowStripe" dxfId="8477"/>
    </tableStyle>
    <tableStyle name="ENCERRADOS-style 113" pivot="0" count="2" xr9:uid="{00000000-0011-0000-FFFF-FFFF70000000}">
      <tableStyleElement type="firstRowStripe" dxfId="8476"/>
      <tableStyleElement type="secondRowStripe" dxfId="8475"/>
    </tableStyle>
    <tableStyle name="ENCERRADOS-style 114" pivot="0" count="2" xr9:uid="{00000000-0011-0000-FFFF-FFFF71000000}">
      <tableStyleElement type="firstRowStripe" dxfId="8474"/>
      <tableStyleElement type="secondRowStripe" dxfId="8473"/>
    </tableStyle>
    <tableStyle name="ENCERRADOS-style 115" pivot="0" count="2" xr9:uid="{00000000-0011-0000-FFFF-FFFF72000000}">
      <tableStyleElement type="firstRowStripe" dxfId="8472"/>
      <tableStyleElement type="secondRowStripe" dxfId="8471"/>
    </tableStyle>
    <tableStyle name="ENCERRADOS-style 116" pivot="0" count="2" xr9:uid="{00000000-0011-0000-FFFF-FFFF73000000}">
      <tableStyleElement type="firstRowStripe" dxfId="8470"/>
      <tableStyleElement type="secondRowStripe" dxfId="8469"/>
    </tableStyle>
    <tableStyle name="ENCERRADOS-style 117" pivot="0" count="2" xr9:uid="{00000000-0011-0000-FFFF-FFFF74000000}">
      <tableStyleElement type="firstRowStripe" dxfId="8468"/>
      <tableStyleElement type="secondRowStripe" dxfId="8467"/>
    </tableStyle>
    <tableStyle name="ENCERRADOS-style 118" pivot="0" count="2" xr9:uid="{00000000-0011-0000-FFFF-FFFF75000000}">
      <tableStyleElement type="firstRowStripe" dxfId="8466"/>
      <tableStyleElement type="secondRowStripe" dxfId="8465"/>
    </tableStyle>
    <tableStyle name="ENCERRADOS-style 119" pivot="0" count="2" xr9:uid="{00000000-0011-0000-FFFF-FFFF76000000}">
      <tableStyleElement type="firstRowStripe" dxfId="8464"/>
      <tableStyleElement type="secondRowStripe" dxfId="8463"/>
    </tableStyle>
    <tableStyle name="ENCERRADOS-style 120" pivot="0" count="2" xr9:uid="{00000000-0011-0000-FFFF-FFFF77000000}">
      <tableStyleElement type="firstRowStripe" dxfId="8462"/>
      <tableStyleElement type="secondRowStripe" dxfId="8461"/>
    </tableStyle>
    <tableStyle name="ENCERRADOS-style 121" pivot="0" count="2" xr9:uid="{00000000-0011-0000-FFFF-FFFF78000000}">
      <tableStyleElement type="firstRowStripe" dxfId="8460"/>
      <tableStyleElement type="secondRowStripe" dxfId="8459"/>
    </tableStyle>
    <tableStyle name="ENCERRADOS-style 122" pivot="0" count="2" xr9:uid="{00000000-0011-0000-FFFF-FFFF79000000}">
      <tableStyleElement type="firstRowStripe" dxfId="8458"/>
      <tableStyleElement type="secondRowStripe" dxfId="8457"/>
    </tableStyle>
    <tableStyle name="ENCERRADOS-style 123" pivot="0" count="2" xr9:uid="{00000000-0011-0000-FFFF-FFFF7A000000}">
      <tableStyleElement type="firstRowStripe" dxfId="8456"/>
      <tableStyleElement type="secondRowStripe" dxfId="8455"/>
    </tableStyle>
    <tableStyle name="ENCERRADOS-style 124" pivot="0" count="2" xr9:uid="{00000000-0011-0000-FFFF-FFFF7B000000}">
      <tableStyleElement type="firstRowStripe" dxfId="8454"/>
      <tableStyleElement type="secondRowStripe" dxfId="8453"/>
    </tableStyle>
    <tableStyle name="ENCERRADOS-style 125" pivot="0" count="2" xr9:uid="{00000000-0011-0000-FFFF-FFFF7C000000}">
      <tableStyleElement type="firstRowStripe" dxfId="8452"/>
      <tableStyleElement type="secondRowStripe" dxfId="8451"/>
    </tableStyle>
    <tableStyle name="ENCERRADOS-style 126" pivot="0" count="2" xr9:uid="{00000000-0011-0000-FFFF-FFFF7D000000}">
      <tableStyleElement type="firstRowStripe" dxfId="8450"/>
      <tableStyleElement type="secondRowStripe" dxfId="8449"/>
    </tableStyle>
    <tableStyle name="ENCERRADOS-style 127" pivot="0" count="2" xr9:uid="{00000000-0011-0000-FFFF-FFFF7E000000}">
      <tableStyleElement type="firstRowStripe" dxfId="8448"/>
      <tableStyleElement type="secondRowStripe" dxfId="8447"/>
    </tableStyle>
    <tableStyle name="ENCERRADOS-style 128" pivot="0" count="2" xr9:uid="{00000000-0011-0000-FFFF-FFFF7F000000}">
      <tableStyleElement type="firstRowStripe" dxfId="8446"/>
      <tableStyleElement type="secondRowStripe" dxfId="8445"/>
    </tableStyle>
    <tableStyle name="ENCERRADOS-style 129" pivot="0" count="2" xr9:uid="{00000000-0011-0000-FFFF-FFFF80000000}">
      <tableStyleElement type="firstRowStripe" dxfId="8444"/>
      <tableStyleElement type="secondRowStripe" dxfId="8443"/>
    </tableStyle>
    <tableStyle name="ENCERRADOS-style 130" pivot="0" count="2" xr9:uid="{00000000-0011-0000-FFFF-FFFF81000000}">
      <tableStyleElement type="firstRowStripe" dxfId="8442"/>
      <tableStyleElement type="secondRowStripe" dxfId="8441"/>
    </tableStyle>
    <tableStyle name="ENCERRADOS-style 131" pivot="0" count="2" xr9:uid="{00000000-0011-0000-FFFF-FFFF82000000}">
      <tableStyleElement type="firstRowStripe" dxfId="8440"/>
      <tableStyleElement type="secondRowStripe" dxfId="8439"/>
    </tableStyle>
    <tableStyle name="ENCERRADOS-style 132" pivot="0" count="2" xr9:uid="{00000000-0011-0000-FFFF-FFFF83000000}">
      <tableStyleElement type="firstRowStripe" dxfId="8438"/>
      <tableStyleElement type="secondRowStripe" dxfId="8437"/>
    </tableStyle>
    <tableStyle name="ENCERRADOS-style 133" pivot="0" count="2" xr9:uid="{00000000-0011-0000-FFFF-FFFF84000000}">
      <tableStyleElement type="firstRowStripe" dxfId="8436"/>
      <tableStyleElement type="secondRowStripe" dxfId="8435"/>
    </tableStyle>
    <tableStyle name="ENCERRADOS-style 134" pivot="0" count="2" xr9:uid="{00000000-0011-0000-FFFF-FFFF85000000}">
      <tableStyleElement type="firstRowStripe" dxfId="8434"/>
      <tableStyleElement type="secondRowStripe" dxfId="8433"/>
    </tableStyle>
    <tableStyle name="ENCERRADOS-style 135" pivot="0" count="2" xr9:uid="{00000000-0011-0000-FFFF-FFFF86000000}">
      <tableStyleElement type="firstRowStripe" dxfId="8432"/>
      <tableStyleElement type="secondRowStripe" dxfId="8431"/>
    </tableStyle>
    <tableStyle name="ENCERRADOS-style 136" pivot="0" count="2" xr9:uid="{00000000-0011-0000-FFFF-FFFF87000000}">
      <tableStyleElement type="firstRowStripe" dxfId="8430"/>
      <tableStyleElement type="secondRowStripe" dxfId="8429"/>
    </tableStyle>
    <tableStyle name="ENCERRADOS-style 137" pivot="0" count="2" xr9:uid="{00000000-0011-0000-FFFF-FFFF88000000}">
      <tableStyleElement type="firstRowStripe" dxfId="8428"/>
      <tableStyleElement type="secondRowStripe" dxfId="8427"/>
    </tableStyle>
    <tableStyle name="ENCERRADOS-style 138" pivot="0" count="2" xr9:uid="{00000000-0011-0000-FFFF-FFFF89000000}">
      <tableStyleElement type="firstRowStripe" dxfId="8426"/>
      <tableStyleElement type="secondRowStripe" dxfId="8425"/>
    </tableStyle>
    <tableStyle name="ENCERRADOS-style 139" pivot="0" count="2" xr9:uid="{00000000-0011-0000-FFFF-FFFF8A000000}">
      <tableStyleElement type="firstRowStripe" dxfId="8424"/>
      <tableStyleElement type="secondRowStripe" dxfId="8423"/>
    </tableStyle>
    <tableStyle name="ENCERRADOS-style 140" pivot="0" count="2" xr9:uid="{00000000-0011-0000-FFFF-FFFF8B000000}">
      <tableStyleElement type="firstRowStripe" dxfId="8422"/>
      <tableStyleElement type="secondRowStripe" dxfId="8421"/>
    </tableStyle>
    <tableStyle name="ENCERRADOS-style 141" pivot="0" count="2" xr9:uid="{00000000-0011-0000-FFFF-FFFF8C000000}">
      <tableStyleElement type="firstRowStripe" dxfId="8420"/>
      <tableStyleElement type="secondRowStripe" dxfId="8419"/>
    </tableStyle>
    <tableStyle name="ENCERRADOS-style 142" pivot="0" count="2" xr9:uid="{00000000-0011-0000-FFFF-FFFF8D000000}">
      <tableStyleElement type="firstRowStripe" dxfId="8418"/>
      <tableStyleElement type="secondRowStripe" dxfId="8417"/>
    </tableStyle>
    <tableStyle name="ENCERRADOS-style 143" pivot="0" count="2" xr9:uid="{00000000-0011-0000-FFFF-FFFF8E000000}">
      <tableStyleElement type="firstRowStripe" dxfId="8416"/>
      <tableStyleElement type="secondRowStripe" dxfId="8415"/>
    </tableStyle>
    <tableStyle name="ENCERRADOS-style 144" pivot="0" count="2" xr9:uid="{00000000-0011-0000-FFFF-FFFF8F000000}">
      <tableStyleElement type="firstRowStripe" dxfId="8414"/>
      <tableStyleElement type="secondRowStripe" dxfId="8413"/>
    </tableStyle>
    <tableStyle name="ENCERRADOS-style 145" pivot="0" count="2" xr9:uid="{00000000-0011-0000-FFFF-FFFF90000000}">
      <tableStyleElement type="firstRowStripe" dxfId="8412"/>
      <tableStyleElement type="secondRowStripe" dxfId="8411"/>
    </tableStyle>
    <tableStyle name="ENCERRADOS-style 146" pivot="0" count="2" xr9:uid="{00000000-0011-0000-FFFF-FFFF91000000}">
      <tableStyleElement type="firstRowStripe" dxfId="8410"/>
      <tableStyleElement type="secondRowStripe" dxfId="8409"/>
    </tableStyle>
    <tableStyle name="ENCERRADOS-style 147" pivot="0" count="2" xr9:uid="{00000000-0011-0000-FFFF-FFFF92000000}">
      <tableStyleElement type="firstRowStripe" dxfId="8408"/>
      <tableStyleElement type="secondRowStripe" dxfId="8407"/>
    </tableStyle>
    <tableStyle name="ENCERRADOS-style 148" pivot="0" count="2" xr9:uid="{00000000-0011-0000-FFFF-FFFF93000000}">
      <tableStyleElement type="firstRowStripe" dxfId="8406"/>
      <tableStyleElement type="secondRowStripe" dxfId="8405"/>
    </tableStyle>
    <tableStyle name="ENCERRADOS-style 149" pivot="0" count="2" xr9:uid="{00000000-0011-0000-FFFF-FFFF94000000}">
      <tableStyleElement type="firstRowStripe" dxfId="8404"/>
      <tableStyleElement type="secondRowStripe" dxfId="8403"/>
    </tableStyle>
    <tableStyle name="ENCERRADOS-style 150" pivot="0" count="2" xr9:uid="{00000000-0011-0000-FFFF-FFFF95000000}">
      <tableStyleElement type="firstRowStripe" dxfId="8402"/>
      <tableStyleElement type="secondRowStripe" dxfId="8401"/>
    </tableStyle>
    <tableStyle name="ENCERRADOS-style 151" pivot="0" count="2" xr9:uid="{00000000-0011-0000-FFFF-FFFF96000000}">
      <tableStyleElement type="firstRowStripe" dxfId="8400"/>
      <tableStyleElement type="secondRowStripe" dxfId="8399"/>
    </tableStyle>
    <tableStyle name="ENCERRADOS-style 152" pivot="0" count="2" xr9:uid="{00000000-0011-0000-FFFF-FFFF97000000}">
      <tableStyleElement type="firstRowStripe" dxfId="8398"/>
      <tableStyleElement type="secondRowStripe" dxfId="8397"/>
    </tableStyle>
    <tableStyle name="ENCERRADOS-style 153" pivot="0" count="2" xr9:uid="{00000000-0011-0000-FFFF-FFFF98000000}">
      <tableStyleElement type="firstRowStripe" dxfId="8396"/>
      <tableStyleElement type="secondRowStripe" dxfId="8395"/>
    </tableStyle>
    <tableStyle name="ENCERRADOS-style 154" pivot="0" count="2" xr9:uid="{00000000-0011-0000-FFFF-FFFF99000000}">
      <tableStyleElement type="firstRowStripe" dxfId="8394"/>
      <tableStyleElement type="secondRowStripe" dxfId="8393"/>
    </tableStyle>
    <tableStyle name="ENCERRADOS-style 155" pivot="0" count="2" xr9:uid="{00000000-0011-0000-FFFF-FFFF9A000000}">
      <tableStyleElement type="firstRowStripe" dxfId="8392"/>
      <tableStyleElement type="secondRowStripe" dxfId="8391"/>
    </tableStyle>
    <tableStyle name="ENCERRADOS-style 156" pivot="0" count="2" xr9:uid="{00000000-0011-0000-FFFF-FFFF9B000000}">
      <tableStyleElement type="firstRowStripe" dxfId="8390"/>
      <tableStyleElement type="secondRowStripe" dxfId="8389"/>
    </tableStyle>
    <tableStyle name="ENCERRADOS-style 157" pivot="0" count="2" xr9:uid="{00000000-0011-0000-FFFF-FFFF9C000000}">
      <tableStyleElement type="firstRowStripe" dxfId="8388"/>
      <tableStyleElement type="secondRowStripe" dxfId="8387"/>
    </tableStyle>
    <tableStyle name="ENCERRADOS-style 158" pivot="0" count="2" xr9:uid="{00000000-0011-0000-FFFF-FFFF9D000000}">
      <tableStyleElement type="firstRowStripe" dxfId="8386"/>
      <tableStyleElement type="secondRowStripe" dxfId="8385"/>
    </tableStyle>
    <tableStyle name="ENCERRADOS-style 159" pivot="0" count="2" xr9:uid="{00000000-0011-0000-FFFF-FFFF9E000000}">
      <tableStyleElement type="firstRowStripe" dxfId="8384"/>
      <tableStyleElement type="secondRowStripe" dxfId="8383"/>
    </tableStyle>
    <tableStyle name="ENCERRADOS-style 160" pivot="0" count="2" xr9:uid="{00000000-0011-0000-FFFF-FFFF9F000000}">
      <tableStyleElement type="firstRowStripe" dxfId="8382"/>
      <tableStyleElement type="secondRowStripe" dxfId="8381"/>
    </tableStyle>
    <tableStyle name="ENCERRADOS-style 161" pivot="0" count="2" xr9:uid="{00000000-0011-0000-FFFF-FFFFA0000000}">
      <tableStyleElement type="firstRowStripe" dxfId="8380"/>
      <tableStyleElement type="secondRowStripe" dxfId="8379"/>
    </tableStyle>
    <tableStyle name="ENCERRADOS-style 162" pivot="0" count="2" xr9:uid="{00000000-0011-0000-FFFF-FFFFA1000000}">
      <tableStyleElement type="firstRowStripe" dxfId="8378"/>
      <tableStyleElement type="secondRowStripe" dxfId="8377"/>
    </tableStyle>
    <tableStyle name="ENCERRADOS-style 163" pivot="0" count="2" xr9:uid="{00000000-0011-0000-FFFF-FFFFA2000000}">
      <tableStyleElement type="firstRowStripe" dxfId="8376"/>
      <tableStyleElement type="secondRowStripe" dxfId="8375"/>
    </tableStyle>
    <tableStyle name="ENCERRADOS-style 164" pivot="0" count="2" xr9:uid="{00000000-0011-0000-FFFF-FFFFA3000000}">
      <tableStyleElement type="firstRowStripe" dxfId="8374"/>
      <tableStyleElement type="secondRowStripe" dxfId="8373"/>
    </tableStyle>
    <tableStyle name="ENCERRADOS-style 165" pivot="0" count="2" xr9:uid="{00000000-0011-0000-FFFF-FFFFA4000000}">
      <tableStyleElement type="firstRowStripe" dxfId="8372"/>
      <tableStyleElement type="secondRowStripe" dxfId="8371"/>
    </tableStyle>
    <tableStyle name="ENCERRADOS-style 166" pivot="0" count="2" xr9:uid="{00000000-0011-0000-FFFF-FFFFA5000000}">
      <tableStyleElement type="firstRowStripe" dxfId="8370"/>
      <tableStyleElement type="secondRowStripe" dxfId="8369"/>
    </tableStyle>
    <tableStyle name="ENCERRADOS-style 167" pivot="0" count="2" xr9:uid="{00000000-0011-0000-FFFF-FFFFA6000000}">
      <tableStyleElement type="firstRowStripe" dxfId="8368"/>
      <tableStyleElement type="secondRowStripe" dxfId="8367"/>
    </tableStyle>
    <tableStyle name="ENCERRADOS-style 168" pivot="0" count="2" xr9:uid="{00000000-0011-0000-FFFF-FFFFA7000000}">
      <tableStyleElement type="firstRowStripe" dxfId="8366"/>
      <tableStyleElement type="secondRowStripe" dxfId="8365"/>
    </tableStyle>
    <tableStyle name="ENCERRADOS-style 169" pivot="0" count="2" xr9:uid="{00000000-0011-0000-FFFF-FFFFA8000000}">
      <tableStyleElement type="firstRowStripe" dxfId="8364"/>
      <tableStyleElement type="secondRowStripe" dxfId="8363"/>
    </tableStyle>
    <tableStyle name="ENCERRADOS-style 170" pivot="0" count="2" xr9:uid="{00000000-0011-0000-FFFF-FFFFA9000000}">
      <tableStyleElement type="firstRowStripe" dxfId="8362"/>
      <tableStyleElement type="secondRowStripe" dxfId="8361"/>
    </tableStyle>
    <tableStyle name="ENCERRADOS-style 171" pivot="0" count="2" xr9:uid="{00000000-0011-0000-FFFF-FFFFAA000000}">
      <tableStyleElement type="firstRowStripe" dxfId="8360"/>
      <tableStyleElement type="secondRowStripe" dxfId="8359"/>
    </tableStyle>
    <tableStyle name="ENCERRADOS-style 172" pivot="0" count="2" xr9:uid="{00000000-0011-0000-FFFF-FFFFAB000000}">
      <tableStyleElement type="firstRowStripe" dxfId="8358"/>
      <tableStyleElement type="secondRowStripe" dxfId="8357"/>
    </tableStyle>
    <tableStyle name="ENCERRADOS-style 173" pivot="0" count="2" xr9:uid="{00000000-0011-0000-FFFF-FFFFAC000000}">
      <tableStyleElement type="firstRowStripe" dxfId="8356"/>
      <tableStyleElement type="secondRowStripe" dxfId="8355"/>
    </tableStyle>
    <tableStyle name="ENCERRADOS-style 174" pivot="0" count="2" xr9:uid="{00000000-0011-0000-FFFF-FFFFAD000000}">
      <tableStyleElement type="firstRowStripe" dxfId="8354"/>
      <tableStyleElement type="secondRowStripe" dxfId="8353"/>
    </tableStyle>
    <tableStyle name="ENCERRADOS-style 175" pivot="0" count="2" xr9:uid="{00000000-0011-0000-FFFF-FFFFAE000000}">
      <tableStyleElement type="firstRowStripe" dxfId="8352"/>
      <tableStyleElement type="secondRowStripe" dxfId="8351"/>
    </tableStyle>
    <tableStyle name="ENCERRADOS-style 176" pivot="0" count="2" xr9:uid="{00000000-0011-0000-FFFF-FFFFAF000000}">
      <tableStyleElement type="firstRowStripe" dxfId="8350"/>
      <tableStyleElement type="secondRowStripe" dxfId="8349"/>
    </tableStyle>
    <tableStyle name="ENCERRADOS-style 177" pivot="0" count="2" xr9:uid="{00000000-0011-0000-FFFF-FFFFB0000000}">
      <tableStyleElement type="firstRowStripe" dxfId="8348"/>
      <tableStyleElement type="secondRowStripe" dxfId="8347"/>
    </tableStyle>
    <tableStyle name="ENCERRADOS-style 178" pivot="0" count="2" xr9:uid="{00000000-0011-0000-FFFF-FFFFB1000000}">
      <tableStyleElement type="firstRowStripe" dxfId="8346"/>
      <tableStyleElement type="secondRowStripe" dxfId="8345"/>
    </tableStyle>
    <tableStyle name="ENCERRADOS-style 179" pivot="0" count="2" xr9:uid="{00000000-0011-0000-FFFF-FFFFB2000000}">
      <tableStyleElement type="firstRowStripe" dxfId="8344"/>
      <tableStyleElement type="secondRowStripe" dxfId="8343"/>
    </tableStyle>
    <tableStyle name="ENCERRADOS-style 180" pivot="0" count="2" xr9:uid="{00000000-0011-0000-FFFF-FFFFB3000000}">
      <tableStyleElement type="firstRowStripe" dxfId="8342"/>
      <tableStyleElement type="secondRowStripe" dxfId="8341"/>
    </tableStyle>
    <tableStyle name="ENCERRADOS-style 181" pivot="0" count="2" xr9:uid="{00000000-0011-0000-FFFF-FFFFB4000000}">
      <tableStyleElement type="firstRowStripe" dxfId="8340"/>
      <tableStyleElement type="secondRowStripe" dxfId="8339"/>
    </tableStyle>
    <tableStyle name="ENCERRADOS-style 182" pivot="0" count="2" xr9:uid="{00000000-0011-0000-FFFF-FFFFB5000000}">
      <tableStyleElement type="firstRowStripe" dxfId="8338"/>
      <tableStyleElement type="secondRowStripe" dxfId="8337"/>
    </tableStyle>
    <tableStyle name="ENCERRADOS-style 183" pivot="0" count="2" xr9:uid="{00000000-0011-0000-FFFF-FFFFB6000000}">
      <tableStyleElement type="firstRowStripe" dxfId="8336"/>
      <tableStyleElement type="secondRowStripe" dxfId="8335"/>
    </tableStyle>
    <tableStyle name="ENCERRADOS-style 184" pivot="0" count="2" xr9:uid="{00000000-0011-0000-FFFF-FFFFB7000000}">
      <tableStyleElement type="firstRowStripe" dxfId="8334"/>
      <tableStyleElement type="secondRowStripe" dxfId="8333"/>
    </tableStyle>
    <tableStyle name="ENCERRADOS-style 185" pivot="0" count="2" xr9:uid="{00000000-0011-0000-FFFF-FFFFB8000000}">
      <tableStyleElement type="firstRowStripe" dxfId="8332"/>
      <tableStyleElement type="secondRowStripe" dxfId="8331"/>
    </tableStyle>
    <tableStyle name="ENCERRADOS-style 186" pivot="0" count="2" xr9:uid="{00000000-0011-0000-FFFF-FFFFB9000000}">
      <tableStyleElement type="firstRowStripe" dxfId="8330"/>
      <tableStyleElement type="secondRowStripe" dxfId="8329"/>
    </tableStyle>
    <tableStyle name="ENCERRADOS-style 187" pivot="0" count="2" xr9:uid="{00000000-0011-0000-FFFF-FFFFBA000000}">
      <tableStyleElement type="firstRowStripe" dxfId="8328"/>
      <tableStyleElement type="secondRowStripe" dxfId="8327"/>
    </tableStyle>
    <tableStyle name="ENCERRADOS-style 188" pivot="0" count="2" xr9:uid="{00000000-0011-0000-FFFF-FFFFBB000000}">
      <tableStyleElement type="firstRowStripe" dxfId="8326"/>
      <tableStyleElement type="secondRowStripe" dxfId="8325"/>
    </tableStyle>
    <tableStyle name="ENCERRADOS-style 189" pivot="0" count="2" xr9:uid="{00000000-0011-0000-FFFF-FFFFBC000000}">
      <tableStyleElement type="firstRowStripe" dxfId="8324"/>
      <tableStyleElement type="secondRowStripe" dxfId="8323"/>
    </tableStyle>
    <tableStyle name="ENCERRADOS-style 190" pivot="0" count="2" xr9:uid="{00000000-0011-0000-FFFF-FFFFBD000000}">
      <tableStyleElement type="firstRowStripe" dxfId="8322"/>
      <tableStyleElement type="secondRowStripe" dxfId="8321"/>
    </tableStyle>
    <tableStyle name="ENCERRADOS-style 191" pivot="0" count="2" xr9:uid="{00000000-0011-0000-FFFF-FFFFBE000000}">
      <tableStyleElement type="firstRowStripe" dxfId="8320"/>
      <tableStyleElement type="secondRowStripe" dxfId="8319"/>
    </tableStyle>
    <tableStyle name="ENCERRADOS-style 192" pivot="0" count="2" xr9:uid="{00000000-0011-0000-FFFF-FFFFBF000000}">
      <tableStyleElement type="firstRowStripe" dxfId="8318"/>
      <tableStyleElement type="secondRowStripe" dxfId="8317"/>
    </tableStyle>
    <tableStyle name="ENCERRADOS-style 193" pivot="0" count="2" xr9:uid="{00000000-0011-0000-FFFF-FFFFC0000000}">
      <tableStyleElement type="firstRowStripe" dxfId="8316"/>
      <tableStyleElement type="secondRowStripe" dxfId="8315"/>
    </tableStyle>
    <tableStyle name="ENCERRADOS-style 194" pivot="0" count="2" xr9:uid="{00000000-0011-0000-FFFF-FFFFC1000000}">
      <tableStyleElement type="firstRowStripe" dxfId="8314"/>
      <tableStyleElement type="secondRowStripe" dxfId="8313"/>
    </tableStyle>
    <tableStyle name="ENCERRADOS-style 195" pivot="0" count="2" xr9:uid="{00000000-0011-0000-FFFF-FFFFC2000000}">
      <tableStyleElement type="firstRowStripe" dxfId="8312"/>
      <tableStyleElement type="secondRowStripe" dxfId="8311"/>
    </tableStyle>
    <tableStyle name="ENCERRADOS-style 196" pivot="0" count="2" xr9:uid="{00000000-0011-0000-FFFF-FFFFC3000000}">
      <tableStyleElement type="firstRowStripe" dxfId="8310"/>
      <tableStyleElement type="secondRowStripe" dxfId="8309"/>
    </tableStyle>
    <tableStyle name="ENCERRADOS-style 197" pivot="0" count="2" xr9:uid="{00000000-0011-0000-FFFF-FFFFC4000000}">
      <tableStyleElement type="firstRowStripe" dxfId="8308"/>
      <tableStyleElement type="secondRowStripe" dxfId="8307"/>
    </tableStyle>
    <tableStyle name="ENCERRADOS-style 198" pivot="0" count="2" xr9:uid="{00000000-0011-0000-FFFF-FFFFC5000000}">
      <tableStyleElement type="firstRowStripe" dxfId="8306"/>
      <tableStyleElement type="secondRowStripe" dxfId="8305"/>
    </tableStyle>
    <tableStyle name="ENCERRADOS-style 199" pivot="0" count="2" xr9:uid="{00000000-0011-0000-FFFF-FFFFC6000000}">
      <tableStyleElement type="firstRowStripe" dxfId="8304"/>
      <tableStyleElement type="secondRowStripe" dxfId="8303"/>
    </tableStyle>
    <tableStyle name="ENCERRADOS-style 200" pivot="0" count="2" xr9:uid="{00000000-0011-0000-FFFF-FFFFC7000000}">
      <tableStyleElement type="firstRowStripe" dxfId="8302"/>
      <tableStyleElement type="secondRowStripe" dxfId="8301"/>
    </tableStyle>
    <tableStyle name="ENCERRADOS-style 201" pivot="0" count="2" xr9:uid="{00000000-0011-0000-FFFF-FFFFC8000000}">
      <tableStyleElement type="firstRowStripe" dxfId="8300"/>
      <tableStyleElement type="secondRowStripe" dxfId="8299"/>
    </tableStyle>
    <tableStyle name="ENCERRADOS-style 202" pivot="0" count="2" xr9:uid="{00000000-0011-0000-FFFF-FFFFC9000000}">
      <tableStyleElement type="firstRowStripe" dxfId="8298"/>
      <tableStyleElement type="secondRowStripe" dxfId="8297"/>
    </tableStyle>
    <tableStyle name="ENCERRADOS-style 203" pivot="0" count="2" xr9:uid="{00000000-0011-0000-FFFF-FFFFCA000000}">
      <tableStyleElement type="firstRowStripe" dxfId="8296"/>
      <tableStyleElement type="secondRowStripe" dxfId="8295"/>
    </tableStyle>
    <tableStyle name="ENCERRADOS-style 204" pivot="0" count="2" xr9:uid="{00000000-0011-0000-FFFF-FFFFCB000000}">
      <tableStyleElement type="firstRowStripe" dxfId="8294"/>
      <tableStyleElement type="secondRowStripe" dxfId="8293"/>
    </tableStyle>
    <tableStyle name="ENCERRADOS-style 205" pivot="0" count="2" xr9:uid="{00000000-0011-0000-FFFF-FFFFCC000000}">
      <tableStyleElement type="firstRowStripe" dxfId="8292"/>
      <tableStyleElement type="secondRowStripe" dxfId="8291"/>
    </tableStyle>
    <tableStyle name="ENCERRADOS-style 206" pivot="0" count="2" xr9:uid="{00000000-0011-0000-FFFF-FFFFCD000000}">
      <tableStyleElement type="firstRowStripe" dxfId="8290"/>
      <tableStyleElement type="secondRowStripe" dxfId="8289"/>
    </tableStyle>
    <tableStyle name="ENCERRADOS-style 207" pivot="0" count="2" xr9:uid="{00000000-0011-0000-FFFF-FFFFCE000000}">
      <tableStyleElement type="firstRowStripe" dxfId="8288"/>
      <tableStyleElement type="secondRowStripe" dxfId="8287"/>
    </tableStyle>
    <tableStyle name="ENCERRADOS-style 208" pivot="0" count="2" xr9:uid="{00000000-0011-0000-FFFF-FFFFCF000000}">
      <tableStyleElement type="firstRowStripe" dxfId="8286"/>
      <tableStyleElement type="secondRowStripe" dxfId="8285"/>
    </tableStyle>
    <tableStyle name="ENCERRADOS-style 209" pivot="0" count="2" xr9:uid="{00000000-0011-0000-FFFF-FFFFD0000000}">
      <tableStyleElement type="firstRowStripe" dxfId="8284"/>
      <tableStyleElement type="secondRowStripe" dxfId="8283"/>
    </tableStyle>
    <tableStyle name="ENCERRADOS-style 210" pivot="0" count="2" xr9:uid="{00000000-0011-0000-FFFF-FFFFD1000000}">
      <tableStyleElement type="firstRowStripe" dxfId="8282"/>
      <tableStyleElement type="secondRowStripe" dxfId="8281"/>
    </tableStyle>
    <tableStyle name="ENCERRADOS-style 211" pivot="0" count="2" xr9:uid="{00000000-0011-0000-FFFF-FFFFD2000000}">
      <tableStyleElement type="firstRowStripe" dxfId="8280"/>
      <tableStyleElement type="secondRowStripe" dxfId="8279"/>
    </tableStyle>
    <tableStyle name="ENCERRADOS-style 212" pivot="0" count="2" xr9:uid="{00000000-0011-0000-FFFF-FFFFD3000000}">
      <tableStyleElement type="firstRowStripe" dxfId="8278"/>
      <tableStyleElement type="secondRowStripe" dxfId="8277"/>
    </tableStyle>
    <tableStyle name="ENCERRADOS-style 213" pivot="0" count="2" xr9:uid="{00000000-0011-0000-FFFF-FFFFD4000000}">
      <tableStyleElement type="firstRowStripe" dxfId="8276"/>
      <tableStyleElement type="secondRowStripe" dxfId="8275"/>
    </tableStyle>
    <tableStyle name="ENCERRADOS-style 214" pivot="0" count="2" xr9:uid="{00000000-0011-0000-FFFF-FFFFD5000000}">
      <tableStyleElement type="firstRowStripe" dxfId="8274"/>
      <tableStyleElement type="secondRowStripe" dxfId="8273"/>
    </tableStyle>
    <tableStyle name="ENCERRADOS-style 215" pivot="0" count="2" xr9:uid="{00000000-0011-0000-FFFF-FFFFD6000000}">
      <tableStyleElement type="firstRowStripe" dxfId="8272"/>
      <tableStyleElement type="secondRowStripe" dxfId="8271"/>
    </tableStyle>
    <tableStyle name="ENCERRADOS-style 216" pivot="0" count="2" xr9:uid="{00000000-0011-0000-FFFF-FFFFD7000000}">
      <tableStyleElement type="firstRowStripe" dxfId="8270"/>
      <tableStyleElement type="secondRowStripe" dxfId="8269"/>
    </tableStyle>
    <tableStyle name="ENCERRADOS-style 217" pivot="0" count="2" xr9:uid="{00000000-0011-0000-FFFF-FFFFD8000000}">
      <tableStyleElement type="firstRowStripe" dxfId="8268"/>
      <tableStyleElement type="secondRowStripe" dxfId="8267"/>
    </tableStyle>
    <tableStyle name="ENCERRADOS-style 218" pivot="0" count="2" xr9:uid="{00000000-0011-0000-FFFF-FFFFD9000000}">
      <tableStyleElement type="firstRowStripe" dxfId="8266"/>
      <tableStyleElement type="secondRowStripe" dxfId="8265"/>
    </tableStyle>
    <tableStyle name="ENCERRADOS-style 219" pivot="0" count="2" xr9:uid="{00000000-0011-0000-FFFF-FFFFDA000000}">
      <tableStyleElement type="firstRowStripe" dxfId="8264"/>
      <tableStyleElement type="secondRowStripe" dxfId="8263"/>
    </tableStyle>
    <tableStyle name="ENCERRADOS-style 220" pivot="0" count="2" xr9:uid="{00000000-0011-0000-FFFF-FFFFDB000000}">
      <tableStyleElement type="firstRowStripe" dxfId="8262"/>
      <tableStyleElement type="secondRowStripe" dxfId="8261"/>
    </tableStyle>
    <tableStyle name="ENCERRADOS-style 221" pivot="0" count="2" xr9:uid="{00000000-0011-0000-FFFF-FFFFDC000000}">
      <tableStyleElement type="firstRowStripe" dxfId="8260"/>
      <tableStyleElement type="secondRowStripe" dxfId="8259"/>
    </tableStyle>
    <tableStyle name="ENCERRADOS-style 222" pivot="0" count="2" xr9:uid="{00000000-0011-0000-FFFF-FFFFDD000000}">
      <tableStyleElement type="firstRowStripe" dxfId="8258"/>
      <tableStyleElement type="secondRowStripe" dxfId="8257"/>
    </tableStyle>
    <tableStyle name="ENCERRADOS-style 223" pivot="0" count="2" xr9:uid="{00000000-0011-0000-FFFF-FFFFDE000000}">
      <tableStyleElement type="firstRowStripe" dxfId="8256"/>
      <tableStyleElement type="secondRowStripe" dxfId="8255"/>
    </tableStyle>
    <tableStyle name="ENCERRADOS-style 224" pivot="0" count="2" xr9:uid="{00000000-0011-0000-FFFF-FFFFDF000000}">
      <tableStyleElement type="firstRowStripe" dxfId="8254"/>
      <tableStyleElement type="secondRowStripe" dxfId="8253"/>
    </tableStyle>
    <tableStyle name="ENCERRADOS-style 225" pivot="0" count="2" xr9:uid="{00000000-0011-0000-FFFF-FFFFE0000000}">
      <tableStyleElement type="firstRowStripe" dxfId="8252"/>
      <tableStyleElement type="secondRowStripe" dxfId="8251"/>
    </tableStyle>
    <tableStyle name="ENCERRADOS-style 226" pivot="0" count="2" xr9:uid="{00000000-0011-0000-FFFF-FFFFE1000000}">
      <tableStyleElement type="firstRowStripe" dxfId="8250"/>
      <tableStyleElement type="secondRowStripe" dxfId="8249"/>
    </tableStyle>
    <tableStyle name="ENCERRADOS-style 227" pivot="0" count="2" xr9:uid="{00000000-0011-0000-FFFF-FFFFE2000000}">
      <tableStyleElement type="firstRowStripe" dxfId="8248"/>
      <tableStyleElement type="secondRowStripe" dxfId="8247"/>
    </tableStyle>
    <tableStyle name="ENCERRADOS-style 228" pivot="0" count="2" xr9:uid="{00000000-0011-0000-FFFF-FFFFE3000000}">
      <tableStyleElement type="firstRowStripe" dxfId="8246"/>
      <tableStyleElement type="secondRowStripe" dxfId="8245"/>
    </tableStyle>
    <tableStyle name="ENCERRADOS-style 229" pivot="0" count="2" xr9:uid="{00000000-0011-0000-FFFF-FFFFE4000000}">
      <tableStyleElement type="firstRowStripe" dxfId="8244"/>
      <tableStyleElement type="secondRowStripe" dxfId="8243"/>
    </tableStyle>
    <tableStyle name="ENCERRADOS-style 230" pivot="0" count="2" xr9:uid="{00000000-0011-0000-FFFF-FFFFE5000000}">
      <tableStyleElement type="firstRowStripe" dxfId="8242"/>
      <tableStyleElement type="secondRowStripe" dxfId="8241"/>
    </tableStyle>
    <tableStyle name="ENCERRADOS-style 231" pivot="0" count="2" xr9:uid="{00000000-0011-0000-FFFF-FFFFE6000000}">
      <tableStyleElement type="firstRowStripe" dxfId="8240"/>
      <tableStyleElement type="secondRowStripe" dxfId="8239"/>
    </tableStyle>
    <tableStyle name="ENCERRADOS-style 232" pivot="0" count="2" xr9:uid="{00000000-0011-0000-FFFF-FFFFE7000000}">
      <tableStyleElement type="firstRowStripe" dxfId="8238"/>
      <tableStyleElement type="secondRowStripe" dxfId="8237"/>
    </tableStyle>
    <tableStyle name="ENCERRADOS-style 233" pivot="0" count="2" xr9:uid="{00000000-0011-0000-FFFF-FFFFE8000000}">
      <tableStyleElement type="firstRowStripe" dxfId="8236"/>
      <tableStyleElement type="secondRowStripe" dxfId="8235"/>
    </tableStyle>
    <tableStyle name="ENCERRADOS-style 234" pivot="0" count="2" xr9:uid="{00000000-0011-0000-FFFF-FFFFE9000000}">
      <tableStyleElement type="firstRowStripe" dxfId="8234"/>
      <tableStyleElement type="secondRowStripe" dxfId="8233"/>
    </tableStyle>
    <tableStyle name="ENCERRADOS-style 235" pivot="0" count="2" xr9:uid="{00000000-0011-0000-FFFF-FFFFEA000000}">
      <tableStyleElement type="firstRowStripe" dxfId="8232"/>
      <tableStyleElement type="secondRowStripe" dxfId="8231"/>
    </tableStyle>
    <tableStyle name="ENCERRADOS-style 236" pivot="0" count="2" xr9:uid="{00000000-0011-0000-FFFF-FFFFEB000000}">
      <tableStyleElement type="firstRowStripe" dxfId="8230"/>
      <tableStyleElement type="secondRowStripe" dxfId="8229"/>
    </tableStyle>
    <tableStyle name="ENCERRADOS-style 237" pivot="0" count="2" xr9:uid="{00000000-0011-0000-FFFF-FFFFEC000000}">
      <tableStyleElement type="firstRowStripe" dxfId="8228"/>
      <tableStyleElement type="secondRowStripe" dxfId="8227"/>
    </tableStyle>
    <tableStyle name="ENCERRADOS-style 238" pivot="0" count="2" xr9:uid="{00000000-0011-0000-FFFF-FFFFED000000}">
      <tableStyleElement type="firstRowStripe" dxfId="8226"/>
      <tableStyleElement type="secondRowStripe" dxfId="8225"/>
    </tableStyle>
    <tableStyle name="ENCERRADOS-style 239" pivot="0" count="2" xr9:uid="{00000000-0011-0000-FFFF-FFFFEE000000}">
      <tableStyleElement type="firstRowStripe" dxfId="8224"/>
      <tableStyleElement type="secondRowStripe" dxfId="8223"/>
    </tableStyle>
    <tableStyle name="ENCERRADOS-style 240" pivot="0" count="2" xr9:uid="{00000000-0011-0000-FFFF-FFFFEF000000}">
      <tableStyleElement type="firstRowStripe" dxfId="8222"/>
      <tableStyleElement type="secondRowStripe" dxfId="8221"/>
    </tableStyle>
    <tableStyle name="ENCERRADOS-style 241" pivot="0" count="2" xr9:uid="{00000000-0011-0000-FFFF-FFFFF0000000}">
      <tableStyleElement type="firstRowStripe" dxfId="8220"/>
      <tableStyleElement type="secondRowStripe" dxfId="8219"/>
    </tableStyle>
    <tableStyle name="ENCERRADOS-style 242" pivot="0" count="2" xr9:uid="{00000000-0011-0000-FFFF-FFFFF1000000}">
      <tableStyleElement type="firstRowStripe" dxfId="8218"/>
      <tableStyleElement type="secondRowStripe" dxfId="8217"/>
    </tableStyle>
    <tableStyle name="ENCERRADOS-style 243" pivot="0" count="2" xr9:uid="{00000000-0011-0000-FFFF-FFFFF2000000}">
      <tableStyleElement type="firstRowStripe" dxfId="8216"/>
      <tableStyleElement type="secondRowStripe" dxfId="8215"/>
    </tableStyle>
    <tableStyle name="ENCERRADOS-style 244" pivot="0" count="2" xr9:uid="{00000000-0011-0000-FFFF-FFFFF3000000}">
      <tableStyleElement type="firstRowStripe" dxfId="8214"/>
      <tableStyleElement type="secondRowStripe" dxfId="8213"/>
    </tableStyle>
    <tableStyle name="ENCERRADOS-style 245" pivot="0" count="2" xr9:uid="{00000000-0011-0000-FFFF-FFFFF4000000}">
      <tableStyleElement type="firstRowStripe" dxfId="8212"/>
      <tableStyleElement type="secondRowStripe" dxfId="8211"/>
    </tableStyle>
    <tableStyle name="ENCERRADOS-style 246" pivot="0" count="2" xr9:uid="{00000000-0011-0000-FFFF-FFFFF5000000}">
      <tableStyleElement type="firstRowStripe" dxfId="8210"/>
      <tableStyleElement type="secondRowStripe" dxfId="8209"/>
    </tableStyle>
    <tableStyle name="ENCERRADOS-style 247" pivot="0" count="2" xr9:uid="{00000000-0011-0000-FFFF-FFFFF6000000}">
      <tableStyleElement type="firstRowStripe" dxfId="8208"/>
      <tableStyleElement type="secondRowStripe" dxfId="8207"/>
    </tableStyle>
    <tableStyle name="ENCERRADOS-style 248" pivot="0" count="2" xr9:uid="{00000000-0011-0000-FFFF-FFFFF7000000}">
      <tableStyleElement type="firstRowStripe" dxfId="8206"/>
      <tableStyleElement type="secondRowStripe" dxfId="8205"/>
    </tableStyle>
    <tableStyle name="ENCERRADOS-style 249" pivot="0" count="2" xr9:uid="{00000000-0011-0000-FFFF-FFFFF8000000}">
      <tableStyleElement type="firstRowStripe" dxfId="8204"/>
      <tableStyleElement type="secondRowStripe" dxfId="8203"/>
    </tableStyle>
    <tableStyle name="ENCERRADOS-style 250" pivot="0" count="2" xr9:uid="{00000000-0011-0000-FFFF-FFFFF9000000}">
      <tableStyleElement type="firstRowStripe" dxfId="8202"/>
      <tableStyleElement type="secondRowStripe" dxfId="8201"/>
    </tableStyle>
    <tableStyle name="ENCERRADOS-style 251" pivot="0" count="2" xr9:uid="{00000000-0011-0000-FFFF-FFFFFA000000}">
      <tableStyleElement type="firstRowStripe" dxfId="8200"/>
      <tableStyleElement type="secondRowStripe" dxfId="8199"/>
    </tableStyle>
    <tableStyle name="ENCERRADOS-style 252" pivot="0" count="2" xr9:uid="{00000000-0011-0000-FFFF-FFFFFB000000}">
      <tableStyleElement type="firstRowStripe" dxfId="8198"/>
      <tableStyleElement type="secondRowStripe" dxfId="8197"/>
    </tableStyle>
    <tableStyle name="ENCERRADOS-style 253" pivot="0" count="2" xr9:uid="{00000000-0011-0000-FFFF-FFFFFC000000}">
      <tableStyleElement type="firstRowStripe" dxfId="8196"/>
      <tableStyleElement type="secondRowStripe" dxfId="8195"/>
    </tableStyle>
    <tableStyle name="ENCERRADOS-style 254" pivot="0" count="2" xr9:uid="{00000000-0011-0000-FFFF-FFFFFD000000}">
      <tableStyleElement type="firstRowStripe" dxfId="8194"/>
      <tableStyleElement type="secondRowStripe" dxfId="8193"/>
    </tableStyle>
    <tableStyle name="ENCERRADOS-style 255" pivot="0" count="2" xr9:uid="{00000000-0011-0000-FFFF-FFFFFE000000}">
      <tableStyleElement type="firstRowStripe" dxfId="8192"/>
      <tableStyleElement type="secondRowStripe" dxfId="8191"/>
    </tableStyle>
    <tableStyle name="ENCERRADOS-style 256" pivot="0" count="2" xr9:uid="{00000000-0011-0000-FFFF-FFFFFF000000}">
      <tableStyleElement type="firstRowStripe" dxfId="8190"/>
      <tableStyleElement type="secondRowStripe" dxfId="8189"/>
    </tableStyle>
    <tableStyle name="ENCERRADOS-style 257" pivot="0" count="2" xr9:uid="{00000000-0011-0000-FFFF-FFFF00010000}">
      <tableStyleElement type="firstRowStripe" dxfId="8188"/>
      <tableStyleElement type="secondRowStripe" dxfId="8187"/>
    </tableStyle>
    <tableStyle name="ENCERRADOS-style 258" pivot="0" count="2" xr9:uid="{00000000-0011-0000-FFFF-FFFF01010000}">
      <tableStyleElement type="firstRowStripe" dxfId="8186"/>
      <tableStyleElement type="secondRowStripe" dxfId="8185"/>
    </tableStyle>
    <tableStyle name="ENCERRADOS-style 259" pivot="0" count="2" xr9:uid="{00000000-0011-0000-FFFF-FFFF02010000}">
      <tableStyleElement type="firstRowStripe" dxfId="8184"/>
      <tableStyleElement type="secondRowStripe" dxfId="8183"/>
    </tableStyle>
    <tableStyle name="ENCERRADOS-style 260" pivot="0" count="2" xr9:uid="{00000000-0011-0000-FFFF-FFFF03010000}">
      <tableStyleElement type="firstRowStripe" dxfId="8182"/>
      <tableStyleElement type="secondRowStripe" dxfId="8181"/>
    </tableStyle>
    <tableStyle name="ENCERRADOS-style 261" pivot="0" count="2" xr9:uid="{00000000-0011-0000-FFFF-FFFF04010000}">
      <tableStyleElement type="firstRowStripe" dxfId="8180"/>
      <tableStyleElement type="secondRowStripe" dxfId="8179"/>
    </tableStyle>
    <tableStyle name="ENCERRADOS-style 262" pivot="0" count="2" xr9:uid="{00000000-0011-0000-FFFF-FFFF05010000}">
      <tableStyleElement type="firstRowStripe" dxfId="8178"/>
      <tableStyleElement type="secondRowStripe" dxfId="8177"/>
    </tableStyle>
    <tableStyle name="ENCERRADOS-style 263" pivot="0" count="2" xr9:uid="{00000000-0011-0000-FFFF-FFFF06010000}">
      <tableStyleElement type="firstRowStripe" dxfId="8176"/>
      <tableStyleElement type="secondRowStripe" dxfId="8175"/>
    </tableStyle>
    <tableStyle name="ENCERRADOS-style 264" pivot="0" count="2" xr9:uid="{00000000-0011-0000-FFFF-FFFF07010000}">
      <tableStyleElement type="firstRowStripe" dxfId="8174"/>
      <tableStyleElement type="secondRowStripe" dxfId="8173"/>
    </tableStyle>
    <tableStyle name="ENCERRADOS-style 265" pivot="0" count="2" xr9:uid="{00000000-0011-0000-FFFF-FFFF08010000}">
      <tableStyleElement type="firstRowStripe" dxfId="8172"/>
      <tableStyleElement type="secondRowStripe" dxfId="8171"/>
    </tableStyle>
    <tableStyle name="ENCERRADOS-style 266" pivot="0" count="2" xr9:uid="{00000000-0011-0000-FFFF-FFFF09010000}">
      <tableStyleElement type="firstRowStripe" dxfId="8170"/>
      <tableStyleElement type="secondRowStripe" dxfId="8169"/>
    </tableStyle>
    <tableStyle name="ENCERRADOS-style 267" pivot="0" count="2" xr9:uid="{00000000-0011-0000-FFFF-FFFF0A010000}">
      <tableStyleElement type="firstRowStripe" dxfId="8168"/>
      <tableStyleElement type="secondRowStripe" dxfId="8167"/>
    </tableStyle>
    <tableStyle name="ENCERRADOS-style 268" pivot="0" count="2" xr9:uid="{00000000-0011-0000-FFFF-FFFF0B010000}">
      <tableStyleElement type="firstRowStripe" dxfId="8166"/>
      <tableStyleElement type="secondRowStripe" dxfId="8165"/>
    </tableStyle>
    <tableStyle name="ENCERRADOS-style 269" pivot="0" count="2" xr9:uid="{00000000-0011-0000-FFFF-FFFF0C010000}">
      <tableStyleElement type="firstRowStripe" dxfId="8164"/>
      <tableStyleElement type="secondRowStripe" dxfId="8163"/>
    </tableStyle>
    <tableStyle name="ENCERRADOS-style 270" pivot="0" count="2" xr9:uid="{00000000-0011-0000-FFFF-FFFF0D010000}">
      <tableStyleElement type="firstRowStripe" dxfId="8162"/>
      <tableStyleElement type="secondRowStripe" dxfId="8161"/>
    </tableStyle>
    <tableStyle name="ENCERRADOS-style 271" pivot="0" count="2" xr9:uid="{00000000-0011-0000-FFFF-FFFF0E010000}">
      <tableStyleElement type="firstRowStripe" dxfId="8160"/>
      <tableStyleElement type="secondRowStripe" dxfId="8159"/>
    </tableStyle>
    <tableStyle name="ENCERRADOS-style 272" pivot="0" count="2" xr9:uid="{00000000-0011-0000-FFFF-FFFF0F010000}">
      <tableStyleElement type="firstRowStripe" dxfId="8158"/>
      <tableStyleElement type="secondRowStripe" dxfId="8157"/>
    </tableStyle>
    <tableStyle name="ENCERRADOS-style 273" pivot="0" count="2" xr9:uid="{00000000-0011-0000-FFFF-FFFF10010000}">
      <tableStyleElement type="firstRowStripe" dxfId="8156"/>
      <tableStyleElement type="secondRowStripe" dxfId="8155"/>
    </tableStyle>
    <tableStyle name="ENCERRADOS-style 274" pivot="0" count="2" xr9:uid="{00000000-0011-0000-FFFF-FFFF11010000}">
      <tableStyleElement type="firstRowStripe" dxfId="8154"/>
      <tableStyleElement type="secondRowStripe" dxfId="8153"/>
    </tableStyle>
    <tableStyle name="ENCERRADOS-style 275" pivot="0" count="2" xr9:uid="{00000000-0011-0000-FFFF-FFFF12010000}">
      <tableStyleElement type="firstRowStripe" dxfId="8152"/>
      <tableStyleElement type="secondRowStripe" dxfId="8151"/>
    </tableStyle>
    <tableStyle name="ENCERRADOS-style 276" pivot="0" count="2" xr9:uid="{00000000-0011-0000-FFFF-FFFF13010000}">
      <tableStyleElement type="firstRowStripe" dxfId="8150"/>
      <tableStyleElement type="secondRowStripe" dxfId="8149"/>
    </tableStyle>
    <tableStyle name="ENCERRADOS-style 277" pivot="0" count="2" xr9:uid="{00000000-0011-0000-FFFF-FFFF14010000}">
      <tableStyleElement type="firstRowStripe" dxfId="8148"/>
      <tableStyleElement type="secondRowStripe" dxfId="8147"/>
    </tableStyle>
    <tableStyle name="ENCERRADOS-style 278" pivot="0" count="2" xr9:uid="{00000000-0011-0000-FFFF-FFFF15010000}">
      <tableStyleElement type="firstRowStripe" dxfId="8146"/>
      <tableStyleElement type="secondRowStripe" dxfId="8145"/>
    </tableStyle>
    <tableStyle name="ENCERRADOS-style 279" pivot="0" count="2" xr9:uid="{00000000-0011-0000-FFFF-FFFF16010000}">
      <tableStyleElement type="firstRowStripe" dxfId="8144"/>
      <tableStyleElement type="secondRowStripe" dxfId="8143"/>
    </tableStyle>
    <tableStyle name="ENCERRADOS-style 280" pivot="0" count="2" xr9:uid="{00000000-0011-0000-FFFF-FFFF17010000}">
      <tableStyleElement type="firstRowStripe" dxfId="8142"/>
      <tableStyleElement type="secondRowStripe" dxfId="8141"/>
    </tableStyle>
    <tableStyle name="ENCERRADOS-style 281" pivot="0" count="2" xr9:uid="{00000000-0011-0000-FFFF-FFFF18010000}">
      <tableStyleElement type="firstRowStripe" dxfId="8140"/>
      <tableStyleElement type="secondRowStripe" dxfId="8139"/>
    </tableStyle>
    <tableStyle name="ENCERRADOS-style 282" pivot="0" count="2" xr9:uid="{00000000-0011-0000-FFFF-FFFF19010000}">
      <tableStyleElement type="firstRowStripe" dxfId="8138"/>
      <tableStyleElement type="secondRowStripe" dxfId="8137"/>
    </tableStyle>
    <tableStyle name="ENCERRADOS-style 283" pivot="0" count="2" xr9:uid="{00000000-0011-0000-FFFF-FFFF1A010000}">
      <tableStyleElement type="firstRowStripe" dxfId="8136"/>
      <tableStyleElement type="secondRowStripe" dxfId="8135"/>
    </tableStyle>
    <tableStyle name="ENCERRADOS-style 284" pivot="0" count="2" xr9:uid="{00000000-0011-0000-FFFF-FFFF1B010000}">
      <tableStyleElement type="firstRowStripe" dxfId="8134"/>
      <tableStyleElement type="secondRowStripe" dxfId="8133"/>
    </tableStyle>
    <tableStyle name="ENCERRADOS-style 285" pivot="0" count="2" xr9:uid="{00000000-0011-0000-FFFF-FFFF1C010000}">
      <tableStyleElement type="firstRowStripe" dxfId="8132"/>
      <tableStyleElement type="secondRowStripe" dxfId="8131"/>
    </tableStyle>
    <tableStyle name="ENCERRADOS-style 286" pivot="0" count="2" xr9:uid="{00000000-0011-0000-FFFF-FFFF1D010000}">
      <tableStyleElement type="firstRowStripe" dxfId="8130"/>
      <tableStyleElement type="secondRowStripe" dxfId="8129"/>
    </tableStyle>
    <tableStyle name="ENCERRADOS-style 287" pivot="0" count="2" xr9:uid="{00000000-0011-0000-FFFF-FFFF1E010000}">
      <tableStyleElement type="firstRowStripe" dxfId="8128"/>
      <tableStyleElement type="secondRowStripe" dxfId="8127"/>
    </tableStyle>
    <tableStyle name="ENCERRADOS-style 288" pivot="0" count="2" xr9:uid="{00000000-0011-0000-FFFF-FFFF1F010000}">
      <tableStyleElement type="firstRowStripe" dxfId="8126"/>
      <tableStyleElement type="secondRowStripe" dxfId="8125"/>
    </tableStyle>
    <tableStyle name="ENCERRADOS-style 289" pivot="0" count="2" xr9:uid="{00000000-0011-0000-FFFF-FFFF20010000}">
      <tableStyleElement type="firstRowStripe" dxfId="8124"/>
      <tableStyleElement type="secondRowStripe" dxfId="8123"/>
    </tableStyle>
    <tableStyle name="ENCERRADOS-style 290" pivot="0" count="2" xr9:uid="{00000000-0011-0000-FFFF-FFFF21010000}">
      <tableStyleElement type="firstRowStripe" dxfId="8122"/>
      <tableStyleElement type="secondRowStripe" dxfId="8121"/>
    </tableStyle>
    <tableStyle name="ENCERRADOS-style 291" pivot="0" count="2" xr9:uid="{00000000-0011-0000-FFFF-FFFF22010000}">
      <tableStyleElement type="firstRowStripe" dxfId="8120"/>
      <tableStyleElement type="secondRowStripe" dxfId="8119"/>
    </tableStyle>
    <tableStyle name="ENCERRADOS-style 292" pivot="0" count="2" xr9:uid="{00000000-0011-0000-FFFF-FFFF23010000}">
      <tableStyleElement type="firstRowStripe" dxfId="8118"/>
      <tableStyleElement type="secondRowStripe" dxfId="8117"/>
    </tableStyle>
    <tableStyle name="ENCERRADOS-style 293" pivot="0" count="2" xr9:uid="{00000000-0011-0000-FFFF-FFFF24010000}">
      <tableStyleElement type="firstRowStripe" dxfId="8116"/>
      <tableStyleElement type="secondRowStripe" dxfId="8115"/>
    </tableStyle>
    <tableStyle name="ENCERRADOS-style 294" pivot="0" count="2" xr9:uid="{00000000-0011-0000-FFFF-FFFF25010000}">
      <tableStyleElement type="firstRowStripe" dxfId="8114"/>
      <tableStyleElement type="secondRowStripe" dxfId="8113"/>
    </tableStyle>
    <tableStyle name="ENCERRADOS-style 295" pivot="0" count="2" xr9:uid="{00000000-0011-0000-FFFF-FFFF26010000}">
      <tableStyleElement type="firstRowStripe" dxfId="8112"/>
      <tableStyleElement type="secondRowStripe" dxfId="8111"/>
    </tableStyle>
    <tableStyle name="ENCERRADOS-style 296" pivot="0" count="2" xr9:uid="{00000000-0011-0000-FFFF-FFFF27010000}">
      <tableStyleElement type="firstRowStripe" dxfId="8110"/>
      <tableStyleElement type="secondRowStripe" dxfId="8109"/>
    </tableStyle>
    <tableStyle name="ENCERRADOS-style 297" pivot="0" count="2" xr9:uid="{00000000-0011-0000-FFFF-FFFF28010000}">
      <tableStyleElement type="firstRowStripe" dxfId="8108"/>
      <tableStyleElement type="secondRowStripe" dxfId="8107"/>
    </tableStyle>
    <tableStyle name="ENCERRADOS-style 298" pivot="0" count="2" xr9:uid="{00000000-0011-0000-FFFF-FFFF29010000}">
      <tableStyleElement type="firstRowStripe" dxfId="8106"/>
      <tableStyleElement type="secondRowStripe" dxfId="8105"/>
    </tableStyle>
    <tableStyle name="ENCERRADOS-style 299" pivot="0" count="2" xr9:uid="{00000000-0011-0000-FFFF-FFFF2A010000}">
      <tableStyleElement type="firstRowStripe" dxfId="8104"/>
      <tableStyleElement type="secondRowStripe" dxfId="8103"/>
    </tableStyle>
    <tableStyle name="ENCERRADOS-style 300" pivot="0" count="2" xr9:uid="{00000000-0011-0000-FFFF-FFFF2B010000}">
      <tableStyleElement type="firstRowStripe" dxfId="8102"/>
      <tableStyleElement type="secondRowStripe" dxfId="8101"/>
    </tableStyle>
    <tableStyle name="ENCERRADOS-style 301" pivot="0" count="2" xr9:uid="{00000000-0011-0000-FFFF-FFFF2C010000}">
      <tableStyleElement type="firstRowStripe" dxfId="8100"/>
      <tableStyleElement type="secondRowStripe" dxfId="8099"/>
    </tableStyle>
    <tableStyle name="ENCERRADOS-style 302" pivot="0" count="2" xr9:uid="{00000000-0011-0000-FFFF-FFFF2D010000}">
      <tableStyleElement type="firstRowStripe" dxfId="8098"/>
      <tableStyleElement type="secondRowStripe" dxfId="8097"/>
    </tableStyle>
    <tableStyle name="ENCERRADOS-style 303" pivot="0" count="2" xr9:uid="{00000000-0011-0000-FFFF-FFFF2E010000}">
      <tableStyleElement type="firstRowStripe" dxfId="8096"/>
      <tableStyleElement type="secondRowStripe" dxfId="8095"/>
    </tableStyle>
    <tableStyle name="ENCERRADOS-style 304" pivot="0" count="3" xr9:uid="{00000000-0011-0000-FFFF-FFFF2F010000}">
      <tableStyleElement type="headerRow" dxfId="8094"/>
      <tableStyleElement type="firstRowStripe" dxfId="8093"/>
      <tableStyleElement type="secondRowStripe" dxfId="8092"/>
    </tableStyle>
    <tableStyle name="ENCERRADOS-style 305" pivot="0" count="2" xr9:uid="{00000000-0011-0000-FFFF-FFFF30010000}">
      <tableStyleElement type="firstRowStripe" dxfId="8091"/>
      <tableStyleElement type="secondRowStripe" dxfId="8090"/>
    </tableStyle>
    <tableStyle name="ENCERRADOS-style 306" pivot="0" count="2" xr9:uid="{00000000-0011-0000-FFFF-FFFF31010000}">
      <tableStyleElement type="firstRowStripe" dxfId="8089"/>
      <tableStyleElement type="secondRowStripe" dxfId="8088"/>
    </tableStyle>
    <tableStyle name="ENCERRADOS-style 307" pivot="0" count="2" xr9:uid="{00000000-0011-0000-FFFF-FFFF32010000}">
      <tableStyleElement type="firstRowStripe" dxfId="8087"/>
      <tableStyleElement type="secondRowStripe" dxfId="8086"/>
    </tableStyle>
    <tableStyle name="ENCERRADOS-style 308" pivot="0" count="2" xr9:uid="{00000000-0011-0000-FFFF-FFFF33010000}">
      <tableStyleElement type="firstRowStripe" dxfId="8085"/>
      <tableStyleElement type="secondRowStripe" dxfId="8084"/>
    </tableStyle>
    <tableStyle name="ENCERRADOS-style 309" pivot="0" count="2" xr9:uid="{00000000-0011-0000-FFFF-FFFF34010000}">
      <tableStyleElement type="firstRowStripe" dxfId="8083"/>
      <tableStyleElement type="secondRowStripe" dxfId="8082"/>
    </tableStyle>
    <tableStyle name="ENCERRADOS-style 310" pivot="0" count="2" xr9:uid="{00000000-0011-0000-FFFF-FFFF35010000}">
      <tableStyleElement type="firstRowStripe" dxfId="8081"/>
      <tableStyleElement type="secondRowStripe" dxfId="8080"/>
    </tableStyle>
    <tableStyle name="ENCERRADOS-style 311" pivot="0" count="2" xr9:uid="{00000000-0011-0000-FFFF-FFFF36010000}">
      <tableStyleElement type="firstRowStripe" dxfId="8079"/>
      <tableStyleElement type="secondRowStripe" dxfId="8078"/>
    </tableStyle>
    <tableStyle name="ENCERRADOS-style 312" pivot="0" count="2" xr9:uid="{00000000-0011-0000-FFFF-FFFF37010000}">
      <tableStyleElement type="firstRowStripe" dxfId="8077"/>
      <tableStyleElement type="secondRowStripe" dxfId="8076"/>
    </tableStyle>
    <tableStyle name="ENCERRADOS-style 313" pivot="0" count="2" xr9:uid="{00000000-0011-0000-FFFF-FFFF38010000}">
      <tableStyleElement type="firstRowStripe" dxfId="8075"/>
      <tableStyleElement type="secondRowStripe" dxfId="8074"/>
    </tableStyle>
    <tableStyle name="ENCERRADOS-style 314" pivot="0" count="2" xr9:uid="{00000000-0011-0000-FFFF-FFFF39010000}">
      <tableStyleElement type="firstRowStripe" dxfId="8073"/>
      <tableStyleElement type="secondRowStripe" dxfId="8072"/>
    </tableStyle>
    <tableStyle name="ENCERRADOS-style 315" pivot="0" count="2" xr9:uid="{00000000-0011-0000-FFFF-FFFF3A010000}">
      <tableStyleElement type="firstRowStripe" dxfId="8071"/>
      <tableStyleElement type="secondRowStripe" dxfId="8070"/>
    </tableStyle>
    <tableStyle name="ENCERRADOS-style 316" pivot="0" count="2" xr9:uid="{00000000-0011-0000-FFFF-FFFF3B010000}">
      <tableStyleElement type="firstRowStripe" dxfId="8069"/>
      <tableStyleElement type="secondRowStripe" dxfId="8068"/>
    </tableStyle>
    <tableStyle name="ENCERRADOS-style 317" pivot="0" count="2" xr9:uid="{00000000-0011-0000-FFFF-FFFF3C010000}">
      <tableStyleElement type="firstRowStripe" dxfId="8067"/>
      <tableStyleElement type="secondRowStripe" dxfId="8066"/>
    </tableStyle>
    <tableStyle name="ENCERRADOS-style 318" pivot="0" count="2" xr9:uid="{00000000-0011-0000-FFFF-FFFF3D010000}">
      <tableStyleElement type="firstRowStripe" dxfId="8065"/>
      <tableStyleElement type="secondRowStripe" dxfId="8064"/>
    </tableStyle>
    <tableStyle name="ENCERRADOS-style 319" pivot="0" count="3" xr9:uid="{00000000-0011-0000-FFFF-FFFF3E010000}">
      <tableStyleElement type="headerRow" dxfId="8063"/>
      <tableStyleElement type="firstRowStripe" dxfId="8062"/>
      <tableStyleElement type="secondRowStripe" dxfId="8061"/>
    </tableStyle>
    <tableStyle name="ENCERRADOS-style 320" pivot="0" count="2" xr9:uid="{00000000-0011-0000-FFFF-FFFF3F010000}">
      <tableStyleElement type="firstRowStripe" dxfId="8060"/>
      <tableStyleElement type="secondRowStripe" dxfId="8059"/>
    </tableStyle>
    <tableStyle name="ENCERRADOS-style 321" pivot="0" count="2" xr9:uid="{00000000-0011-0000-FFFF-FFFF40010000}">
      <tableStyleElement type="firstRowStripe" dxfId="8058"/>
      <tableStyleElement type="secondRowStripe" dxfId="8057"/>
    </tableStyle>
    <tableStyle name="ENCERRADOS-style 322" pivot="0" count="2" xr9:uid="{00000000-0011-0000-FFFF-FFFF41010000}">
      <tableStyleElement type="firstRowStripe" dxfId="8056"/>
      <tableStyleElement type="secondRowStripe" dxfId="8055"/>
    </tableStyle>
    <tableStyle name="ENCERRADOS-style 323" pivot="0" count="2" xr9:uid="{00000000-0011-0000-FFFF-FFFF42010000}">
      <tableStyleElement type="firstRowStripe" dxfId="8054"/>
      <tableStyleElement type="secondRowStripe" dxfId="8053"/>
    </tableStyle>
    <tableStyle name="ENCERRADOS-style 324" pivot="0" count="2" xr9:uid="{00000000-0011-0000-FFFF-FFFF43010000}">
      <tableStyleElement type="firstRowStripe" dxfId="8052"/>
      <tableStyleElement type="secondRowStripe" dxfId="8051"/>
    </tableStyle>
    <tableStyle name="ENCERRADOS-style 325" pivot="0" count="2" xr9:uid="{00000000-0011-0000-FFFF-FFFF44010000}">
      <tableStyleElement type="firstRowStripe" dxfId="8050"/>
      <tableStyleElement type="secondRowStripe" dxfId="8049"/>
    </tableStyle>
    <tableStyle name="ENCERRADOS-style 326" pivot="0" count="2" xr9:uid="{00000000-0011-0000-FFFF-FFFF45010000}">
      <tableStyleElement type="firstRowStripe" dxfId="8048"/>
      <tableStyleElement type="secondRowStripe" dxfId="8047"/>
    </tableStyle>
    <tableStyle name="ENCERRADOS-style 327" pivot="0" count="2" xr9:uid="{00000000-0011-0000-FFFF-FFFF46010000}">
      <tableStyleElement type="firstRowStripe" dxfId="8046"/>
      <tableStyleElement type="secondRowStripe" dxfId="8045"/>
    </tableStyle>
    <tableStyle name="ENCERRADOS-style 328" pivot="0" count="2" xr9:uid="{00000000-0011-0000-FFFF-FFFF47010000}">
      <tableStyleElement type="firstRowStripe" dxfId="8044"/>
      <tableStyleElement type="secondRowStripe" dxfId="8043"/>
    </tableStyle>
    <tableStyle name="ENCERRADOS-style 329" pivot="0" count="2" xr9:uid="{00000000-0011-0000-FFFF-FFFF48010000}">
      <tableStyleElement type="firstRowStripe" dxfId="8042"/>
      <tableStyleElement type="secondRowStripe" dxfId="8041"/>
    </tableStyle>
    <tableStyle name="ENCERRADOS-style 330" pivot="0" count="2" xr9:uid="{00000000-0011-0000-FFFF-FFFF49010000}">
      <tableStyleElement type="firstRowStripe" dxfId="8040"/>
      <tableStyleElement type="secondRowStripe" dxfId="8039"/>
    </tableStyle>
    <tableStyle name="ENCERRADOS-style 331" pivot="0" count="2" xr9:uid="{00000000-0011-0000-FFFF-FFFF4A010000}">
      <tableStyleElement type="firstRowStripe" dxfId="8038"/>
      <tableStyleElement type="secondRowStripe" dxfId="8037"/>
    </tableStyle>
    <tableStyle name="ENCERRADOS-style 332" pivot="0" count="2" xr9:uid="{00000000-0011-0000-FFFF-FFFF4B010000}">
      <tableStyleElement type="firstRowStripe" dxfId="8036"/>
      <tableStyleElement type="secondRowStripe" dxfId="8035"/>
    </tableStyle>
    <tableStyle name="ENCERRADOS-style 333" pivot="0" count="2" xr9:uid="{00000000-0011-0000-FFFF-FFFF4C010000}">
      <tableStyleElement type="firstRowStripe" dxfId="8034"/>
      <tableStyleElement type="secondRowStripe" dxfId="8033"/>
    </tableStyle>
    <tableStyle name="ENCERRADOS-style 334" pivot="0" count="3" xr9:uid="{00000000-0011-0000-FFFF-FFFF4D010000}">
      <tableStyleElement type="headerRow" dxfId="8032"/>
      <tableStyleElement type="firstRowStripe" dxfId="8031"/>
      <tableStyleElement type="secondRowStripe" dxfId="8030"/>
    </tableStyle>
    <tableStyle name="ENCERRADOS-style 335" pivot="0" count="2" xr9:uid="{00000000-0011-0000-FFFF-FFFF4E010000}">
      <tableStyleElement type="firstRowStripe" dxfId="8029"/>
      <tableStyleElement type="secondRowStripe" dxfId="8028"/>
    </tableStyle>
    <tableStyle name="ENCERRADOS-style 336" pivot="0" count="2" xr9:uid="{00000000-0011-0000-FFFF-FFFF4F010000}">
      <tableStyleElement type="firstRowStripe" dxfId="8027"/>
      <tableStyleElement type="secondRowStripe" dxfId="8026"/>
    </tableStyle>
    <tableStyle name="ENCERRADOS-style 337" pivot="0" count="2" xr9:uid="{00000000-0011-0000-FFFF-FFFF50010000}">
      <tableStyleElement type="firstRowStripe" dxfId="8025"/>
      <tableStyleElement type="secondRowStripe" dxfId="8024"/>
    </tableStyle>
    <tableStyle name="ENCERRADOS-style 338" pivot="0" count="2" xr9:uid="{00000000-0011-0000-FFFF-FFFF51010000}">
      <tableStyleElement type="firstRowStripe" dxfId="8023"/>
      <tableStyleElement type="secondRowStripe" dxfId="8022"/>
    </tableStyle>
    <tableStyle name="ENCERRADOS-style 339" pivot="0" count="2" xr9:uid="{00000000-0011-0000-FFFF-FFFF52010000}">
      <tableStyleElement type="firstRowStripe" dxfId="8021"/>
      <tableStyleElement type="secondRowStripe" dxfId="8020"/>
    </tableStyle>
    <tableStyle name="ENCERRADOS-style 340" pivot="0" count="2" xr9:uid="{00000000-0011-0000-FFFF-FFFF53010000}">
      <tableStyleElement type="firstRowStripe" dxfId="8019"/>
      <tableStyleElement type="secondRowStripe" dxfId="8018"/>
    </tableStyle>
    <tableStyle name="ENCERRADOS-style 341" pivot="0" count="2" xr9:uid="{00000000-0011-0000-FFFF-FFFF54010000}">
      <tableStyleElement type="firstRowStripe" dxfId="8017"/>
      <tableStyleElement type="secondRowStripe" dxfId="8016"/>
    </tableStyle>
    <tableStyle name="ENCERRADOS-style 342" pivot="0" count="2" xr9:uid="{00000000-0011-0000-FFFF-FFFF55010000}">
      <tableStyleElement type="firstRowStripe" dxfId="8015"/>
      <tableStyleElement type="secondRowStripe" dxfId="8014"/>
    </tableStyle>
    <tableStyle name="ENCERRADOS-style 343" pivot="0" count="2" xr9:uid="{00000000-0011-0000-FFFF-FFFF56010000}">
      <tableStyleElement type="firstRowStripe" dxfId="8013"/>
      <tableStyleElement type="secondRowStripe" dxfId="8012"/>
    </tableStyle>
    <tableStyle name="ENCERRADOS-style 344" pivot="0" count="2" xr9:uid="{00000000-0011-0000-FFFF-FFFF57010000}">
      <tableStyleElement type="firstRowStripe" dxfId="8011"/>
      <tableStyleElement type="secondRowStripe" dxfId="8010"/>
    </tableStyle>
    <tableStyle name="ENCERRADOS-style 345" pivot="0" count="2" xr9:uid="{00000000-0011-0000-FFFF-FFFF58010000}">
      <tableStyleElement type="firstRowStripe" dxfId="8009"/>
      <tableStyleElement type="secondRowStripe" dxfId="8008"/>
    </tableStyle>
    <tableStyle name="ENCERRADOS-style 346" pivot="0" count="2" xr9:uid="{00000000-0011-0000-FFFF-FFFF59010000}">
      <tableStyleElement type="firstRowStripe" dxfId="8007"/>
      <tableStyleElement type="secondRowStripe" dxfId="8006"/>
    </tableStyle>
    <tableStyle name="ENCERRADOS-style 347" pivot="0" count="2" xr9:uid="{00000000-0011-0000-FFFF-FFFF5A010000}">
      <tableStyleElement type="firstRowStripe" dxfId="8005"/>
      <tableStyleElement type="secondRowStripe" dxfId="8004"/>
    </tableStyle>
    <tableStyle name="ENCERRADOS-style 348" pivot="0" count="3" xr9:uid="{00000000-0011-0000-FFFF-FFFF5B010000}">
      <tableStyleElement type="headerRow" dxfId="8003"/>
      <tableStyleElement type="firstRowStripe" dxfId="8002"/>
      <tableStyleElement type="secondRowStripe" dxfId="8001"/>
    </tableStyle>
    <tableStyle name="ENCERRADOS-style 349" pivot="0" count="2" xr9:uid="{00000000-0011-0000-FFFF-FFFF5C010000}">
      <tableStyleElement type="firstRowStripe" dxfId="8000"/>
      <tableStyleElement type="secondRowStripe" dxfId="7999"/>
    </tableStyle>
    <tableStyle name="ENCERRADOS-style 350" pivot="0" count="2" xr9:uid="{00000000-0011-0000-FFFF-FFFF5D010000}">
      <tableStyleElement type="firstRowStripe" dxfId="7998"/>
      <tableStyleElement type="secondRowStripe" dxfId="7997"/>
    </tableStyle>
    <tableStyle name="ENCERRADOS-style 351" pivot="0" count="2" xr9:uid="{00000000-0011-0000-FFFF-FFFF5E010000}">
      <tableStyleElement type="firstRowStripe" dxfId="7996"/>
      <tableStyleElement type="secondRowStripe" dxfId="7995"/>
    </tableStyle>
    <tableStyle name="ENCERRADOS-style 352" pivot="0" count="2" xr9:uid="{00000000-0011-0000-FFFF-FFFF5F010000}">
      <tableStyleElement type="firstRowStripe" dxfId="7994"/>
      <tableStyleElement type="secondRowStripe" dxfId="7993"/>
    </tableStyle>
    <tableStyle name="ENCERRADOS-style 353" pivot="0" count="2" xr9:uid="{00000000-0011-0000-FFFF-FFFF60010000}">
      <tableStyleElement type="firstRowStripe" dxfId="7992"/>
      <tableStyleElement type="secondRowStripe" dxfId="7991"/>
    </tableStyle>
    <tableStyle name="ENCERRADOS-style 354" pivot="0" count="2" xr9:uid="{00000000-0011-0000-FFFF-FFFF61010000}">
      <tableStyleElement type="firstRowStripe" dxfId="7990"/>
      <tableStyleElement type="secondRowStripe" dxfId="7989"/>
    </tableStyle>
    <tableStyle name="ENCERRADOS-style 355" pivot="0" count="2" xr9:uid="{00000000-0011-0000-FFFF-FFFF62010000}">
      <tableStyleElement type="firstRowStripe" dxfId="7988"/>
      <tableStyleElement type="secondRowStripe" dxfId="7987"/>
    </tableStyle>
    <tableStyle name="ENCERRADOS-style 356" pivot="0" count="2" xr9:uid="{00000000-0011-0000-FFFF-FFFF63010000}">
      <tableStyleElement type="firstRowStripe" dxfId="7986"/>
      <tableStyleElement type="secondRowStripe" dxfId="7985"/>
    </tableStyle>
    <tableStyle name="ENCERRADOS-style 357" pivot="0" count="2" xr9:uid="{00000000-0011-0000-FFFF-FFFF64010000}">
      <tableStyleElement type="firstRowStripe" dxfId="7984"/>
      <tableStyleElement type="secondRowStripe" dxfId="7983"/>
    </tableStyle>
    <tableStyle name="ENCERRADOS-style 358" pivot="0" count="2" xr9:uid="{00000000-0011-0000-FFFF-FFFF65010000}">
      <tableStyleElement type="firstRowStripe" dxfId="7982"/>
      <tableStyleElement type="secondRowStripe" dxfId="7981"/>
    </tableStyle>
    <tableStyle name="ENCERRADOS-style 359" pivot="0" count="2" xr9:uid="{00000000-0011-0000-FFFF-FFFF66010000}">
      <tableStyleElement type="firstRowStripe" dxfId="7980"/>
      <tableStyleElement type="secondRowStripe" dxfId="7979"/>
    </tableStyle>
    <tableStyle name="ENCERRADOS-style 360" pivot="0" count="2" xr9:uid="{00000000-0011-0000-FFFF-FFFF67010000}">
      <tableStyleElement type="firstRowStripe" dxfId="7978"/>
      <tableStyleElement type="secondRowStripe" dxfId="7977"/>
    </tableStyle>
    <tableStyle name="ENCERRADOS-style 361" pivot="0" count="2" xr9:uid="{00000000-0011-0000-FFFF-FFFF68010000}">
      <tableStyleElement type="firstRowStripe" dxfId="7976"/>
      <tableStyleElement type="secondRowStripe" dxfId="7975"/>
    </tableStyle>
    <tableStyle name="ENCERRADOS-style 362" pivot="0" count="3" xr9:uid="{00000000-0011-0000-FFFF-FFFF69010000}">
      <tableStyleElement type="headerRow" dxfId="7974"/>
      <tableStyleElement type="firstRowStripe" dxfId="7973"/>
      <tableStyleElement type="secondRowStripe" dxfId="7972"/>
    </tableStyle>
    <tableStyle name="ENCERRADOS-style 363" pivot="0" count="2" xr9:uid="{00000000-0011-0000-FFFF-FFFF6A010000}">
      <tableStyleElement type="firstRowStripe" dxfId="7971"/>
      <tableStyleElement type="secondRowStripe" dxfId="7970"/>
    </tableStyle>
    <tableStyle name="ENCERRADOS-style 364" pivot="0" count="2" xr9:uid="{00000000-0011-0000-FFFF-FFFF6B010000}">
      <tableStyleElement type="firstRowStripe" dxfId="7969"/>
      <tableStyleElement type="secondRowStripe" dxfId="7968"/>
    </tableStyle>
    <tableStyle name="ENCERRADOS-style 365" pivot="0" count="2" xr9:uid="{00000000-0011-0000-FFFF-FFFF6C010000}">
      <tableStyleElement type="firstRowStripe" dxfId="7967"/>
      <tableStyleElement type="secondRowStripe" dxfId="7966"/>
    </tableStyle>
    <tableStyle name="ENCERRADOS-style 366" pivot="0" count="2" xr9:uid="{00000000-0011-0000-FFFF-FFFF6D010000}">
      <tableStyleElement type="firstRowStripe" dxfId="7965"/>
      <tableStyleElement type="secondRowStripe" dxfId="7964"/>
    </tableStyle>
    <tableStyle name="ENCERRADOS-style 367" pivot="0" count="2" xr9:uid="{00000000-0011-0000-FFFF-FFFF6E010000}">
      <tableStyleElement type="firstRowStripe" dxfId="7963"/>
      <tableStyleElement type="secondRowStripe" dxfId="7962"/>
    </tableStyle>
    <tableStyle name="ENCERRADOS-style 368" pivot="0" count="2" xr9:uid="{00000000-0011-0000-FFFF-FFFF6F010000}">
      <tableStyleElement type="firstRowStripe" dxfId="7961"/>
      <tableStyleElement type="secondRowStripe" dxfId="7960"/>
    </tableStyle>
    <tableStyle name="ENCERRADOS-style 369" pivot="0" count="2" xr9:uid="{00000000-0011-0000-FFFF-FFFF70010000}">
      <tableStyleElement type="firstRowStripe" dxfId="7959"/>
      <tableStyleElement type="secondRowStripe" dxfId="7958"/>
    </tableStyle>
    <tableStyle name="ENCERRADOS-style 370" pivot="0" count="2" xr9:uid="{00000000-0011-0000-FFFF-FFFF71010000}">
      <tableStyleElement type="firstRowStripe" dxfId="7957"/>
      <tableStyleElement type="secondRowStripe" dxfId="7956"/>
    </tableStyle>
    <tableStyle name="ENCERRADOS-style 371" pivot="0" count="2" xr9:uid="{00000000-0011-0000-FFFF-FFFF72010000}">
      <tableStyleElement type="firstRowStripe" dxfId="7955"/>
      <tableStyleElement type="secondRowStripe" dxfId="7954"/>
    </tableStyle>
    <tableStyle name="ENCERRADOS-style 372" pivot="0" count="2" xr9:uid="{00000000-0011-0000-FFFF-FFFF73010000}">
      <tableStyleElement type="firstRowStripe" dxfId="7953"/>
      <tableStyleElement type="secondRowStripe" dxfId="7952"/>
    </tableStyle>
    <tableStyle name="ENCERRADOS-style 373" pivot="0" count="2" xr9:uid="{00000000-0011-0000-FFFF-FFFF74010000}">
      <tableStyleElement type="firstRowStripe" dxfId="7951"/>
      <tableStyleElement type="secondRowStripe" dxfId="7950"/>
    </tableStyle>
    <tableStyle name="ENCERRADOS-style 374" pivot="0" count="2" xr9:uid="{00000000-0011-0000-FFFF-FFFF75010000}">
      <tableStyleElement type="firstRowStripe" dxfId="7949"/>
      <tableStyleElement type="secondRowStripe" dxfId="7948"/>
    </tableStyle>
    <tableStyle name="ENCERRADOS-style 375" pivot="0" count="2" xr9:uid="{00000000-0011-0000-FFFF-FFFF76010000}">
      <tableStyleElement type="firstRowStripe" dxfId="7947"/>
      <tableStyleElement type="secondRowStripe" dxfId="7946"/>
    </tableStyle>
    <tableStyle name="ENCERRADOS-style 376" pivot="0" count="2" xr9:uid="{00000000-0011-0000-FFFF-FFFF77010000}">
      <tableStyleElement type="firstRowStripe" dxfId="7945"/>
      <tableStyleElement type="secondRowStripe" dxfId="7944"/>
    </tableStyle>
    <tableStyle name="ENCERRADOS-style 377" pivot="0" count="2" xr9:uid="{00000000-0011-0000-FFFF-FFFF78010000}">
      <tableStyleElement type="firstRowStripe" dxfId="7943"/>
      <tableStyleElement type="secondRowStripe" dxfId="7942"/>
    </tableStyle>
    <tableStyle name="ENCERRADOS-style 378" pivot="0" count="2" xr9:uid="{00000000-0011-0000-FFFF-FFFF79010000}">
      <tableStyleElement type="firstRowStripe" dxfId="7941"/>
      <tableStyleElement type="secondRowStripe" dxfId="7940"/>
    </tableStyle>
    <tableStyle name="ENCERRADOS-style 379" pivot="0" count="3" xr9:uid="{00000000-0011-0000-FFFF-FFFF7A010000}">
      <tableStyleElement type="headerRow" dxfId="7939"/>
      <tableStyleElement type="firstRowStripe" dxfId="7938"/>
      <tableStyleElement type="secondRowStripe" dxfId="7937"/>
    </tableStyle>
    <tableStyle name="ENCERRADOS-style 380" pivot="0" count="3" xr9:uid="{00000000-0011-0000-FFFF-FFFF7B010000}">
      <tableStyleElement type="headerRow" dxfId="7936"/>
      <tableStyleElement type="firstRowStripe" dxfId="7935"/>
      <tableStyleElement type="secondRowStripe" dxfId="7934"/>
    </tableStyle>
    <tableStyle name="ENCERRADOS-style 381" pivot="0" count="3" xr9:uid="{00000000-0011-0000-FFFF-FFFF7C010000}">
      <tableStyleElement type="headerRow" dxfId="7933"/>
      <tableStyleElement type="firstRowStripe" dxfId="7932"/>
      <tableStyleElement type="secondRowStripe" dxfId="7931"/>
    </tableStyle>
    <tableStyle name="ENCERRADOS-style 382" pivot="0" count="2" xr9:uid="{00000000-0011-0000-FFFF-FFFF7D010000}">
      <tableStyleElement type="firstRowStripe" dxfId="7930"/>
      <tableStyleElement type="secondRowStripe" dxfId="7929"/>
    </tableStyle>
    <tableStyle name="ENCERRADOS-style 383" pivot="0" count="2" xr9:uid="{00000000-0011-0000-FFFF-FFFF7E010000}">
      <tableStyleElement type="firstRowStripe" dxfId="7928"/>
      <tableStyleElement type="secondRowStripe" dxfId="7927"/>
    </tableStyle>
    <tableStyle name="ENCERRADOS-style 384" pivot="0" count="2" xr9:uid="{00000000-0011-0000-FFFF-FFFF7F010000}">
      <tableStyleElement type="firstRowStripe" dxfId="7926"/>
      <tableStyleElement type="secondRowStripe" dxfId="7925"/>
    </tableStyle>
    <tableStyle name="ENCERRADOS-style 385" pivot="0" count="2" xr9:uid="{00000000-0011-0000-FFFF-FFFF80010000}">
      <tableStyleElement type="firstRowStripe" dxfId="7924"/>
      <tableStyleElement type="secondRowStripe" dxfId="7923"/>
    </tableStyle>
    <tableStyle name="ENCERRADOS-style 386" pivot="0" count="2" xr9:uid="{00000000-0011-0000-FFFF-FFFF81010000}">
      <tableStyleElement type="firstRowStripe" dxfId="7922"/>
      <tableStyleElement type="secondRowStripe" dxfId="7921"/>
    </tableStyle>
    <tableStyle name="ENCERRADOS-style 387" pivot="0" count="2" xr9:uid="{00000000-0011-0000-FFFF-FFFF82010000}">
      <tableStyleElement type="firstRowStripe" dxfId="7920"/>
      <tableStyleElement type="secondRowStripe" dxfId="7919"/>
    </tableStyle>
    <tableStyle name="ENCERRADOS-style 388" pivot="0" count="2" xr9:uid="{00000000-0011-0000-FFFF-FFFF83010000}">
      <tableStyleElement type="firstRowStripe" dxfId="7918"/>
      <tableStyleElement type="secondRowStripe" dxfId="7917"/>
    </tableStyle>
    <tableStyle name="ENCERRADOS-style 389" pivot="0" count="2" xr9:uid="{00000000-0011-0000-FFFF-FFFF84010000}">
      <tableStyleElement type="firstRowStripe" dxfId="7916"/>
      <tableStyleElement type="secondRowStripe" dxfId="7915"/>
    </tableStyle>
    <tableStyle name="ENCERRADOS-style 390" pivot="0" count="3" xr9:uid="{00000000-0011-0000-FFFF-FFFF85010000}">
      <tableStyleElement type="headerRow" dxfId="7914"/>
      <tableStyleElement type="firstRowStripe" dxfId="7913"/>
      <tableStyleElement type="secondRowStripe" dxfId="7912"/>
    </tableStyle>
    <tableStyle name="ENCERRADOS-style 391" pivot="0" count="2" xr9:uid="{00000000-0011-0000-FFFF-FFFF86010000}">
      <tableStyleElement type="firstRowStripe" dxfId="7911"/>
      <tableStyleElement type="secondRowStripe" dxfId="7910"/>
    </tableStyle>
    <tableStyle name="ENCERRADOS-style 392" pivot="0" count="2" xr9:uid="{00000000-0011-0000-FFFF-FFFF87010000}">
      <tableStyleElement type="firstRowStripe" dxfId="7909"/>
      <tableStyleElement type="secondRowStripe" dxfId="7908"/>
    </tableStyle>
    <tableStyle name="ENCERRADOS-style 393" pivot="0" count="2" xr9:uid="{00000000-0011-0000-FFFF-FFFF88010000}">
      <tableStyleElement type="firstRowStripe" dxfId="7907"/>
      <tableStyleElement type="secondRowStripe" dxfId="7906"/>
    </tableStyle>
    <tableStyle name="ENCERRADOS-style 394" pivot="0" count="2" xr9:uid="{00000000-0011-0000-FFFF-FFFF89010000}">
      <tableStyleElement type="firstRowStripe" dxfId="7905"/>
      <tableStyleElement type="secondRowStripe" dxfId="7904"/>
    </tableStyle>
    <tableStyle name="ENCERRADOS-style 395" pivot="0" count="2" xr9:uid="{00000000-0011-0000-FFFF-FFFF8A010000}">
      <tableStyleElement type="firstRowStripe" dxfId="7903"/>
      <tableStyleElement type="secondRowStripe" dxfId="7902"/>
    </tableStyle>
    <tableStyle name="ENCERRADOS-style 396" pivot="0" count="2" xr9:uid="{00000000-0011-0000-FFFF-FFFF8B010000}">
      <tableStyleElement type="firstRowStripe" dxfId="7901"/>
      <tableStyleElement type="secondRowStripe" dxfId="7900"/>
    </tableStyle>
    <tableStyle name="ENCERRADOS-style 397" pivot="0" count="2" xr9:uid="{00000000-0011-0000-FFFF-FFFF8C010000}">
      <tableStyleElement type="firstRowStripe" dxfId="7899"/>
      <tableStyleElement type="secondRowStripe" dxfId="7898"/>
    </tableStyle>
    <tableStyle name="ENCERRADOS-style 398" pivot="0" count="2" xr9:uid="{00000000-0011-0000-FFFF-FFFF8D010000}">
      <tableStyleElement type="firstRowStripe" dxfId="7897"/>
      <tableStyleElement type="secondRowStripe" dxfId="7896"/>
    </tableStyle>
    <tableStyle name="ENCERRADOS-style 399" pivot="0" count="2" xr9:uid="{00000000-0011-0000-FFFF-FFFF8E010000}">
      <tableStyleElement type="firstRowStripe" dxfId="7895"/>
      <tableStyleElement type="secondRowStripe" dxfId="7894"/>
    </tableStyle>
    <tableStyle name="ENCERRADOS-style 400" pivot="0" count="2" xr9:uid="{00000000-0011-0000-FFFF-FFFF8F010000}">
      <tableStyleElement type="firstRowStripe" dxfId="7893"/>
      <tableStyleElement type="secondRowStripe" dxfId="7892"/>
    </tableStyle>
    <tableStyle name="ENCERRADOS-style 401" pivot="0" count="2" xr9:uid="{00000000-0011-0000-FFFF-FFFF90010000}">
      <tableStyleElement type="firstRowStripe" dxfId="7891"/>
      <tableStyleElement type="secondRowStripe" dxfId="7890"/>
    </tableStyle>
    <tableStyle name="ENCERRADOS-style 402" pivot="0" count="2" xr9:uid="{00000000-0011-0000-FFFF-FFFF91010000}">
      <tableStyleElement type="firstRowStripe" dxfId="7889"/>
      <tableStyleElement type="secondRowStripe" dxfId="7888"/>
    </tableStyle>
    <tableStyle name="ENCERRADOS-style 403" pivot="0" count="3" xr9:uid="{00000000-0011-0000-FFFF-FFFF92010000}">
      <tableStyleElement type="headerRow" dxfId="7887"/>
      <tableStyleElement type="firstRowStripe" dxfId="7886"/>
      <tableStyleElement type="secondRowStripe" dxfId="7885"/>
    </tableStyle>
    <tableStyle name="ENCERRADOS-style 404" pivot="0" count="2" xr9:uid="{00000000-0011-0000-FFFF-FFFF93010000}">
      <tableStyleElement type="firstRowStripe" dxfId="7884"/>
      <tableStyleElement type="secondRowStripe" dxfId="7883"/>
    </tableStyle>
    <tableStyle name="ENCERRADOS-style 405" pivot="0" count="2" xr9:uid="{00000000-0011-0000-FFFF-FFFF94010000}">
      <tableStyleElement type="firstRowStripe" dxfId="7882"/>
      <tableStyleElement type="secondRowStripe" dxfId="7881"/>
    </tableStyle>
    <tableStyle name="ENCERRADOS-style 406" pivot="0" count="2" xr9:uid="{00000000-0011-0000-FFFF-FFFF95010000}">
      <tableStyleElement type="firstRowStripe" dxfId="7880"/>
      <tableStyleElement type="secondRowStripe" dxfId="7879"/>
    </tableStyle>
    <tableStyle name="ENCERRADOS-style 407" pivot="0" count="2" xr9:uid="{00000000-0011-0000-FFFF-FFFF96010000}">
      <tableStyleElement type="firstRowStripe" dxfId="7878"/>
      <tableStyleElement type="secondRowStripe" dxfId="7877"/>
    </tableStyle>
    <tableStyle name="ENCERRADOS-style 408" pivot="0" count="2" xr9:uid="{00000000-0011-0000-FFFF-FFFF97010000}">
      <tableStyleElement type="firstRowStripe" dxfId="7876"/>
      <tableStyleElement type="secondRowStripe" dxfId="7875"/>
    </tableStyle>
    <tableStyle name="ENCERRADOS-style 409" pivot="0" count="2" xr9:uid="{00000000-0011-0000-FFFF-FFFF98010000}">
      <tableStyleElement type="firstRowStripe" dxfId="7874"/>
      <tableStyleElement type="secondRowStripe" dxfId="7873"/>
    </tableStyle>
    <tableStyle name="ENCERRADOS-style 410" pivot="0" count="2" xr9:uid="{00000000-0011-0000-FFFF-FFFF99010000}">
      <tableStyleElement type="firstRowStripe" dxfId="7872"/>
      <tableStyleElement type="secondRowStripe" dxfId="7871"/>
    </tableStyle>
    <tableStyle name="ENCERRADOS-style 411" pivot="0" count="2" xr9:uid="{00000000-0011-0000-FFFF-FFFF9A010000}">
      <tableStyleElement type="firstRowStripe" dxfId="7870"/>
      <tableStyleElement type="secondRowStripe" dxfId="7869"/>
    </tableStyle>
    <tableStyle name="ENCERRADOS-style 412" pivot="0" count="2" xr9:uid="{00000000-0011-0000-FFFF-FFFF9B010000}">
      <tableStyleElement type="firstRowStripe" dxfId="7868"/>
      <tableStyleElement type="secondRowStripe" dxfId="7867"/>
    </tableStyle>
    <tableStyle name="ENCERRADOS-style 413" pivot="0" count="2" xr9:uid="{00000000-0011-0000-FFFF-FFFF9C010000}">
      <tableStyleElement type="firstRowStripe" dxfId="7866"/>
      <tableStyleElement type="secondRowStripe" dxfId="7865"/>
    </tableStyle>
    <tableStyle name="ENCERRADOS-style 414" pivot="0" count="2" xr9:uid="{00000000-0011-0000-FFFF-FFFF9D010000}">
      <tableStyleElement type="firstRowStripe" dxfId="7864"/>
      <tableStyleElement type="secondRowStripe" dxfId="7863"/>
    </tableStyle>
    <tableStyle name="ENCERRADOS-style 415" pivot="0" count="2" xr9:uid="{00000000-0011-0000-FFFF-FFFF9E010000}">
      <tableStyleElement type="firstRowStripe" dxfId="7862"/>
      <tableStyleElement type="secondRowStripe" dxfId="7861"/>
    </tableStyle>
    <tableStyle name="ENCERRADOS-style 416" pivot="0" count="2" xr9:uid="{00000000-0011-0000-FFFF-FFFF9F010000}">
      <tableStyleElement type="firstRowStripe" dxfId="7860"/>
      <tableStyleElement type="secondRowStripe" dxfId="7859"/>
    </tableStyle>
    <tableStyle name="ENCERRADOS-style 417" pivot="0" count="2" xr9:uid="{00000000-0011-0000-FFFF-FFFFA0010000}">
      <tableStyleElement type="firstRowStripe" dxfId="7858"/>
      <tableStyleElement type="secondRowStripe" dxfId="7857"/>
    </tableStyle>
    <tableStyle name="ENCERRADOS-style 418" pivot="0" count="2" xr9:uid="{00000000-0011-0000-FFFF-FFFFA1010000}">
      <tableStyleElement type="firstRowStripe" dxfId="7856"/>
      <tableStyleElement type="secondRowStripe" dxfId="7855"/>
    </tableStyle>
    <tableStyle name="ENCERRADOS-style 419" pivot="0" count="2" xr9:uid="{00000000-0011-0000-FFFF-FFFFA2010000}">
      <tableStyleElement type="firstRowStripe" dxfId="7854"/>
      <tableStyleElement type="secondRowStripe" dxfId="7853"/>
    </tableStyle>
    <tableStyle name="ENCERRADOS-style 420" pivot="0" count="2" xr9:uid="{00000000-0011-0000-FFFF-FFFFA3010000}">
      <tableStyleElement type="firstRowStripe" dxfId="7852"/>
      <tableStyleElement type="secondRowStripe" dxfId="7851"/>
    </tableStyle>
    <tableStyle name="ENCERRADOS-style 421" pivot="0" count="2" xr9:uid="{00000000-0011-0000-FFFF-FFFFA4010000}">
      <tableStyleElement type="firstRowStripe" dxfId="7850"/>
      <tableStyleElement type="secondRowStripe" dxfId="7849"/>
    </tableStyle>
    <tableStyle name="ENCERRADOS-style 422" pivot="0" count="2" xr9:uid="{00000000-0011-0000-FFFF-FFFFA5010000}">
      <tableStyleElement type="firstRowStripe" dxfId="7848"/>
      <tableStyleElement type="secondRowStripe" dxfId="7847"/>
    </tableStyle>
    <tableStyle name="ENCERRADOS-style 423" pivot="0" count="2" xr9:uid="{00000000-0011-0000-FFFF-FFFFA6010000}">
      <tableStyleElement type="firstRowStripe" dxfId="7846"/>
      <tableStyleElement type="secondRowStripe" dxfId="7845"/>
    </tableStyle>
    <tableStyle name="ENCERRADOS-style 424" pivot="0" count="2" xr9:uid="{00000000-0011-0000-FFFF-FFFFA7010000}">
      <tableStyleElement type="firstRowStripe" dxfId="7844"/>
      <tableStyleElement type="secondRowStripe" dxfId="7843"/>
    </tableStyle>
    <tableStyle name="ENCERRADOS-style 425" pivot="0" count="2" xr9:uid="{00000000-0011-0000-FFFF-FFFFA8010000}">
      <tableStyleElement type="firstRowStripe" dxfId="7842"/>
      <tableStyleElement type="secondRowStripe" dxfId="7841"/>
    </tableStyle>
    <tableStyle name="ENCERRADOS-style 426" pivot="0" count="2" xr9:uid="{00000000-0011-0000-FFFF-FFFFA9010000}">
      <tableStyleElement type="firstRowStripe" dxfId="7840"/>
      <tableStyleElement type="secondRowStripe" dxfId="7839"/>
    </tableStyle>
    <tableStyle name="ENCERRADOS-style 427" pivot="0" count="3" xr9:uid="{00000000-0011-0000-FFFF-FFFFAA010000}">
      <tableStyleElement type="headerRow" dxfId="7838"/>
      <tableStyleElement type="firstRowStripe" dxfId="7837"/>
      <tableStyleElement type="secondRowStripe" dxfId="7836"/>
    </tableStyle>
    <tableStyle name="ENCERRADOS-style 428" pivot="0" count="2" xr9:uid="{00000000-0011-0000-FFFF-FFFFAB010000}">
      <tableStyleElement type="firstRowStripe" dxfId="7835"/>
      <tableStyleElement type="secondRowStripe" dxfId="7834"/>
    </tableStyle>
    <tableStyle name="ENCERRADOS-style 429" pivot="0" count="2" xr9:uid="{00000000-0011-0000-FFFF-FFFFAC010000}">
      <tableStyleElement type="firstRowStripe" dxfId="7833"/>
      <tableStyleElement type="secondRowStripe" dxfId="7832"/>
    </tableStyle>
    <tableStyle name="ENCERRADOS-style 430" pivot="0" count="2" xr9:uid="{00000000-0011-0000-FFFF-FFFFAD010000}">
      <tableStyleElement type="firstRowStripe" dxfId="7831"/>
      <tableStyleElement type="secondRowStripe" dxfId="7830"/>
    </tableStyle>
    <tableStyle name="ENCERRADOS-style 431" pivot="0" count="2" xr9:uid="{00000000-0011-0000-FFFF-FFFFAE010000}">
      <tableStyleElement type="firstRowStripe" dxfId="7829"/>
      <tableStyleElement type="secondRowStripe" dxfId="7828"/>
    </tableStyle>
    <tableStyle name="ENCERRADOS-style 432" pivot="0" count="2" xr9:uid="{00000000-0011-0000-FFFF-FFFFAF010000}">
      <tableStyleElement type="firstRowStripe" dxfId="7827"/>
      <tableStyleElement type="secondRowStripe" dxfId="7826"/>
    </tableStyle>
    <tableStyle name="ENCERRADOS-style 433" pivot="0" count="2" xr9:uid="{00000000-0011-0000-FFFF-FFFFB0010000}">
      <tableStyleElement type="firstRowStripe" dxfId="7825"/>
      <tableStyleElement type="secondRowStripe" dxfId="7824"/>
    </tableStyle>
    <tableStyle name="ENCERRADOS-style 434" pivot="0" count="2" xr9:uid="{00000000-0011-0000-FFFF-FFFFB1010000}">
      <tableStyleElement type="firstRowStripe" dxfId="7823"/>
      <tableStyleElement type="secondRowStripe" dxfId="7822"/>
    </tableStyle>
    <tableStyle name="ENCERRADOS-style 435" pivot="0" count="2" xr9:uid="{00000000-0011-0000-FFFF-FFFFB2010000}">
      <tableStyleElement type="firstRowStripe" dxfId="7821"/>
      <tableStyleElement type="secondRowStripe" dxfId="7820"/>
    </tableStyle>
    <tableStyle name="ENCERRADOS-style 436" pivot="0" count="2" xr9:uid="{00000000-0011-0000-FFFF-FFFFB3010000}">
      <tableStyleElement type="firstRowStripe" dxfId="7819"/>
      <tableStyleElement type="secondRowStripe" dxfId="7818"/>
    </tableStyle>
    <tableStyle name="ENCERRADOS-style 437" pivot="0" count="2" xr9:uid="{00000000-0011-0000-FFFF-FFFFB4010000}">
      <tableStyleElement type="firstRowStripe" dxfId="7817"/>
      <tableStyleElement type="secondRowStripe" dxfId="7816"/>
    </tableStyle>
    <tableStyle name="ENCERRADOS-style 438" pivot="0" count="2" xr9:uid="{00000000-0011-0000-FFFF-FFFFB5010000}">
      <tableStyleElement type="firstRowStripe" dxfId="7815"/>
      <tableStyleElement type="secondRowStripe" dxfId="7814"/>
    </tableStyle>
    <tableStyle name="ENCERRADOS-style 439" pivot="0" count="2" xr9:uid="{00000000-0011-0000-FFFF-FFFFB6010000}">
      <tableStyleElement type="firstRowStripe" dxfId="7813"/>
      <tableStyleElement type="secondRowStripe" dxfId="7812"/>
    </tableStyle>
    <tableStyle name="ENCERRADOS-style 440" pivot="0" count="2" xr9:uid="{00000000-0011-0000-FFFF-FFFFB7010000}">
      <tableStyleElement type="firstRowStripe" dxfId="7811"/>
      <tableStyleElement type="secondRowStripe" dxfId="7810"/>
    </tableStyle>
    <tableStyle name="ENCERRADOS-style 441" pivot="0" count="2" xr9:uid="{00000000-0011-0000-FFFF-FFFFB8010000}">
      <tableStyleElement type="firstRowStripe" dxfId="7809"/>
      <tableStyleElement type="secondRowStripe" dxfId="7808"/>
    </tableStyle>
    <tableStyle name="ENCERRADOS-style 442" pivot="0" count="2" xr9:uid="{00000000-0011-0000-FFFF-FFFFB9010000}">
      <tableStyleElement type="firstRowStripe" dxfId="7807"/>
      <tableStyleElement type="secondRowStripe" dxfId="7806"/>
    </tableStyle>
    <tableStyle name="ENCERRADOS-style 443" pivot="0" count="2" xr9:uid="{00000000-0011-0000-FFFF-FFFFBA010000}">
      <tableStyleElement type="firstRowStripe" dxfId="7805"/>
      <tableStyleElement type="secondRowStripe" dxfId="7804"/>
    </tableStyle>
    <tableStyle name="ENCERRADOS-style 444" pivot="0" count="2" xr9:uid="{00000000-0011-0000-FFFF-FFFFBB010000}">
      <tableStyleElement type="firstRowStripe" dxfId="7803"/>
      <tableStyleElement type="secondRowStripe" dxfId="7802"/>
    </tableStyle>
    <tableStyle name="ENCERRADOS-style 445" pivot="0" count="2" xr9:uid="{00000000-0011-0000-FFFF-FFFFBC010000}">
      <tableStyleElement type="firstRowStripe" dxfId="7801"/>
      <tableStyleElement type="secondRowStripe" dxfId="7800"/>
    </tableStyle>
    <tableStyle name="ENCERRADOS-style 446" pivot="0" count="2" xr9:uid="{00000000-0011-0000-FFFF-FFFFBD010000}">
      <tableStyleElement type="firstRowStripe" dxfId="7799"/>
      <tableStyleElement type="secondRowStripe" dxfId="7798"/>
    </tableStyle>
    <tableStyle name="ENCERRADOS-style 447" pivot="0" count="2" xr9:uid="{00000000-0011-0000-FFFF-FFFFBE010000}">
      <tableStyleElement type="firstRowStripe" dxfId="7797"/>
      <tableStyleElement type="secondRowStripe" dxfId="7796"/>
    </tableStyle>
    <tableStyle name="ENCERRADOS-style 448" pivot="0" count="2" xr9:uid="{00000000-0011-0000-FFFF-FFFFBF010000}">
      <tableStyleElement type="firstRowStripe" dxfId="7795"/>
      <tableStyleElement type="secondRowStripe" dxfId="7794"/>
    </tableStyle>
    <tableStyle name="ENCERRADOS-style 449" pivot="0" count="2" xr9:uid="{00000000-0011-0000-FFFF-FFFFC0010000}">
      <tableStyleElement type="firstRowStripe" dxfId="7793"/>
      <tableStyleElement type="secondRowStripe" dxfId="7792"/>
    </tableStyle>
    <tableStyle name="ENCERRADOS-style 450" pivot="0" count="2" xr9:uid="{00000000-0011-0000-FFFF-FFFFC1010000}">
      <tableStyleElement type="firstRowStripe" dxfId="7791"/>
      <tableStyleElement type="secondRowStripe" dxfId="7790"/>
    </tableStyle>
    <tableStyle name="ENCERRADOS-style 451" pivot="0" count="2" xr9:uid="{00000000-0011-0000-FFFF-FFFFC2010000}">
      <tableStyleElement type="firstRowStripe" dxfId="7789"/>
      <tableStyleElement type="secondRowStripe" dxfId="7788"/>
    </tableStyle>
    <tableStyle name="ENCERRADOS-style 452" pivot="0" count="2" xr9:uid="{00000000-0011-0000-FFFF-FFFFC3010000}">
      <tableStyleElement type="firstRowStripe" dxfId="7787"/>
      <tableStyleElement type="secondRowStripe" dxfId="7786"/>
    </tableStyle>
    <tableStyle name="ENCERRADOS-style 453" pivot="0" count="2" xr9:uid="{00000000-0011-0000-FFFF-FFFFC4010000}">
      <tableStyleElement type="firstRowStripe" dxfId="7785"/>
      <tableStyleElement type="secondRowStripe" dxfId="7784"/>
    </tableStyle>
    <tableStyle name="ENCERRADOS-style 454" pivot="0" count="2" xr9:uid="{00000000-0011-0000-FFFF-FFFFC5010000}">
      <tableStyleElement type="firstRowStripe" dxfId="7783"/>
      <tableStyleElement type="secondRowStripe" dxfId="7782"/>
    </tableStyle>
    <tableStyle name="ENCERRADOS-style 455" pivot="0" count="2" xr9:uid="{00000000-0011-0000-FFFF-FFFFC6010000}">
      <tableStyleElement type="firstRowStripe" dxfId="7781"/>
      <tableStyleElement type="secondRowStripe" dxfId="7780"/>
    </tableStyle>
    <tableStyle name="ENCERRADOS-style 456" pivot="0" count="2" xr9:uid="{00000000-0011-0000-FFFF-FFFFC7010000}">
      <tableStyleElement type="firstRowStripe" dxfId="7779"/>
      <tableStyleElement type="secondRowStripe" dxfId="7778"/>
    </tableStyle>
    <tableStyle name="ENCERRADOS-style 457" pivot="0" count="2" xr9:uid="{00000000-0011-0000-FFFF-FFFFC8010000}">
      <tableStyleElement type="firstRowStripe" dxfId="7777"/>
      <tableStyleElement type="secondRowStripe" dxfId="7776"/>
    </tableStyle>
    <tableStyle name="ENCERRADOS-style 458" pivot="0" count="2" xr9:uid="{00000000-0011-0000-FFFF-FFFFC9010000}">
      <tableStyleElement type="firstRowStripe" dxfId="7775"/>
      <tableStyleElement type="secondRowStripe" dxfId="7774"/>
    </tableStyle>
    <tableStyle name="ENCERRADOS-style 459" pivot="0" count="2" xr9:uid="{00000000-0011-0000-FFFF-FFFFCA010000}">
      <tableStyleElement type="firstRowStripe" dxfId="7773"/>
      <tableStyleElement type="secondRowStripe" dxfId="7772"/>
    </tableStyle>
    <tableStyle name="ENCERRADOS-style 460" pivot="0" count="2" xr9:uid="{00000000-0011-0000-FFFF-FFFFCB010000}">
      <tableStyleElement type="firstRowStripe" dxfId="7771"/>
      <tableStyleElement type="secondRowStripe" dxfId="7770"/>
    </tableStyle>
    <tableStyle name="ENCERRADOS-style 461" pivot="0" count="2" xr9:uid="{00000000-0011-0000-FFFF-FFFFCC010000}">
      <tableStyleElement type="firstRowStripe" dxfId="7769"/>
      <tableStyleElement type="secondRowStripe" dxfId="7768"/>
    </tableStyle>
    <tableStyle name="ENCERRADOS-style 462" pivot="0" count="2" xr9:uid="{00000000-0011-0000-FFFF-FFFFCD010000}">
      <tableStyleElement type="firstRowStripe" dxfId="7767"/>
      <tableStyleElement type="secondRowStripe" dxfId="7766"/>
    </tableStyle>
    <tableStyle name="ENCERRADOS-style 463" pivot="0" count="2" xr9:uid="{00000000-0011-0000-FFFF-FFFFCE010000}">
      <tableStyleElement type="firstRowStripe" dxfId="7765"/>
      <tableStyleElement type="secondRowStripe" dxfId="7764"/>
    </tableStyle>
    <tableStyle name="ENCERRADOS-style 464" pivot="0" count="2" xr9:uid="{00000000-0011-0000-FFFF-FFFFCF010000}">
      <tableStyleElement type="firstRowStripe" dxfId="7763"/>
      <tableStyleElement type="secondRowStripe" dxfId="7762"/>
    </tableStyle>
    <tableStyle name="ENCERRADOS-style 465" pivot="0" count="2" xr9:uid="{00000000-0011-0000-FFFF-FFFFD0010000}">
      <tableStyleElement type="firstRowStripe" dxfId="7761"/>
      <tableStyleElement type="secondRowStripe" dxfId="7760"/>
    </tableStyle>
    <tableStyle name="ENCERRADOS-style 466" pivot="0" count="2" xr9:uid="{00000000-0011-0000-FFFF-FFFFD1010000}">
      <tableStyleElement type="firstRowStripe" dxfId="7759"/>
      <tableStyleElement type="secondRowStripe" dxfId="7758"/>
    </tableStyle>
    <tableStyle name="ENCERRADOS-style 467" pivot="0" count="2" xr9:uid="{00000000-0011-0000-FFFF-FFFFD2010000}">
      <tableStyleElement type="firstRowStripe" dxfId="7757"/>
      <tableStyleElement type="secondRowStripe" dxfId="7756"/>
    </tableStyle>
    <tableStyle name="ENCERRADOS-style 468" pivot="0" count="2" xr9:uid="{00000000-0011-0000-FFFF-FFFFD3010000}">
      <tableStyleElement type="firstRowStripe" dxfId="7755"/>
      <tableStyleElement type="secondRowStripe" dxfId="7754"/>
    </tableStyle>
    <tableStyle name="ENCERRADOS-style 469" pivot="0" count="2" xr9:uid="{00000000-0011-0000-FFFF-FFFFD4010000}">
      <tableStyleElement type="firstRowStripe" dxfId="7753"/>
      <tableStyleElement type="secondRowStripe" dxfId="7752"/>
    </tableStyle>
    <tableStyle name="ENCERRADOS-style 470" pivot="0" count="2" xr9:uid="{00000000-0011-0000-FFFF-FFFFD5010000}">
      <tableStyleElement type="firstRowStripe" dxfId="7751"/>
      <tableStyleElement type="secondRowStripe" dxfId="7750"/>
    </tableStyle>
    <tableStyle name="ENCERRADOS-style 471" pivot="0" count="2" xr9:uid="{00000000-0011-0000-FFFF-FFFFD6010000}">
      <tableStyleElement type="firstRowStripe" dxfId="7749"/>
      <tableStyleElement type="secondRowStripe" dxfId="7748"/>
    </tableStyle>
    <tableStyle name="ENCERRADOS-style 472" pivot="0" count="2" xr9:uid="{00000000-0011-0000-FFFF-FFFFD7010000}">
      <tableStyleElement type="firstRowStripe" dxfId="7747"/>
      <tableStyleElement type="secondRowStripe" dxfId="7746"/>
    </tableStyle>
    <tableStyle name="ENCERRADOS-style 473" pivot="0" count="2" xr9:uid="{00000000-0011-0000-FFFF-FFFFD8010000}">
      <tableStyleElement type="firstRowStripe" dxfId="7745"/>
      <tableStyleElement type="secondRowStripe" dxfId="7744"/>
    </tableStyle>
    <tableStyle name="ENCERRADOS-style 474" pivot="0" count="2" xr9:uid="{00000000-0011-0000-FFFF-FFFFD9010000}">
      <tableStyleElement type="firstRowStripe" dxfId="7743"/>
      <tableStyleElement type="secondRowStripe" dxfId="7742"/>
    </tableStyle>
    <tableStyle name="ENCERRADOS-style 475" pivot="0" count="2" xr9:uid="{00000000-0011-0000-FFFF-FFFFDA010000}">
      <tableStyleElement type="firstRowStripe" dxfId="7741"/>
      <tableStyleElement type="secondRowStripe" dxfId="7740"/>
    </tableStyle>
    <tableStyle name="ENCERRADOS-style 476" pivot="0" count="2" xr9:uid="{00000000-0011-0000-FFFF-FFFFDB010000}">
      <tableStyleElement type="firstRowStripe" dxfId="7739"/>
      <tableStyleElement type="secondRowStripe" dxfId="7738"/>
    </tableStyle>
    <tableStyle name="ENCERRADOS-style 477" pivot="0" count="2" xr9:uid="{00000000-0011-0000-FFFF-FFFFDC010000}">
      <tableStyleElement type="firstRowStripe" dxfId="7737"/>
      <tableStyleElement type="secondRowStripe" dxfId="7736"/>
    </tableStyle>
    <tableStyle name="ENCERRADOS-style 478" pivot="0" count="2" xr9:uid="{00000000-0011-0000-FFFF-FFFFDD010000}">
      <tableStyleElement type="firstRowStripe" dxfId="7735"/>
      <tableStyleElement type="secondRowStripe" dxfId="7734"/>
    </tableStyle>
    <tableStyle name="ENCERRADOS-style 479" pivot="0" count="2" xr9:uid="{00000000-0011-0000-FFFF-FFFFDE010000}">
      <tableStyleElement type="firstRowStripe" dxfId="7733"/>
      <tableStyleElement type="secondRowStripe" dxfId="7732"/>
    </tableStyle>
    <tableStyle name="ENCERRADOS-style 480" pivot="0" count="2" xr9:uid="{00000000-0011-0000-FFFF-FFFFDF010000}">
      <tableStyleElement type="firstRowStripe" dxfId="7731"/>
      <tableStyleElement type="secondRowStripe" dxfId="7730"/>
    </tableStyle>
    <tableStyle name="ENCERRADOS-style 481" pivot="0" count="2" xr9:uid="{00000000-0011-0000-FFFF-FFFFE0010000}">
      <tableStyleElement type="firstRowStripe" dxfId="7729"/>
      <tableStyleElement type="secondRowStripe" dxfId="7728"/>
    </tableStyle>
    <tableStyle name="ENCERRADOS-style 482" pivot="0" count="2" xr9:uid="{00000000-0011-0000-FFFF-FFFFE1010000}">
      <tableStyleElement type="firstRowStripe" dxfId="7727"/>
      <tableStyleElement type="secondRowStripe" dxfId="7726"/>
    </tableStyle>
    <tableStyle name="ENCERRADOS-style 483" pivot="0" count="2" xr9:uid="{00000000-0011-0000-FFFF-FFFFE2010000}">
      <tableStyleElement type="firstRowStripe" dxfId="7725"/>
      <tableStyleElement type="secondRowStripe" dxfId="7724"/>
    </tableStyle>
    <tableStyle name="ENCERRADOS-style 484" pivot="0" count="2" xr9:uid="{00000000-0011-0000-FFFF-FFFFE3010000}">
      <tableStyleElement type="firstRowStripe" dxfId="7723"/>
      <tableStyleElement type="secondRowStripe" dxfId="7722"/>
    </tableStyle>
    <tableStyle name="ENCERRADOS-style 485" pivot="0" count="2" xr9:uid="{00000000-0011-0000-FFFF-FFFFE4010000}">
      <tableStyleElement type="firstRowStripe" dxfId="7721"/>
      <tableStyleElement type="secondRowStripe" dxfId="7720"/>
    </tableStyle>
    <tableStyle name="ENCERRADOS-style 486" pivot="0" count="2" xr9:uid="{00000000-0011-0000-FFFF-FFFFE5010000}">
      <tableStyleElement type="firstRowStripe" dxfId="7719"/>
      <tableStyleElement type="secondRowStripe" dxfId="7718"/>
    </tableStyle>
    <tableStyle name="ENCERRADOS-style 487" pivot="0" count="2" xr9:uid="{00000000-0011-0000-FFFF-FFFFE6010000}">
      <tableStyleElement type="firstRowStripe" dxfId="7717"/>
      <tableStyleElement type="secondRowStripe" dxfId="7716"/>
    </tableStyle>
    <tableStyle name="ENCERRADOS-style 488" pivot="0" count="2" xr9:uid="{00000000-0011-0000-FFFF-FFFFE7010000}">
      <tableStyleElement type="firstRowStripe" dxfId="7715"/>
      <tableStyleElement type="secondRowStripe" dxfId="7714"/>
    </tableStyle>
    <tableStyle name="ENCERRADOS-style 489" pivot="0" count="2" xr9:uid="{00000000-0011-0000-FFFF-FFFFE8010000}">
      <tableStyleElement type="firstRowStripe" dxfId="7713"/>
      <tableStyleElement type="secondRowStripe" dxfId="7712"/>
    </tableStyle>
    <tableStyle name="ENCERRADOS-style 490" pivot="0" count="2" xr9:uid="{00000000-0011-0000-FFFF-FFFFE9010000}">
      <tableStyleElement type="firstRowStripe" dxfId="7711"/>
      <tableStyleElement type="secondRowStripe" dxfId="7710"/>
    </tableStyle>
    <tableStyle name="ENCERRADOS-style 491" pivot="0" count="2" xr9:uid="{00000000-0011-0000-FFFF-FFFFEA010000}">
      <tableStyleElement type="firstRowStripe" dxfId="7709"/>
      <tableStyleElement type="secondRowStripe" dxfId="7708"/>
    </tableStyle>
    <tableStyle name="ENCERRADOS-style 492" pivot="0" count="2" xr9:uid="{00000000-0011-0000-FFFF-FFFFEB010000}">
      <tableStyleElement type="firstRowStripe" dxfId="7707"/>
      <tableStyleElement type="secondRowStripe" dxfId="7706"/>
    </tableStyle>
    <tableStyle name="ENCERRADOS-style 493" pivot="0" count="2" xr9:uid="{00000000-0011-0000-FFFF-FFFFEC010000}">
      <tableStyleElement type="firstRowStripe" dxfId="7705"/>
      <tableStyleElement type="secondRowStripe" dxfId="7704"/>
    </tableStyle>
    <tableStyle name="ENCERRADOS-style 494" pivot="0" count="2" xr9:uid="{00000000-0011-0000-FFFF-FFFFED010000}">
      <tableStyleElement type="firstRowStripe" dxfId="7703"/>
      <tableStyleElement type="secondRowStripe" dxfId="7702"/>
    </tableStyle>
    <tableStyle name="ENCERRADOS-style 495" pivot="0" count="2" xr9:uid="{00000000-0011-0000-FFFF-FFFFEE010000}">
      <tableStyleElement type="firstRowStripe" dxfId="7701"/>
      <tableStyleElement type="secondRowStripe" dxfId="7700"/>
    </tableStyle>
    <tableStyle name="ENCERRADOS-style 496" pivot="0" count="2" xr9:uid="{00000000-0011-0000-FFFF-FFFFEF010000}">
      <tableStyleElement type="firstRowStripe" dxfId="7699"/>
      <tableStyleElement type="secondRowStripe" dxfId="7698"/>
    </tableStyle>
    <tableStyle name="ENCERRADOS-style 497" pivot="0" count="2" xr9:uid="{00000000-0011-0000-FFFF-FFFFF0010000}">
      <tableStyleElement type="firstRowStripe" dxfId="7697"/>
      <tableStyleElement type="secondRowStripe" dxfId="7696"/>
    </tableStyle>
    <tableStyle name="ENCERRADOS-style 498" pivot="0" count="2" xr9:uid="{00000000-0011-0000-FFFF-FFFFF1010000}">
      <tableStyleElement type="firstRowStripe" dxfId="7695"/>
      <tableStyleElement type="secondRowStripe" dxfId="7694"/>
    </tableStyle>
    <tableStyle name="ENCERRADOS-style 499" pivot="0" count="2" xr9:uid="{00000000-0011-0000-FFFF-FFFFF2010000}">
      <tableStyleElement type="firstRowStripe" dxfId="7693"/>
      <tableStyleElement type="secondRowStripe" dxfId="7692"/>
    </tableStyle>
    <tableStyle name="ENCERRADOS-style 500" pivot="0" count="2" xr9:uid="{00000000-0011-0000-FFFF-FFFFF3010000}">
      <tableStyleElement type="firstRowStripe" dxfId="7691"/>
      <tableStyleElement type="secondRowStripe" dxfId="7690"/>
    </tableStyle>
    <tableStyle name="ENCERRADOS-style 501" pivot="0" count="2" xr9:uid="{00000000-0011-0000-FFFF-FFFFF4010000}">
      <tableStyleElement type="firstRowStripe" dxfId="7689"/>
      <tableStyleElement type="secondRowStripe" dxfId="7688"/>
    </tableStyle>
    <tableStyle name="ENCERRADOS-style 502" pivot="0" count="2" xr9:uid="{00000000-0011-0000-FFFF-FFFFF5010000}">
      <tableStyleElement type="firstRowStripe" dxfId="7687"/>
      <tableStyleElement type="secondRowStripe" dxfId="7686"/>
    </tableStyle>
    <tableStyle name="ENCERRADOS-style 503" pivot="0" count="2" xr9:uid="{00000000-0011-0000-FFFF-FFFFF6010000}">
      <tableStyleElement type="firstRowStripe" dxfId="7685"/>
      <tableStyleElement type="secondRowStripe" dxfId="7684"/>
    </tableStyle>
    <tableStyle name="ENCERRADOS-style 504" pivot="0" count="2" xr9:uid="{00000000-0011-0000-FFFF-FFFFF7010000}">
      <tableStyleElement type="firstRowStripe" dxfId="7683"/>
      <tableStyleElement type="secondRowStripe" dxfId="7682"/>
    </tableStyle>
    <tableStyle name="ENCERRADOS-style 505" pivot="0" count="2" xr9:uid="{00000000-0011-0000-FFFF-FFFFF8010000}">
      <tableStyleElement type="firstRowStripe" dxfId="7681"/>
      <tableStyleElement type="secondRowStripe" dxfId="7680"/>
    </tableStyle>
    <tableStyle name="ENCERRADOS-style 506" pivot="0" count="2" xr9:uid="{00000000-0011-0000-FFFF-FFFFF9010000}">
      <tableStyleElement type="firstRowStripe" dxfId="7679"/>
      <tableStyleElement type="secondRowStripe" dxfId="7678"/>
    </tableStyle>
    <tableStyle name="ENCERRADOS-style 507" pivot="0" count="2" xr9:uid="{00000000-0011-0000-FFFF-FFFFFA010000}">
      <tableStyleElement type="firstRowStripe" dxfId="7677"/>
      <tableStyleElement type="secondRowStripe" dxfId="7676"/>
    </tableStyle>
    <tableStyle name="ENCERRADOS-style 508" pivot="0" count="2" xr9:uid="{00000000-0011-0000-FFFF-FFFFFB010000}">
      <tableStyleElement type="firstRowStripe" dxfId="7675"/>
      <tableStyleElement type="secondRowStripe" dxfId="7674"/>
    </tableStyle>
    <tableStyle name="ENCERRADOS-style 509" pivot="0" count="2" xr9:uid="{00000000-0011-0000-FFFF-FFFFFC010000}">
      <tableStyleElement type="firstRowStripe" dxfId="7673"/>
      <tableStyleElement type="secondRowStripe" dxfId="7672"/>
    </tableStyle>
    <tableStyle name="ENCERRADOS-style 510" pivot="0" count="2" xr9:uid="{00000000-0011-0000-FFFF-FFFFFD010000}">
      <tableStyleElement type="firstRowStripe" dxfId="7671"/>
      <tableStyleElement type="secondRowStripe" dxfId="7670"/>
    </tableStyle>
    <tableStyle name="ENCERRADOS-style 511" pivot="0" count="2" xr9:uid="{00000000-0011-0000-FFFF-FFFFFE010000}">
      <tableStyleElement type="firstRowStripe" dxfId="7669"/>
      <tableStyleElement type="secondRowStripe" dxfId="7668"/>
    </tableStyle>
    <tableStyle name="ENCERRADOS-style 512" pivot="0" count="2" xr9:uid="{00000000-0011-0000-FFFF-FFFFFF010000}">
      <tableStyleElement type="firstRowStripe" dxfId="7667"/>
      <tableStyleElement type="secondRowStripe" dxfId="7666"/>
    </tableStyle>
    <tableStyle name="ENCERRADOS-style 513" pivot="0" count="2" xr9:uid="{00000000-0011-0000-FFFF-FFFF00020000}">
      <tableStyleElement type="firstRowStripe" dxfId="7665"/>
      <tableStyleElement type="secondRowStripe" dxfId="7664"/>
    </tableStyle>
    <tableStyle name="ENCERRADOS-style 514" pivot="0" count="2" xr9:uid="{00000000-0011-0000-FFFF-FFFF01020000}">
      <tableStyleElement type="firstRowStripe" dxfId="7663"/>
      <tableStyleElement type="secondRowStripe" dxfId="7662"/>
    </tableStyle>
    <tableStyle name="ENCERRADOS-style 515" pivot="0" count="2" xr9:uid="{00000000-0011-0000-FFFF-FFFF02020000}">
      <tableStyleElement type="firstRowStripe" dxfId="7661"/>
      <tableStyleElement type="secondRowStripe" dxfId="7660"/>
    </tableStyle>
    <tableStyle name="ENCERRADOS-style 516" pivot="0" count="2" xr9:uid="{00000000-0011-0000-FFFF-FFFF03020000}">
      <tableStyleElement type="firstRowStripe" dxfId="7659"/>
      <tableStyleElement type="secondRowStripe" dxfId="7658"/>
    </tableStyle>
    <tableStyle name="ENCERRADOS-style 517" pivot="0" count="2" xr9:uid="{00000000-0011-0000-FFFF-FFFF04020000}">
      <tableStyleElement type="firstRowStripe" dxfId="7657"/>
      <tableStyleElement type="secondRowStripe" dxfId="7656"/>
    </tableStyle>
    <tableStyle name="ENCERRADOS-style 518" pivot="0" count="2" xr9:uid="{00000000-0011-0000-FFFF-FFFF05020000}">
      <tableStyleElement type="firstRowStripe" dxfId="7655"/>
      <tableStyleElement type="secondRowStripe" dxfId="765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5:B280" headerRowCount="0">
  <tableColumns count="1">
    <tableColumn id="1" xr3:uid="{00000000-0010-0000-0000-000001000000}" name="Column1"/>
  </tableColumns>
  <tableStyleInfo name="ENCERRADOS-style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10" displayName="Table_10" ref="M260:N260" headerRowCount="0">
  <tableColumns count="2">
    <tableColumn id="1" xr3:uid="{00000000-0010-0000-0900-000001000000}" name="Column1"/>
    <tableColumn id="2" xr3:uid="{00000000-0010-0000-0900-000002000000}" name="Column2"/>
  </tableColumns>
  <tableStyleInfo name="ENCERRADOS-style 10" showFirstColumn="1" showLastColumn="1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0000000-000C-0000-FFFF-FFFF63000000}" name="Table_100" displayName="Table_100" ref="L403:M403" headerRowCount="0">
  <tableColumns count="2">
    <tableColumn id="1" xr3:uid="{00000000-0010-0000-6300-000001000000}" name="Column1"/>
    <tableColumn id="2" xr3:uid="{00000000-0010-0000-6300-000002000000}" name="Column2"/>
  </tableColumns>
  <tableStyleInfo name="ENCERRADOS-style 100" showFirstColumn="1" showLastColumn="1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64000000}" name="Table_101" displayName="Table_101" ref="N403:O403" headerRowCount="0">
  <tableColumns count="2">
    <tableColumn id="1" xr3:uid="{00000000-0010-0000-6400-000001000000}" name="Column1"/>
    <tableColumn id="2" xr3:uid="{00000000-0010-0000-6400-000002000000}" name="Column2"/>
  </tableColumns>
  <tableStyleInfo name="ENCERRADOS-style 101" showFirstColumn="1" showLastColumn="1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65000000}" name="Table_102" displayName="Table_102" ref="P403:Q403" headerRowCount="0">
  <tableColumns count="2">
    <tableColumn id="1" xr3:uid="{00000000-0010-0000-6500-000001000000}" name="Column1"/>
    <tableColumn id="2" xr3:uid="{00000000-0010-0000-6500-000002000000}" name="Column2"/>
  </tableColumns>
  <tableStyleInfo name="ENCERRADOS-style 102" showFirstColumn="1" showLastColumn="1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66000000}" name="Table_103" displayName="Table_103" ref="V403" headerRowCount="0">
  <tableColumns count="1">
    <tableColumn id="1" xr3:uid="{00000000-0010-0000-6600-000001000000}" name="Column1"/>
  </tableColumns>
  <tableStyleInfo name="ENCERRADOS-style 103" showFirstColumn="1" showLastColumn="1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67000000}" name="Table_104" displayName="Table_104" ref="W403:AS403" headerRowCount="0">
  <tableColumns count="23">
    <tableColumn id="1" xr3:uid="{00000000-0010-0000-6700-000001000000}" name="Column1"/>
    <tableColumn id="2" xr3:uid="{00000000-0010-0000-6700-000002000000}" name="Column2"/>
    <tableColumn id="3" xr3:uid="{00000000-0010-0000-6700-000003000000}" name="Column3"/>
    <tableColumn id="4" xr3:uid="{00000000-0010-0000-6700-000004000000}" name="Column4"/>
    <tableColumn id="5" xr3:uid="{00000000-0010-0000-6700-000005000000}" name="Column5"/>
    <tableColumn id="6" xr3:uid="{00000000-0010-0000-6700-000006000000}" name="Column6"/>
    <tableColumn id="7" xr3:uid="{00000000-0010-0000-6700-000007000000}" name="Column7"/>
    <tableColumn id="8" xr3:uid="{00000000-0010-0000-6700-000008000000}" name="Column8"/>
    <tableColumn id="9" xr3:uid="{00000000-0010-0000-6700-000009000000}" name="Column9"/>
    <tableColumn id="10" xr3:uid="{00000000-0010-0000-6700-00000A000000}" name="Column10"/>
    <tableColumn id="11" xr3:uid="{00000000-0010-0000-6700-00000B000000}" name="Column11"/>
    <tableColumn id="12" xr3:uid="{00000000-0010-0000-6700-00000C000000}" name="Column12"/>
    <tableColumn id="13" xr3:uid="{00000000-0010-0000-6700-00000D000000}" name="Column13"/>
    <tableColumn id="14" xr3:uid="{00000000-0010-0000-6700-00000E000000}" name="Column14"/>
    <tableColumn id="15" xr3:uid="{00000000-0010-0000-6700-00000F000000}" name="Column15"/>
    <tableColumn id="16" xr3:uid="{00000000-0010-0000-6700-000010000000}" name="Column16"/>
    <tableColumn id="17" xr3:uid="{00000000-0010-0000-6700-000011000000}" name="Column17"/>
    <tableColumn id="18" xr3:uid="{00000000-0010-0000-6700-000012000000}" name="Column18"/>
    <tableColumn id="19" xr3:uid="{00000000-0010-0000-6700-000013000000}" name="Column19"/>
    <tableColumn id="20" xr3:uid="{00000000-0010-0000-6700-000014000000}" name="Column20"/>
    <tableColumn id="21" xr3:uid="{00000000-0010-0000-6700-000015000000}" name="Column21"/>
    <tableColumn id="22" xr3:uid="{00000000-0010-0000-6700-000016000000}" name="Column22"/>
    <tableColumn id="23" xr3:uid="{00000000-0010-0000-6700-000017000000}" name="Column23"/>
  </tableColumns>
  <tableStyleInfo name="ENCERRADOS-style 104" showFirstColumn="1" showLastColumn="1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68000000}" name="Table_105" displayName="Table_105" ref="B407" headerRowCount="0">
  <tableColumns count="1">
    <tableColumn id="1" xr3:uid="{00000000-0010-0000-6800-000001000000}" name="Column1"/>
  </tableColumns>
  <tableStyleInfo name="ENCERRADOS-style 105" showFirstColumn="1" showLastColumn="1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69000000}" name="Table_106" displayName="Table_106" ref="C407:H407" headerRowCount="0">
  <tableColumns count="6">
    <tableColumn id="1" xr3:uid="{00000000-0010-0000-6900-000001000000}" name="Column1"/>
    <tableColumn id="2" xr3:uid="{00000000-0010-0000-6900-000002000000}" name="Column2"/>
    <tableColumn id="3" xr3:uid="{00000000-0010-0000-6900-000003000000}" name="Column3"/>
    <tableColumn id="4" xr3:uid="{00000000-0010-0000-6900-000004000000}" name="Column4"/>
    <tableColumn id="5" xr3:uid="{00000000-0010-0000-6900-000005000000}" name="Column5"/>
    <tableColumn id="6" xr3:uid="{00000000-0010-0000-6900-000006000000}" name="Column6"/>
  </tableColumns>
  <tableStyleInfo name="ENCERRADOS-style 106" showFirstColumn="1" showLastColumn="1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6A000000}" name="Table_107" displayName="Table_107" ref="I407:J407" headerRowCount="0">
  <tableColumns count="2">
    <tableColumn id="1" xr3:uid="{00000000-0010-0000-6A00-000001000000}" name="Column1"/>
    <tableColumn id="2" xr3:uid="{00000000-0010-0000-6A00-000002000000}" name="Column2"/>
  </tableColumns>
  <tableStyleInfo name="ENCERRADOS-style 107" showFirstColumn="1" showLastColumn="1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6B000000}" name="Table_108" displayName="Table_108" ref="K407" headerRowCount="0">
  <tableColumns count="1">
    <tableColumn id="1" xr3:uid="{00000000-0010-0000-6B00-000001000000}" name="Column1"/>
  </tableColumns>
  <tableStyleInfo name="ENCERRADOS-style 108" showFirstColumn="1" showLastColumn="1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6C000000}" name="Table_109" displayName="Table_109" ref="L407" headerRowCount="0">
  <tableColumns count="1">
    <tableColumn id="1" xr3:uid="{00000000-0010-0000-6C00-000001000000}" name="Column1"/>
  </tableColumns>
  <tableStyleInfo name="ENCERRADOS-style 109" showFirstColumn="1" showLastColumn="1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_11" displayName="Table_11" ref="O260" headerRowCount="0">
  <tableColumns count="1">
    <tableColumn id="1" xr3:uid="{00000000-0010-0000-0A00-000001000000}" name="Column1"/>
  </tableColumns>
  <tableStyleInfo name="ENCERRADOS-style 11" showFirstColumn="1" showLastColumn="1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6D000000}" name="Table_110" displayName="Table_110" ref="M407:N407" headerRowCount="0">
  <tableColumns count="2">
    <tableColumn id="1" xr3:uid="{00000000-0010-0000-6D00-000001000000}" name="Column1"/>
    <tableColumn id="2" xr3:uid="{00000000-0010-0000-6D00-000002000000}" name="Column2"/>
  </tableColumns>
  <tableStyleInfo name="ENCERRADOS-style 110" showFirstColumn="1" showLastColumn="1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0000000-000C-0000-FFFF-FFFF6E000000}" name="Table_111" displayName="Table_111" ref="V407" headerRowCount="0">
  <tableColumns count="1">
    <tableColumn id="1" xr3:uid="{00000000-0010-0000-6E00-000001000000}" name="Column1"/>
  </tableColumns>
  <tableStyleInfo name="ENCERRADOS-style 111" showFirstColumn="1" showLastColumn="1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6F000000}" name="Table_112" displayName="Table_112" ref="W407:AS407" headerRowCount="0">
  <tableColumns count="23">
    <tableColumn id="1" xr3:uid="{00000000-0010-0000-6F00-000001000000}" name="Column1"/>
    <tableColumn id="2" xr3:uid="{00000000-0010-0000-6F00-000002000000}" name="Column2"/>
    <tableColumn id="3" xr3:uid="{00000000-0010-0000-6F00-000003000000}" name="Column3"/>
    <tableColumn id="4" xr3:uid="{00000000-0010-0000-6F00-000004000000}" name="Column4"/>
    <tableColumn id="5" xr3:uid="{00000000-0010-0000-6F00-000005000000}" name="Column5"/>
    <tableColumn id="6" xr3:uid="{00000000-0010-0000-6F00-000006000000}" name="Column6"/>
    <tableColumn id="7" xr3:uid="{00000000-0010-0000-6F00-000007000000}" name="Column7"/>
    <tableColumn id="8" xr3:uid="{00000000-0010-0000-6F00-000008000000}" name="Column8"/>
    <tableColumn id="9" xr3:uid="{00000000-0010-0000-6F00-000009000000}" name="Column9"/>
    <tableColumn id="10" xr3:uid="{00000000-0010-0000-6F00-00000A000000}" name="Column10"/>
    <tableColumn id="11" xr3:uid="{00000000-0010-0000-6F00-00000B000000}" name="Column11"/>
    <tableColumn id="12" xr3:uid="{00000000-0010-0000-6F00-00000C000000}" name="Column12"/>
    <tableColumn id="13" xr3:uid="{00000000-0010-0000-6F00-00000D000000}" name="Column13"/>
    <tableColumn id="14" xr3:uid="{00000000-0010-0000-6F00-00000E000000}" name="Column14"/>
    <tableColumn id="15" xr3:uid="{00000000-0010-0000-6F00-00000F000000}" name="Column15"/>
    <tableColumn id="16" xr3:uid="{00000000-0010-0000-6F00-000010000000}" name="Column16"/>
    <tableColumn id="17" xr3:uid="{00000000-0010-0000-6F00-000011000000}" name="Column17"/>
    <tableColumn id="18" xr3:uid="{00000000-0010-0000-6F00-000012000000}" name="Column18"/>
    <tableColumn id="19" xr3:uid="{00000000-0010-0000-6F00-000013000000}" name="Column19"/>
    <tableColumn id="20" xr3:uid="{00000000-0010-0000-6F00-000014000000}" name="Column20"/>
    <tableColumn id="21" xr3:uid="{00000000-0010-0000-6F00-000015000000}" name="Column21"/>
    <tableColumn id="22" xr3:uid="{00000000-0010-0000-6F00-000016000000}" name="Column22"/>
    <tableColumn id="23" xr3:uid="{00000000-0010-0000-6F00-000017000000}" name="Column23"/>
  </tableColumns>
  <tableStyleInfo name="ENCERRADOS-style 112" showFirstColumn="1" showLastColumn="1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70000000}" name="Table_113" displayName="Table_113" ref="L413" headerRowCount="0">
  <tableColumns count="1">
    <tableColumn id="1" xr3:uid="{00000000-0010-0000-7000-000001000000}" name="Column1"/>
  </tableColumns>
  <tableStyleInfo name="ENCERRADOS-style 113" showFirstColumn="1" showLastColumn="1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71000000}" name="Table_114" displayName="Table_114" ref="M413" headerRowCount="0">
  <tableColumns count="1">
    <tableColumn id="1" xr3:uid="{00000000-0010-0000-7100-000001000000}" name="Column1"/>
  </tableColumns>
  <tableStyleInfo name="ENCERRADOS-style 114" showFirstColumn="1" showLastColumn="1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72000000}" name="Table_115" displayName="Table_115" ref="N413:O413" headerRowCount="0">
  <tableColumns count="2">
    <tableColumn id="1" xr3:uid="{00000000-0010-0000-7200-000001000000}" name="Column1"/>
    <tableColumn id="2" xr3:uid="{00000000-0010-0000-7200-000002000000}" name="Column2"/>
  </tableColumns>
  <tableStyleInfo name="ENCERRADOS-style 115" showFirstColumn="1" showLastColumn="1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73000000}" name="Table_116" displayName="Table_116" ref="P413" headerRowCount="0">
  <tableColumns count="1">
    <tableColumn id="1" xr3:uid="{00000000-0010-0000-7300-000001000000}" name="Column1"/>
  </tableColumns>
  <tableStyleInfo name="ENCERRADOS-style 116" showFirstColumn="1" showLastColumn="1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74000000}" name="Table_117" displayName="Table_117" ref="L414" headerRowCount="0">
  <tableColumns count="1">
    <tableColumn id="1" xr3:uid="{00000000-0010-0000-7400-000001000000}" name="Column1"/>
  </tableColumns>
  <tableStyleInfo name="ENCERRADOS-style 117" showFirstColumn="1" showLastColumn="1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75000000}" name="Table_118" displayName="Table_118" ref="M414" headerRowCount="0">
  <tableColumns count="1">
    <tableColumn id="1" xr3:uid="{00000000-0010-0000-7500-000001000000}" name="Column1"/>
  </tableColumns>
  <tableStyleInfo name="ENCERRADOS-style 118" showFirstColumn="1" showLastColumn="1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76000000}" name="Table_119" displayName="Table_119" ref="P414" headerRowCount="0">
  <tableColumns count="1">
    <tableColumn id="1" xr3:uid="{00000000-0010-0000-7600-000001000000}" name="Column1"/>
  </tableColumns>
  <tableStyleInfo name="ENCERRADOS-style 119" showFirstColumn="1" showLastColumn="1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_12" displayName="Table_12" ref="S260:S261" headerRowCount="0">
  <tableColumns count="1">
    <tableColumn id="1" xr3:uid="{00000000-0010-0000-0B00-000001000000}" name="Column1"/>
  </tableColumns>
  <tableStyleInfo name="ENCERRADOS-style 12" showFirstColumn="1" showLastColumn="1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77000000}" name="Table_120" displayName="Table_120" ref="S414" headerRowCount="0">
  <tableColumns count="1">
    <tableColumn id="1" xr3:uid="{00000000-0010-0000-7700-000001000000}" name="Column1"/>
  </tableColumns>
  <tableStyleInfo name="ENCERRADOS-style 120" showFirstColumn="1" showLastColumn="1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78000000}" name="Table_121" displayName="Table_121" ref="T414" headerRowCount="0">
  <tableColumns count="1">
    <tableColumn id="1" xr3:uid="{00000000-0010-0000-7800-000001000000}" name="Column1"/>
  </tableColumns>
  <tableStyleInfo name="ENCERRADOS-style 121" showFirstColumn="1" showLastColumn="1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79000000}" name="Table_122" displayName="Table_122" ref="B422" headerRowCount="0">
  <tableColumns count="1">
    <tableColumn id="1" xr3:uid="{00000000-0010-0000-7900-000001000000}" name="Column1"/>
  </tableColumns>
  <tableStyleInfo name="ENCERRADOS-style 122" showFirstColumn="1" showLastColumn="1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7A000000}" name="Table_123" displayName="Table_123" ref="C422:H422" headerRowCount="0">
  <tableColumns count="6">
    <tableColumn id="1" xr3:uid="{00000000-0010-0000-7A00-000001000000}" name="Column1"/>
    <tableColumn id="2" xr3:uid="{00000000-0010-0000-7A00-000002000000}" name="Column2"/>
    <tableColumn id="3" xr3:uid="{00000000-0010-0000-7A00-000003000000}" name="Column3"/>
    <tableColumn id="4" xr3:uid="{00000000-0010-0000-7A00-000004000000}" name="Column4"/>
    <tableColumn id="5" xr3:uid="{00000000-0010-0000-7A00-000005000000}" name="Column5"/>
    <tableColumn id="6" xr3:uid="{00000000-0010-0000-7A00-000006000000}" name="Column6"/>
  </tableColumns>
  <tableStyleInfo name="ENCERRADOS-style 123" showFirstColumn="1" showLastColumn="1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7B000000}" name="Table_124" displayName="Table_124" ref="I422:J422" headerRowCount="0">
  <tableColumns count="2">
    <tableColumn id="1" xr3:uid="{00000000-0010-0000-7B00-000001000000}" name="Column1"/>
    <tableColumn id="2" xr3:uid="{00000000-0010-0000-7B00-000002000000}" name="Column2"/>
  </tableColumns>
  <tableStyleInfo name="ENCERRADOS-style 124" showFirstColumn="1" showLastColumn="1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7C000000}" name="Table_125" displayName="Table_125" ref="K422" headerRowCount="0">
  <tableColumns count="1">
    <tableColumn id="1" xr3:uid="{00000000-0010-0000-7C00-000001000000}" name="Column1"/>
  </tableColumns>
  <tableStyleInfo name="ENCERRADOS-style 125" showFirstColumn="1" showLastColumn="1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7D000000}" name="Table_126" displayName="Table_126" ref="L422" headerRowCount="0">
  <tableColumns count="1">
    <tableColumn id="1" xr3:uid="{00000000-0010-0000-7D00-000001000000}" name="Column1"/>
  </tableColumns>
  <tableStyleInfo name="ENCERRADOS-style 126" showFirstColumn="1" showLastColumn="1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7E000000}" name="Table_127" displayName="Table_127" ref="N422:O422" headerRowCount="0">
  <tableColumns count="2">
    <tableColumn id="1" xr3:uid="{00000000-0010-0000-7E00-000001000000}" name="Column1"/>
    <tableColumn id="2" xr3:uid="{00000000-0010-0000-7E00-000002000000}" name="Column2"/>
  </tableColumns>
  <tableStyleInfo name="ENCERRADOS-style 127" showFirstColumn="1" showLastColumn="1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7F000000}" name="Table_128" displayName="Table_128" ref="P422" headerRowCount="0">
  <tableColumns count="1">
    <tableColumn id="1" xr3:uid="{00000000-0010-0000-7F00-000001000000}" name="Column1"/>
  </tableColumns>
  <tableStyleInfo name="ENCERRADOS-style 128" showFirstColumn="1" showLastColumn="1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80000000}" name="Table_129" displayName="Table_129" ref="V422" headerRowCount="0">
  <tableColumns count="1">
    <tableColumn id="1" xr3:uid="{00000000-0010-0000-8000-000001000000}" name="Column1"/>
  </tableColumns>
  <tableStyleInfo name="ENCERRADOS-style 129" showFirstColumn="1" showLastColumn="1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_13" displayName="Table_13" ref="T260:AS260" headerRowCount="0">
  <tableColumns count="26">
    <tableColumn id="1" xr3:uid="{00000000-0010-0000-0C00-000001000000}" name="Column1"/>
    <tableColumn id="2" xr3:uid="{00000000-0010-0000-0C00-000002000000}" name="Column2"/>
    <tableColumn id="3" xr3:uid="{00000000-0010-0000-0C00-000003000000}" name="Column3"/>
    <tableColumn id="4" xr3:uid="{00000000-0010-0000-0C00-000004000000}" name="Column4"/>
    <tableColumn id="5" xr3:uid="{00000000-0010-0000-0C00-000005000000}" name="Column5"/>
    <tableColumn id="6" xr3:uid="{00000000-0010-0000-0C00-000006000000}" name="Column6"/>
    <tableColumn id="7" xr3:uid="{00000000-0010-0000-0C00-000007000000}" name="Column7"/>
    <tableColumn id="8" xr3:uid="{00000000-0010-0000-0C00-000008000000}" name="Column8"/>
    <tableColumn id="9" xr3:uid="{00000000-0010-0000-0C00-000009000000}" name="Column9"/>
    <tableColumn id="10" xr3:uid="{00000000-0010-0000-0C00-00000A000000}" name="Column10"/>
    <tableColumn id="11" xr3:uid="{00000000-0010-0000-0C00-00000B000000}" name="Column11"/>
    <tableColumn id="12" xr3:uid="{00000000-0010-0000-0C00-00000C000000}" name="Column12"/>
    <tableColumn id="13" xr3:uid="{00000000-0010-0000-0C00-00000D000000}" name="Column13"/>
    <tableColumn id="14" xr3:uid="{00000000-0010-0000-0C00-00000E000000}" name="Column14"/>
    <tableColumn id="15" xr3:uid="{00000000-0010-0000-0C00-00000F000000}" name="Column15"/>
    <tableColumn id="16" xr3:uid="{00000000-0010-0000-0C00-000010000000}" name="Column16"/>
    <tableColumn id="17" xr3:uid="{00000000-0010-0000-0C00-000011000000}" name="Column17"/>
    <tableColumn id="18" xr3:uid="{00000000-0010-0000-0C00-000012000000}" name="Column18"/>
    <tableColumn id="19" xr3:uid="{00000000-0010-0000-0C00-000013000000}" name="Column19"/>
    <tableColumn id="20" xr3:uid="{00000000-0010-0000-0C00-000014000000}" name="Column20"/>
    <tableColumn id="21" xr3:uid="{00000000-0010-0000-0C00-000015000000}" name="Column21"/>
    <tableColumn id="22" xr3:uid="{00000000-0010-0000-0C00-000016000000}" name="Column22"/>
    <tableColumn id="23" xr3:uid="{00000000-0010-0000-0C00-000017000000}" name="Column23"/>
    <tableColumn id="24" xr3:uid="{00000000-0010-0000-0C00-000018000000}" name="Column24"/>
    <tableColumn id="25" xr3:uid="{00000000-0010-0000-0C00-000019000000}" name="Column25"/>
    <tableColumn id="26" xr3:uid="{00000000-0010-0000-0C00-00001A000000}" name="Column26"/>
  </tableColumns>
  <tableStyleInfo name="ENCERRADOS-style 13" showFirstColumn="1" showLastColumn="1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81000000}" name="Table_130" displayName="Table_130" ref="W422:AS422" headerRowCount="0">
  <tableColumns count="23">
    <tableColumn id="1" xr3:uid="{00000000-0010-0000-8100-000001000000}" name="Column1"/>
    <tableColumn id="2" xr3:uid="{00000000-0010-0000-8100-000002000000}" name="Column2"/>
    <tableColumn id="3" xr3:uid="{00000000-0010-0000-8100-000003000000}" name="Column3"/>
    <tableColumn id="4" xr3:uid="{00000000-0010-0000-8100-000004000000}" name="Column4"/>
    <tableColumn id="5" xr3:uid="{00000000-0010-0000-8100-000005000000}" name="Column5"/>
    <tableColumn id="6" xr3:uid="{00000000-0010-0000-8100-000006000000}" name="Column6"/>
    <tableColumn id="7" xr3:uid="{00000000-0010-0000-8100-000007000000}" name="Column7"/>
    <tableColumn id="8" xr3:uid="{00000000-0010-0000-8100-000008000000}" name="Column8"/>
    <tableColumn id="9" xr3:uid="{00000000-0010-0000-8100-000009000000}" name="Column9"/>
    <tableColumn id="10" xr3:uid="{00000000-0010-0000-8100-00000A000000}" name="Column10"/>
    <tableColumn id="11" xr3:uid="{00000000-0010-0000-8100-00000B000000}" name="Column11"/>
    <tableColumn id="12" xr3:uid="{00000000-0010-0000-8100-00000C000000}" name="Column12"/>
    <tableColumn id="13" xr3:uid="{00000000-0010-0000-8100-00000D000000}" name="Column13"/>
    <tableColumn id="14" xr3:uid="{00000000-0010-0000-8100-00000E000000}" name="Column14"/>
    <tableColumn id="15" xr3:uid="{00000000-0010-0000-8100-00000F000000}" name="Column15"/>
    <tableColumn id="16" xr3:uid="{00000000-0010-0000-8100-000010000000}" name="Column16"/>
    <tableColumn id="17" xr3:uid="{00000000-0010-0000-8100-000011000000}" name="Column17"/>
    <tableColumn id="18" xr3:uid="{00000000-0010-0000-8100-000012000000}" name="Column18"/>
    <tableColumn id="19" xr3:uid="{00000000-0010-0000-8100-000013000000}" name="Column19"/>
    <tableColumn id="20" xr3:uid="{00000000-0010-0000-8100-000014000000}" name="Column20"/>
    <tableColumn id="21" xr3:uid="{00000000-0010-0000-8100-000015000000}" name="Column21"/>
    <tableColumn id="22" xr3:uid="{00000000-0010-0000-8100-000016000000}" name="Column22"/>
    <tableColumn id="23" xr3:uid="{00000000-0010-0000-8100-000017000000}" name="Column23"/>
  </tableColumns>
  <tableStyleInfo name="ENCERRADOS-style 130" showFirstColumn="1" showLastColumn="1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00000000-000C-0000-FFFF-FFFF82000000}" name="Table_131" displayName="Table_131" ref="N426:O426" headerRowCount="0">
  <tableColumns count="2">
    <tableColumn id="1" xr3:uid="{00000000-0010-0000-8200-000001000000}" name="Column1"/>
    <tableColumn id="2" xr3:uid="{00000000-0010-0000-8200-000002000000}" name="Column2"/>
  </tableColumns>
  <tableStyleInfo name="ENCERRADOS-style 131" showFirstColumn="1" showLastColumn="1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00000000-000C-0000-FFFF-FFFF83000000}" name="Table_132" displayName="Table_132" ref="S426:U426" headerRowCount="0">
  <tableColumns count="3">
    <tableColumn id="1" xr3:uid="{00000000-0010-0000-8300-000001000000}" name="Column1"/>
    <tableColumn id="2" xr3:uid="{00000000-0010-0000-8300-000002000000}" name="Column2"/>
    <tableColumn id="3" xr3:uid="{00000000-0010-0000-8300-000003000000}" name="Column3"/>
  </tableColumns>
  <tableStyleInfo name="ENCERRADOS-style 132" showFirstColumn="1" showLastColumn="1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00000000-000C-0000-FFFF-FFFF84000000}" name="Table_133" displayName="Table_133" ref="N427:O427" headerRowCount="0">
  <tableColumns count="2">
    <tableColumn id="1" xr3:uid="{00000000-0010-0000-8400-000001000000}" name="Column1"/>
    <tableColumn id="2" xr3:uid="{00000000-0010-0000-8400-000002000000}" name="Column2"/>
  </tableColumns>
  <tableStyleInfo name="ENCERRADOS-style 133" showFirstColumn="1" showLastColumn="1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00000000-000C-0000-FFFF-FFFF85000000}" name="Table_134" displayName="Table_134" ref="B431" headerRowCount="0">
  <tableColumns count="1">
    <tableColumn id="1" xr3:uid="{00000000-0010-0000-8500-000001000000}" name="Column1"/>
  </tableColumns>
  <tableStyleInfo name="ENCERRADOS-style 134" showFirstColumn="1" showLastColumn="1" showRowStripes="1" showColumnStripes="0"/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00000000-000C-0000-FFFF-FFFF86000000}" name="Table_135" displayName="Table_135" ref="C431:H431" headerRowCount="0">
  <tableColumns count="6">
    <tableColumn id="1" xr3:uid="{00000000-0010-0000-8600-000001000000}" name="Column1"/>
    <tableColumn id="2" xr3:uid="{00000000-0010-0000-8600-000002000000}" name="Column2"/>
    <tableColumn id="3" xr3:uid="{00000000-0010-0000-8600-000003000000}" name="Column3"/>
    <tableColumn id="4" xr3:uid="{00000000-0010-0000-8600-000004000000}" name="Column4"/>
    <tableColumn id="5" xr3:uid="{00000000-0010-0000-8600-000005000000}" name="Column5"/>
    <tableColumn id="6" xr3:uid="{00000000-0010-0000-8600-000006000000}" name="Column6"/>
  </tableColumns>
  <tableStyleInfo name="ENCERRADOS-style 135" showFirstColumn="1" showLastColumn="1" showRowStripes="1" showColumnStripes="0"/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00000000-000C-0000-FFFF-FFFF87000000}" name="Table_136" displayName="Table_136" ref="I431:J431" headerRowCount="0">
  <tableColumns count="2">
    <tableColumn id="1" xr3:uid="{00000000-0010-0000-8700-000001000000}" name="Column1"/>
    <tableColumn id="2" xr3:uid="{00000000-0010-0000-8700-000002000000}" name="Column2"/>
  </tableColumns>
  <tableStyleInfo name="ENCERRADOS-style 136" showFirstColumn="1" showLastColumn="1" showRowStripes="1" showColumnStripes="0"/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00000000-000C-0000-FFFF-FFFF88000000}" name="Table_137" displayName="Table_137" ref="K431" headerRowCount="0">
  <tableColumns count="1">
    <tableColumn id="1" xr3:uid="{00000000-0010-0000-8800-000001000000}" name="Column1"/>
  </tableColumns>
  <tableStyleInfo name="ENCERRADOS-style 137" showFirstColumn="1" showLastColumn="1" showRowStripes="1" showColumnStripes="0"/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00000000-000C-0000-FFFF-FFFF89000000}" name="Table_138" displayName="Table_138" ref="L431:M431" headerRowCount="0">
  <tableColumns count="2">
    <tableColumn id="1" xr3:uid="{00000000-0010-0000-8900-000001000000}" name="Column1"/>
    <tableColumn id="2" xr3:uid="{00000000-0010-0000-8900-000002000000}" name="Column2"/>
  </tableColumns>
  <tableStyleInfo name="ENCERRADOS-style 138" showFirstColumn="1" showLastColumn="1" showRowStripes="1" showColumnStripes="0"/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00000000-000C-0000-FFFF-FFFF8A000000}" name="Table_139" displayName="Table_139" ref="N431:O431" headerRowCount="0">
  <tableColumns count="2">
    <tableColumn id="1" xr3:uid="{00000000-0010-0000-8A00-000001000000}" name="Column1"/>
    <tableColumn id="2" xr3:uid="{00000000-0010-0000-8A00-000002000000}" name="Column2"/>
  </tableColumns>
  <tableStyleInfo name="ENCERRADOS-style 139" showFirstColumn="1" showLastColumn="1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e_14" displayName="Table_14" ref="C270:H270" headerRowCount="0">
  <tableColumns count="6">
    <tableColumn id="1" xr3:uid="{00000000-0010-0000-0D00-000001000000}" name="Column1"/>
    <tableColumn id="2" xr3:uid="{00000000-0010-0000-0D00-000002000000}" name="Column2"/>
    <tableColumn id="3" xr3:uid="{00000000-0010-0000-0D00-000003000000}" name="Column3"/>
    <tableColumn id="4" xr3:uid="{00000000-0010-0000-0D00-000004000000}" name="Column4"/>
    <tableColumn id="5" xr3:uid="{00000000-0010-0000-0D00-000005000000}" name="Column5"/>
    <tableColumn id="6" xr3:uid="{00000000-0010-0000-0D00-000006000000}" name="Column6"/>
  </tableColumns>
  <tableStyleInfo name="ENCERRADOS-style 14" showFirstColumn="1" showLastColumn="1" showRowStripes="1" showColumnStripes="0"/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00000000-000C-0000-FFFF-FFFF8B000000}" name="Table_140" displayName="Table_140" ref="P431:Q431" headerRowCount="0">
  <tableColumns count="2">
    <tableColumn id="1" xr3:uid="{00000000-0010-0000-8B00-000001000000}" name="Column1"/>
    <tableColumn id="2" xr3:uid="{00000000-0010-0000-8B00-000002000000}" name="Column2"/>
  </tableColumns>
  <tableStyleInfo name="ENCERRADOS-style 140" showFirstColumn="1" showLastColumn="1" showRowStripes="1" showColumnStripes="0"/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00000000-000C-0000-FFFF-FFFF8C000000}" name="Table_141" displayName="Table_141" ref="V431" headerRowCount="0">
  <tableColumns count="1">
    <tableColumn id="1" xr3:uid="{00000000-0010-0000-8C00-000001000000}" name="Column1"/>
  </tableColumns>
  <tableStyleInfo name="ENCERRADOS-style 141" showFirstColumn="1" showLastColumn="1" showRowStripes="1" showColumnStripes="0"/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00000000-000C-0000-FFFF-FFFF8D000000}" name="Table_142" displayName="Table_142" ref="W431:AS431" headerRowCount="0">
  <tableColumns count="23">
    <tableColumn id="1" xr3:uid="{00000000-0010-0000-8D00-000001000000}" name="Column1"/>
    <tableColumn id="2" xr3:uid="{00000000-0010-0000-8D00-000002000000}" name="Column2"/>
    <tableColumn id="3" xr3:uid="{00000000-0010-0000-8D00-000003000000}" name="Column3"/>
    <tableColumn id="4" xr3:uid="{00000000-0010-0000-8D00-000004000000}" name="Column4"/>
    <tableColumn id="5" xr3:uid="{00000000-0010-0000-8D00-000005000000}" name="Column5"/>
    <tableColumn id="6" xr3:uid="{00000000-0010-0000-8D00-000006000000}" name="Column6"/>
    <tableColumn id="7" xr3:uid="{00000000-0010-0000-8D00-000007000000}" name="Column7"/>
    <tableColumn id="8" xr3:uid="{00000000-0010-0000-8D00-000008000000}" name="Column8"/>
    <tableColumn id="9" xr3:uid="{00000000-0010-0000-8D00-000009000000}" name="Column9"/>
    <tableColumn id="10" xr3:uid="{00000000-0010-0000-8D00-00000A000000}" name="Column10"/>
    <tableColumn id="11" xr3:uid="{00000000-0010-0000-8D00-00000B000000}" name="Column11"/>
    <tableColumn id="12" xr3:uid="{00000000-0010-0000-8D00-00000C000000}" name="Column12"/>
    <tableColumn id="13" xr3:uid="{00000000-0010-0000-8D00-00000D000000}" name="Column13"/>
    <tableColumn id="14" xr3:uid="{00000000-0010-0000-8D00-00000E000000}" name="Column14"/>
    <tableColumn id="15" xr3:uid="{00000000-0010-0000-8D00-00000F000000}" name="Column15"/>
    <tableColumn id="16" xr3:uid="{00000000-0010-0000-8D00-000010000000}" name="Column16"/>
    <tableColumn id="17" xr3:uid="{00000000-0010-0000-8D00-000011000000}" name="Column17"/>
    <tableColumn id="18" xr3:uid="{00000000-0010-0000-8D00-000012000000}" name="Column18"/>
    <tableColumn id="19" xr3:uid="{00000000-0010-0000-8D00-000013000000}" name="Column19"/>
    <tableColumn id="20" xr3:uid="{00000000-0010-0000-8D00-000014000000}" name="Column20"/>
    <tableColumn id="21" xr3:uid="{00000000-0010-0000-8D00-000015000000}" name="Column21"/>
    <tableColumn id="22" xr3:uid="{00000000-0010-0000-8D00-000016000000}" name="Column22"/>
    <tableColumn id="23" xr3:uid="{00000000-0010-0000-8D00-000017000000}" name="Column23"/>
  </tableColumns>
  <tableStyleInfo name="ENCERRADOS-style 142" showFirstColumn="1" showLastColumn="1" showRowStripes="1" showColumnStripes="0"/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0000000-000C-0000-FFFF-FFFF8E000000}" name="Table_143" displayName="Table_143" ref="L432" headerRowCount="0">
  <tableColumns count="1">
    <tableColumn id="1" xr3:uid="{00000000-0010-0000-8E00-000001000000}" name="Column1"/>
  </tableColumns>
  <tableStyleInfo name="ENCERRADOS-style 143" showFirstColumn="1" showLastColumn="1" showRowStripes="1" showColumnStripes="0"/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00000000-000C-0000-FFFF-FFFF8F000000}" name="Table_144" displayName="Table_144" ref="M432" headerRowCount="0">
  <tableColumns count="1">
    <tableColumn id="1" xr3:uid="{00000000-0010-0000-8F00-000001000000}" name="Column1"/>
  </tableColumns>
  <tableStyleInfo name="ENCERRADOS-style 144" showFirstColumn="1" showLastColumn="1" showRowStripes="1" showColumnStripes="0"/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00000000-000C-0000-FFFF-FFFF90000000}" name="Table_145" displayName="Table_145" ref="N432:O432" headerRowCount="0">
  <tableColumns count="2">
    <tableColumn id="1" xr3:uid="{00000000-0010-0000-9000-000001000000}" name="Column1"/>
    <tableColumn id="2" xr3:uid="{00000000-0010-0000-9000-000002000000}" name="Column2"/>
  </tableColumns>
  <tableStyleInfo name="ENCERRADOS-style 145" showFirstColumn="1" showLastColumn="1" showRowStripes="1" showColumnStripes="0"/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00000000-000C-0000-FFFF-FFFF91000000}" name="Table_146" displayName="Table_146" ref="B433" headerRowCount="0">
  <tableColumns count="1">
    <tableColumn id="1" xr3:uid="{00000000-0010-0000-9100-000001000000}" name="Column1"/>
  </tableColumns>
  <tableStyleInfo name="ENCERRADOS-style 146" showFirstColumn="1" showLastColumn="1" showRowStripes="1" showColumnStripes="0"/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00000000-000C-0000-FFFF-FFFF92000000}" name="Table_147" displayName="Table_147" ref="C433:H433" headerRowCount="0">
  <tableColumns count="6">
    <tableColumn id="1" xr3:uid="{00000000-0010-0000-9200-000001000000}" name="Column1"/>
    <tableColumn id="2" xr3:uid="{00000000-0010-0000-9200-000002000000}" name="Column2"/>
    <tableColumn id="3" xr3:uid="{00000000-0010-0000-9200-000003000000}" name="Column3"/>
    <tableColumn id="4" xr3:uid="{00000000-0010-0000-9200-000004000000}" name="Column4"/>
    <tableColumn id="5" xr3:uid="{00000000-0010-0000-9200-000005000000}" name="Column5"/>
    <tableColumn id="6" xr3:uid="{00000000-0010-0000-9200-000006000000}" name="Column6"/>
  </tableColumns>
  <tableStyleInfo name="ENCERRADOS-style 147" showFirstColumn="1" showLastColumn="1" showRowStripes="1" showColumnStripes="0"/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00000000-000C-0000-FFFF-FFFF93000000}" name="Table_148" displayName="Table_148" ref="I433:J433" headerRowCount="0">
  <tableColumns count="2">
    <tableColumn id="1" xr3:uid="{00000000-0010-0000-9300-000001000000}" name="Column1"/>
    <tableColumn id="2" xr3:uid="{00000000-0010-0000-9300-000002000000}" name="Column2"/>
  </tableColumns>
  <tableStyleInfo name="ENCERRADOS-style 148" showFirstColumn="1" showLastColumn="1" showRowStripes="1" showColumnStripes="0"/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00000000-000C-0000-FFFF-FFFF94000000}" name="Table_149" displayName="Table_149" ref="K433" headerRowCount="0">
  <tableColumns count="1">
    <tableColumn id="1" xr3:uid="{00000000-0010-0000-9400-000001000000}" name="Column1"/>
  </tableColumns>
  <tableStyleInfo name="ENCERRADOS-style 149" showFirstColumn="1" showLastColumn="1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E000000}" name="Table_15" displayName="Table_15" ref="I270:J270" headerRowCount="0">
  <tableColumns count="2">
    <tableColumn id="1" xr3:uid="{00000000-0010-0000-0E00-000001000000}" name="Column1"/>
    <tableColumn id="2" xr3:uid="{00000000-0010-0000-0E00-000002000000}" name="Column2"/>
  </tableColumns>
  <tableStyleInfo name="ENCERRADOS-style 15" showFirstColumn="1" showLastColumn="1" showRowStripes="1" showColumnStripes="0"/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00000000-000C-0000-FFFF-FFFF95000000}" name="Table_150" displayName="Table_150" ref="L433" headerRowCount="0">
  <tableColumns count="1">
    <tableColumn id="1" xr3:uid="{00000000-0010-0000-9500-000001000000}" name="Column1"/>
  </tableColumns>
  <tableStyleInfo name="ENCERRADOS-style 150" showFirstColumn="1" showLastColumn="1" showRowStripes="1" showColumnStripes="0"/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00000000-000C-0000-FFFF-FFFF96000000}" name="Table_151" displayName="Table_151" ref="N433:O433" headerRowCount="0">
  <tableColumns count="2">
    <tableColumn id="1" xr3:uid="{00000000-0010-0000-9600-000001000000}" name="Column1"/>
    <tableColumn id="2" xr3:uid="{00000000-0010-0000-9600-000002000000}" name="Column2"/>
  </tableColumns>
  <tableStyleInfo name="ENCERRADOS-style 151" showFirstColumn="1" showLastColumn="1" showRowStripes="1" showColumnStripes="0"/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00000000-000C-0000-FFFF-FFFF97000000}" name="Table_152" displayName="Table_152" ref="P433" headerRowCount="0">
  <tableColumns count="1">
    <tableColumn id="1" xr3:uid="{00000000-0010-0000-9700-000001000000}" name="Column1"/>
  </tableColumns>
  <tableStyleInfo name="ENCERRADOS-style 152" showFirstColumn="1" showLastColumn="1" showRowStripes="1" showColumnStripes="0"/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00000000-000C-0000-FFFF-FFFF98000000}" name="Table_153" displayName="Table_153" ref="V433" headerRowCount="0">
  <tableColumns count="1">
    <tableColumn id="1" xr3:uid="{00000000-0010-0000-9800-000001000000}" name="Column1"/>
  </tableColumns>
  <tableStyleInfo name="ENCERRADOS-style 153" showFirstColumn="1" showLastColumn="1" showRowStripes="1" showColumnStripes="0"/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00000000-000C-0000-FFFF-FFFF99000000}" name="Table_154" displayName="Table_154" ref="W433:AS433" headerRowCount="0">
  <tableColumns count="23">
    <tableColumn id="1" xr3:uid="{00000000-0010-0000-9900-000001000000}" name="Column1"/>
    <tableColumn id="2" xr3:uid="{00000000-0010-0000-9900-000002000000}" name="Column2"/>
    <tableColumn id="3" xr3:uid="{00000000-0010-0000-9900-000003000000}" name="Column3"/>
    <tableColumn id="4" xr3:uid="{00000000-0010-0000-9900-000004000000}" name="Column4"/>
    <tableColumn id="5" xr3:uid="{00000000-0010-0000-9900-000005000000}" name="Column5"/>
    <tableColumn id="6" xr3:uid="{00000000-0010-0000-9900-000006000000}" name="Column6"/>
    <tableColumn id="7" xr3:uid="{00000000-0010-0000-9900-000007000000}" name="Column7"/>
    <tableColumn id="8" xr3:uid="{00000000-0010-0000-9900-000008000000}" name="Column8"/>
    <tableColumn id="9" xr3:uid="{00000000-0010-0000-9900-000009000000}" name="Column9"/>
    <tableColumn id="10" xr3:uid="{00000000-0010-0000-9900-00000A000000}" name="Column10"/>
    <tableColumn id="11" xr3:uid="{00000000-0010-0000-9900-00000B000000}" name="Column11"/>
    <tableColumn id="12" xr3:uid="{00000000-0010-0000-9900-00000C000000}" name="Column12"/>
    <tableColumn id="13" xr3:uid="{00000000-0010-0000-9900-00000D000000}" name="Column13"/>
    <tableColumn id="14" xr3:uid="{00000000-0010-0000-9900-00000E000000}" name="Column14"/>
    <tableColumn id="15" xr3:uid="{00000000-0010-0000-9900-00000F000000}" name="Column15"/>
    <tableColumn id="16" xr3:uid="{00000000-0010-0000-9900-000010000000}" name="Column16"/>
    <tableColumn id="17" xr3:uid="{00000000-0010-0000-9900-000011000000}" name="Column17"/>
    <tableColumn id="18" xr3:uid="{00000000-0010-0000-9900-000012000000}" name="Column18"/>
    <tableColumn id="19" xr3:uid="{00000000-0010-0000-9900-000013000000}" name="Column19"/>
    <tableColumn id="20" xr3:uid="{00000000-0010-0000-9900-000014000000}" name="Column20"/>
    <tableColumn id="21" xr3:uid="{00000000-0010-0000-9900-000015000000}" name="Column21"/>
    <tableColumn id="22" xr3:uid="{00000000-0010-0000-9900-000016000000}" name="Column22"/>
    <tableColumn id="23" xr3:uid="{00000000-0010-0000-9900-000017000000}" name="Column23"/>
  </tableColumns>
  <tableStyleInfo name="ENCERRADOS-style 154" showFirstColumn="1" showLastColumn="1" showRowStripes="1" showColumnStripes="0"/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00000000-000C-0000-FFFF-FFFF9A000000}" name="Table_155" displayName="Table_155" ref="N435:O435" headerRowCount="0">
  <tableColumns count="2">
    <tableColumn id="1" xr3:uid="{00000000-0010-0000-9A00-000001000000}" name="Column1"/>
    <tableColumn id="2" xr3:uid="{00000000-0010-0000-9A00-000002000000}" name="Column2"/>
  </tableColumns>
  <tableStyleInfo name="ENCERRADOS-style 155" showFirstColumn="1" showLastColumn="1" showRowStripes="1" showColumnStripes="0"/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00000000-000C-0000-FFFF-FFFF9B000000}" name="Table_156" displayName="Table_156" ref="S435:U435" headerRowCount="0">
  <tableColumns count="3">
    <tableColumn id="1" xr3:uid="{00000000-0010-0000-9B00-000001000000}" name="Column1"/>
    <tableColumn id="2" xr3:uid="{00000000-0010-0000-9B00-000002000000}" name="Column2"/>
    <tableColumn id="3" xr3:uid="{00000000-0010-0000-9B00-000003000000}" name="Column3"/>
  </tableColumns>
  <tableStyleInfo name="ENCERRADOS-style 156" showFirstColumn="1" showLastColumn="1" showRowStripes="1" showColumnStripes="0"/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00000000-000C-0000-FFFF-FFFF9C000000}" name="Table_157" displayName="Table_157" ref="B437" headerRowCount="0">
  <tableColumns count="1">
    <tableColumn id="1" xr3:uid="{00000000-0010-0000-9C00-000001000000}" name="Column1"/>
  </tableColumns>
  <tableStyleInfo name="ENCERRADOS-style 157" showFirstColumn="1" showLastColumn="1" showRowStripes="1" showColumnStripes="0"/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00000000-000C-0000-FFFF-FFFF9D000000}" name="Table_158" displayName="Table_158" ref="C437:H437" headerRowCount="0">
  <tableColumns count="6">
    <tableColumn id="1" xr3:uid="{00000000-0010-0000-9D00-000001000000}" name="Column1"/>
    <tableColumn id="2" xr3:uid="{00000000-0010-0000-9D00-000002000000}" name="Column2"/>
    <tableColumn id="3" xr3:uid="{00000000-0010-0000-9D00-000003000000}" name="Column3"/>
    <tableColumn id="4" xr3:uid="{00000000-0010-0000-9D00-000004000000}" name="Column4"/>
    <tableColumn id="5" xr3:uid="{00000000-0010-0000-9D00-000005000000}" name="Column5"/>
    <tableColumn id="6" xr3:uid="{00000000-0010-0000-9D00-000006000000}" name="Column6"/>
  </tableColumns>
  <tableStyleInfo name="ENCERRADOS-style 158" showFirstColumn="1" showLastColumn="1" showRowStripes="1" showColumnStripes="0"/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00000000-000C-0000-FFFF-FFFF9E000000}" name="Table_159" displayName="Table_159" ref="I437:J437" headerRowCount="0">
  <tableColumns count="2">
    <tableColumn id="1" xr3:uid="{00000000-0010-0000-9E00-000001000000}" name="Column1"/>
    <tableColumn id="2" xr3:uid="{00000000-0010-0000-9E00-000002000000}" name="Column2"/>
  </tableColumns>
  <tableStyleInfo name="ENCERRADOS-style 159" showFirstColumn="1" showLastColumn="1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e_16" displayName="Table_16" ref="K270" headerRowCount="0">
  <tableColumns count="1">
    <tableColumn id="1" xr3:uid="{00000000-0010-0000-0F00-000001000000}" name="Column1"/>
  </tableColumns>
  <tableStyleInfo name="ENCERRADOS-style 16" showFirstColumn="1" showLastColumn="1" showRowStripes="1" showColumnStripes="0"/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00000000-000C-0000-FFFF-FFFF9F000000}" name="Table_160" displayName="Table_160" ref="K437" headerRowCount="0">
  <tableColumns count="1">
    <tableColumn id="1" xr3:uid="{00000000-0010-0000-9F00-000001000000}" name="Column1"/>
  </tableColumns>
  <tableStyleInfo name="ENCERRADOS-style 160" showFirstColumn="1" showLastColumn="1" showRowStripes="1" showColumnStripes="0"/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00000000-000C-0000-FFFF-FFFFA0000000}" name="Table_161" displayName="Table_161" ref="L437" headerRowCount="0">
  <tableColumns count="1">
    <tableColumn id="1" xr3:uid="{00000000-0010-0000-A000-000001000000}" name="Column1"/>
  </tableColumns>
  <tableStyleInfo name="ENCERRADOS-style 161" showFirstColumn="1" showLastColumn="1" showRowStripes="1" showColumnStripes="0"/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00000000-000C-0000-FFFF-FFFFA1000000}" name="Table_162" displayName="Table_162" ref="M437" headerRowCount="0">
  <tableColumns count="1">
    <tableColumn id="1" xr3:uid="{00000000-0010-0000-A100-000001000000}" name="Column1"/>
  </tableColumns>
  <tableStyleInfo name="ENCERRADOS-style 162" showFirstColumn="1" showLastColumn="1" showRowStripes="1" showColumnStripes="0"/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00000000-000C-0000-FFFF-FFFFA2000000}" name="Table_163" displayName="Table_163" ref="N437:P437" headerRowCount="0">
  <tableColumns count="3">
    <tableColumn id="1" xr3:uid="{00000000-0010-0000-A200-000001000000}" name="Column1"/>
    <tableColumn id="2" xr3:uid="{00000000-0010-0000-A200-000002000000}" name="Column2"/>
    <tableColumn id="3" xr3:uid="{00000000-0010-0000-A200-000003000000}" name="Column3"/>
  </tableColumns>
  <tableStyleInfo name="ENCERRADOS-style 163" showFirstColumn="1" showLastColumn="1" showRowStripes="1" showColumnStripes="0"/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00000000-000C-0000-FFFF-FFFFA3000000}" name="Table_164" displayName="Table_164" ref="V437" headerRowCount="0">
  <tableColumns count="1">
    <tableColumn id="1" xr3:uid="{00000000-0010-0000-A300-000001000000}" name="Column1"/>
  </tableColumns>
  <tableStyleInfo name="ENCERRADOS-style 164" showFirstColumn="1" showLastColumn="1" showRowStripes="1" showColumnStripes="0"/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00000000-000C-0000-FFFF-FFFFA4000000}" name="Table_165" displayName="Table_165" ref="W437:AS437" headerRowCount="0">
  <tableColumns count="23">
    <tableColumn id="1" xr3:uid="{00000000-0010-0000-A400-000001000000}" name="Column1"/>
    <tableColumn id="2" xr3:uid="{00000000-0010-0000-A400-000002000000}" name="Column2"/>
    <tableColumn id="3" xr3:uid="{00000000-0010-0000-A400-000003000000}" name="Column3"/>
    <tableColumn id="4" xr3:uid="{00000000-0010-0000-A400-000004000000}" name="Column4"/>
    <tableColumn id="5" xr3:uid="{00000000-0010-0000-A400-000005000000}" name="Column5"/>
    <tableColumn id="6" xr3:uid="{00000000-0010-0000-A400-000006000000}" name="Column6"/>
    <tableColumn id="7" xr3:uid="{00000000-0010-0000-A400-000007000000}" name="Column7"/>
    <tableColumn id="8" xr3:uid="{00000000-0010-0000-A400-000008000000}" name="Column8"/>
    <tableColumn id="9" xr3:uid="{00000000-0010-0000-A400-000009000000}" name="Column9"/>
    <tableColumn id="10" xr3:uid="{00000000-0010-0000-A400-00000A000000}" name="Column10"/>
    <tableColumn id="11" xr3:uid="{00000000-0010-0000-A400-00000B000000}" name="Column11"/>
    <tableColumn id="12" xr3:uid="{00000000-0010-0000-A400-00000C000000}" name="Column12"/>
    <tableColumn id="13" xr3:uid="{00000000-0010-0000-A400-00000D000000}" name="Column13"/>
    <tableColumn id="14" xr3:uid="{00000000-0010-0000-A400-00000E000000}" name="Column14"/>
    <tableColumn id="15" xr3:uid="{00000000-0010-0000-A400-00000F000000}" name="Column15"/>
    <tableColumn id="16" xr3:uid="{00000000-0010-0000-A400-000010000000}" name="Column16"/>
    <tableColumn id="17" xr3:uid="{00000000-0010-0000-A400-000011000000}" name="Column17"/>
    <tableColumn id="18" xr3:uid="{00000000-0010-0000-A400-000012000000}" name="Column18"/>
    <tableColumn id="19" xr3:uid="{00000000-0010-0000-A400-000013000000}" name="Column19"/>
    <tableColumn id="20" xr3:uid="{00000000-0010-0000-A400-000014000000}" name="Column20"/>
    <tableColumn id="21" xr3:uid="{00000000-0010-0000-A400-000015000000}" name="Column21"/>
    <tableColumn id="22" xr3:uid="{00000000-0010-0000-A400-000016000000}" name="Column22"/>
    <tableColumn id="23" xr3:uid="{00000000-0010-0000-A400-000017000000}" name="Column23"/>
  </tableColumns>
  <tableStyleInfo name="ENCERRADOS-style 165" showFirstColumn="1" showLastColumn="1" showRowStripes="1" showColumnStripes="0"/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00000000-000C-0000-FFFF-FFFFA5000000}" name="Table_166" displayName="Table_166" ref="L438" headerRowCount="0">
  <tableColumns count="1">
    <tableColumn id="1" xr3:uid="{00000000-0010-0000-A500-000001000000}" name="Column1"/>
  </tableColumns>
  <tableStyleInfo name="ENCERRADOS-style 166" showFirstColumn="1" showLastColumn="1" showRowStripes="1" showColumnStripes="0"/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00000000-000C-0000-FFFF-FFFFA6000000}" name="Table_167" displayName="Table_167" ref="M438" headerRowCount="0">
  <tableColumns count="1">
    <tableColumn id="1" xr3:uid="{00000000-0010-0000-A600-000001000000}" name="Column1"/>
  </tableColumns>
  <tableStyleInfo name="ENCERRADOS-style 167" showFirstColumn="1" showLastColumn="1" showRowStripes="1" showColumnStripes="0"/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00000000-000C-0000-FFFF-FFFFA7000000}" name="Table_168" displayName="Table_168" ref="N438:P438" headerRowCount="0">
  <tableColumns count="3">
    <tableColumn id="1" xr3:uid="{00000000-0010-0000-A700-000001000000}" name="Column1"/>
    <tableColumn id="2" xr3:uid="{00000000-0010-0000-A700-000002000000}" name="Column2"/>
    <tableColumn id="3" xr3:uid="{00000000-0010-0000-A700-000003000000}" name="Column3"/>
  </tableColumns>
  <tableStyleInfo name="ENCERRADOS-style 168" showFirstColumn="1" showLastColumn="1" showRowStripes="1" showColumnStripes="0"/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00000000-000C-0000-FFFF-FFFFA8000000}" name="Table_169" displayName="Table_169" ref="B442" headerRowCount="0">
  <tableColumns count="1">
    <tableColumn id="1" xr3:uid="{00000000-0010-0000-A800-000001000000}" name="Column1"/>
  </tableColumns>
  <tableStyleInfo name="ENCERRADOS-style 169" showFirstColumn="1" showLastColumn="1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0000000}" name="Table_17" displayName="Table_17" ref="L270:N270" headerRowCount="0">
  <tableColumns count="3">
    <tableColumn id="1" xr3:uid="{00000000-0010-0000-1000-000001000000}" name="Column1"/>
    <tableColumn id="2" xr3:uid="{00000000-0010-0000-1000-000002000000}" name="Column2"/>
    <tableColumn id="3" xr3:uid="{00000000-0010-0000-1000-000003000000}" name="Column3"/>
  </tableColumns>
  <tableStyleInfo name="ENCERRADOS-style 17" showFirstColumn="1" showLastColumn="1" showRowStripes="1" showColumnStripes="0"/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A9000000}" name="Table_170" displayName="Table_170" ref="C442:H442" headerRowCount="0">
  <tableColumns count="6">
    <tableColumn id="1" xr3:uid="{00000000-0010-0000-A900-000001000000}" name="Column1"/>
    <tableColumn id="2" xr3:uid="{00000000-0010-0000-A900-000002000000}" name="Column2"/>
    <tableColumn id="3" xr3:uid="{00000000-0010-0000-A900-000003000000}" name="Column3"/>
    <tableColumn id="4" xr3:uid="{00000000-0010-0000-A900-000004000000}" name="Column4"/>
    <tableColumn id="5" xr3:uid="{00000000-0010-0000-A900-000005000000}" name="Column5"/>
    <tableColumn id="6" xr3:uid="{00000000-0010-0000-A900-000006000000}" name="Column6"/>
  </tableColumns>
  <tableStyleInfo name="ENCERRADOS-style 170" showFirstColumn="1" showLastColumn="1" showRowStripes="1" showColumnStripes="0"/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00000000-000C-0000-FFFF-FFFFAA000000}" name="Table_171" displayName="Table_171" ref="I442:J442" headerRowCount="0">
  <tableColumns count="2">
    <tableColumn id="1" xr3:uid="{00000000-0010-0000-AA00-000001000000}" name="Column1"/>
    <tableColumn id="2" xr3:uid="{00000000-0010-0000-AA00-000002000000}" name="Column2"/>
  </tableColumns>
  <tableStyleInfo name="ENCERRADOS-style 171" showFirstColumn="1" showLastColumn="1" showRowStripes="1" showColumnStripes="0"/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00000000-000C-0000-FFFF-FFFFAB000000}" name="Table_172" displayName="Table_172" ref="K442" headerRowCount="0">
  <tableColumns count="1">
    <tableColumn id="1" xr3:uid="{00000000-0010-0000-AB00-000001000000}" name="Column1"/>
  </tableColumns>
  <tableStyleInfo name="ENCERRADOS-style 172" showFirstColumn="1" showLastColumn="1" showRowStripes="1" showColumnStripes="0"/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00000000-000C-0000-FFFF-FFFFAC000000}" name="Table_173" displayName="Table_173" ref="L442" headerRowCount="0">
  <tableColumns count="1">
    <tableColumn id="1" xr3:uid="{00000000-0010-0000-AC00-000001000000}" name="Column1"/>
  </tableColumns>
  <tableStyleInfo name="ENCERRADOS-style 173" showFirstColumn="1" showLastColumn="1" showRowStripes="1" showColumnStripes="0"/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00000000-000C-0000-FFFF-FFFFAD000000}" name="Table_174" displayName="Table_174" ref="N442:O442" headerRowCount="0">
  <tableColumns count="2">
    <tableColumn id="1" xr3:uid="{00000000-0010-0000-AD00-000001000000}" name="Column1"/>
    <tableColumn id="2" xr3:uid="{00000000-0010-0000-AD00-000002000000}" name="Column2"/>
  </tableColumns>
  <tableStyleInfo name="ENCERRADOS-style 174" showFirstColumn="1" showLastColumn="1" showRowStripes="1" showColumnStripes="0"/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00000000-000C-0000-FFFF-FFFFAE000000}" name="Table_175" displayName="Table_175" ref="P442" headerRowCount="0">
  <tableColumns count="1">
    <tableColumn id="1" xr3:uid="{00000000-0010-0000-AE00-000001000000}" name="Column1"/>
  </tableColumns>
  <tableStyleInfo name="ENCERRADOS-style 175" showFirstColumn="1" showLastColumn="1" showRowStripes="1" showColumnStripes="0"/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00000000-000C-0000-FFFF-FFFFAF000000}" name="Table_176" displayName="Table_176" ref="V442" headerRowCount="0">
  <tableColumns count="1">
    <tableColumn id="1" xr3:uid="{00000000-0010-0000-AF00-000001000000}" name="Column1"/>
  </tableColumns>
  <tableStyleInfo name="ENCERRADOS-style 176" showFirstColumn="1" showLastColumn="1" showRowStripes="1" showColumnStripes="0"/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00000000-000C-0000-FFFF-FFFFB0000000}" name="Table_177" displayName="Table_177" ref="W442:AS442" headerRowCount="0">
  <tableColumns count="23">
    <tableColumn id="1" xr3:uid="{00000000-0010-0000-B000-000001000000}" name="Column1"/>
    <tableColumn id="2" xr3:uid="{00000000-0010-0000-B000-000002000000}" name="Column2"/>
    <tableColumn id="3" xr3:uid="{00000000-0010-0000-B000-000003000000}" name="Column3"/>
    <tableColumn id="4" xr3:uid="{00000000-0010-0000-B000-000004000000}" name="Column4"/>
    <tableColumn id="5" xr3:uid="{00000000-0010-0000-B000-000005000000}" name="Column5"/>
    <tableColumn id="6" xr3:uid="{00000000-0010-0000-B000-000006000000}" name="Column6"/>
    <tableColumn id="7" xr3:uid="{00000000-0010-0000-B000-000007000000}" name="Column7"/>
    <tableColumn id="8" xr3:uid="{00000000-0010-0000-B000-000008000000}" name="Column8"/>
    <tableColumn id="9" xr3:uid="{00000000-0010-0000-B000-000009000000}" name="Column9"/>
    <tableColumn id="10" xr3:uid="{00000000-0010-0000-B000-00000A000000}" name="Column10"/>
    <tableColumn id="11" xr3:uid="{00000000-0010-0000-B000-00000B000000}" name="Column11"/>
    <tableColumn id="12" xr3:uid="{00000000-0010-0000-B000-00000C000000}" name="Column12"/>
    <tableColumn id="13" xr3:uid="{00000000-0010-0000-B000-00000D000000}" name="Column13"/>
    <tableColumn id="14" xr3:uid="{00000000-0010-0000-B000-00000E000000}" name="Column14"/>
    <tableColumn id="15" xr3:uid="{00000000-0010-0000-B000-00000F000000}" name="Column15"/>
    <tableColumn id="16" xr3:uid="{00000000-0010-0000-B000-000010000000}" name="Column16"/>
    <tableColumn id="17" xr3:uid="{00000000-0010-0000-B000-000011000000}" name="Column17"/>
    <tableColumn id="18" xr3:uid="{00000000-0010-0000-B000-000012000000}" name="Column18"/>
    <tableColumn id="19" xr3:uid="{00000000-0010-0000-B000-000013000000}" name="Column19"/>
    <tableColumn id="20" xr3:uid="{00000000-0010-0000-B000-000014000000}" name="Column20"/>
    <tableColumn id="21" xr3:uid="{00000000-0010-0000-B000-000015000000}" name="Column21"/>
    <tableColumn id="22" xr3:uid="{00000000-0010-0000-B000-000016000000}" name="Column22"/>
    <tableColumn id="23" xr3:uid="{00000000-0010-0000-B000-000017000000}" name="Column23"/>
  </tableColumns>
  <tableStyleInfo name="ENCERRADOS-style 177" showFirstColumn="1" showLastColumn="1" showRowStripes="1" showColumnStripes="0"/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00000000-000C-0000-FFFF-FFFFB1000000}" name="Table_178" displayName="Table_178" ref="N449:P450" headerRowCount="0">
  <tableColumns count="3">
    <tableColumn id="1" xr3:uid="{00000000-0010-0000-B100-000001000000}" name="Column1"/>
    <tableColumn id="2" xr3:uid="{00000000-0010-0000-B100-000002000000}" name="Column2"/>
    <tableColumn id="3" xr3:uid="{00000000-0010-0000-B100-000003000000}" name="Column3"/>
  </tableColumns>
  <tableStyleInfo name="ENCERRADOS-style 178" showFirstColumn="1" showLastColumn="1" showRowStripes="1" showColumnStripes="0"/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00000000-000C-0000-FFFF-FFFFB2000000}" name="Table_179" displayName="Table_179" ref="B451" headerRowCount="0">
  <tableColumns count="1">
    <tableColumn id="1" xr3:uid="{00000000-0010-0000-B200-000001000000}" name="Column1"/>
  </tableColumns>
  <tableStyleInfo name="ENCERRADOS-style 179" showFirstColumn="1" showLastColumn="1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1000000}" name="Table_18" displayName="Table_18" ref="P270" headerRowCount="0">
  <tableColumns count="1">
    <tableColumn id="1" xr3:uid="{00000000-0010-0000-1100-000001000000}" name="Column1"/>
  </tableColumns>
  <tableStyleInfo name="ENCERRADOS-style 18" showFirstColumn="1" showLastColumn="1" showRowStripes="1" showColumnStripes="0"/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00000000-000C-0000-FFFF-FFFFB3000000}" name="Table_180" displayName="Table_180" ref="C451:H451" headerRowCount="0">
  <tableColumns count="6">
    <tableColumn id="1" xr3:uid="{00000000-0010-0000-B300-000001000000}" name="Column1"/>
    <tableColumn id="2" xr3:uid="{00000000-0010-0000-B300-000002000000}" name="Column2"/>
    <tableColumn id="3" xr3:uid="{00000000-0010-0000-B300-000003000000}" name="Column3"/>
    <tableColumn id="4" xr3:uid="{00000000-0010-0000-B300-000004000000}" name="Column4"/>
    <tableColumn id="5" xr3:uid="{00000000-0010-0000-B300-000005000000}" name="Column5"/>
    <tableColumn id="6" xr3:uid="{00000000-0010-0000-B300-000006000000}" name="Column6"/>
  </tableColumns>
  <tableStyleInfo name="ENCERRADOS-style 180" showFirstColumn="1" showLastColumn="1" showRowStripes="1" showColumnStripes="0"/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00000000-000C-0000-FFFF-FFFFB4000000}" name="Table_181" displayName="Table_181" ref="I451:J451" headerRowCount="0">
  <tableColumns count="2">
    <tableColumn id="1" xr3:uid="{00000000-0010-0000-B400-000001000000}" name="Column1"/>
    <tableColumn id="2" xr3:uid="{00000000-0010-0000-B400-000002000000}" name="Column2"/>
  </tableColumns>
  <tableStyleInfo name="ENCERRADOS-style 181" showFirstColumn="1" showLastColumn="1" showRowStripes="1" showColumnStripes="0"/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00000000-000C-0000-FFFF-FFFFB5000000}" name="Table_182" displayName="Table_182" ref="K451" headerRowCount="0">
  <tableColumns count="1">
    <tableColumn id="1" xr3:uid="{00000000-0010-0000-B500-000001000000}" name="Column1"/>
  </tableColumns>
  <tableStyleInfo name="ENCERRADOS-style 182" showFirstColumn="1" showLastColumn="1" showRowStripes="1" showColumnStripes="0"/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00000000-000C-0000-FFFF-FFFFB6000000}" name="Table_183" displayName="Table_183" ref="L451" headerRowCount="0">
  <tableColumns count="1">
    <tableColumn id="1" xr3:uid="{00000000-0010-0000-B600-000001000000}" name="Column1"/>
  </tableColumns>
  <tableStyleInfo name="ENCERRADOS-style 183" showFirstColumn="1" showLastColumn="1" showRowStripes="1" showColumnStripes="0"/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00000000-000C-0000-FFFF-FFFFB7000000}" name="Table_184" displayName="Table_184" ref="M451" headerRowCount="0">
  <tableColumns count="1">
    <tableColumn id="1" xr3:uid="{00000000-0010-0000-B700-000001000000}" name="Column1"/>
  </tableColumns>
  <tableStyleInfo name="ENCERRADOS-style 184" showFirstColumn="1" showLastColumn="1" showRowStripes="1" showColumnStripes="0"/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00000000-000C-0000-FFFF-FFFFB8000000}" name="Table_185" displayName="Table_185" ref="N451:O451" headerRowCount="0">
  <tableColumns count="2">
    <tableColumn id="1" xr3:uid="{00000000-0010-0000-B800-000001000000}" name="Column1"/>
    <tableColumn id="2" xr3:uid="{00000000-0010-0000-B800-000002000000}" name="Column2"/>
  </tableColumns>
  <tableStyleInfo name="ENCERRADOS-style 185" showFirstColumn="1" showLastColumn="1" showRowStripes="1" showColumnStripes="0"/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00000000-000C-0000-FFFF-FFFFB9000000}" name="Table_186" displayName="Table_186" ref="P451" headerRowCount="0">
  <tableColumns count="1">
    <tableColumn id="1" xr3:uid="{00000000-0010-0000-B900-000001000000}" name="Column1"/>
  </tableColumns>
  <tableStyleInfo name="ENCERRADOS-style 186" showFirstColumn="1" showLastColumn="1" showRowStripes="1" showColumnStripes="0"/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00000000-000C-0000-FFFF-FFFFBA000000}" name="Table_187" displayName="Table_187" ref="Q451:R451" headerRowCount="0">
  <tableColumns count="2">
    <tableColumn id="1" xr3:uid="{00000000-0010-0000-BA00-000001000000}" name="Column1"/>
    <tableColumn id="2" xr3:uid="{00000000-0010-0000-BA00-000002000000}" name="Column2"/>
  </tableColumns>
  <tableStyleInfo name="ENCERRADOS-style 187" showFirstColumn="1" showLastColumn="1" showRowStripes="1" showColumnStripes="0"/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00000000-000C-0000-FFFF-FFFFBB000000}" name="Table_188" displayName="Table_188" ref="S451:U451" headerRowCount="0">
  <tableColumns count="3">
    <tableColumn id="1" xr3:uid="{00000000-0010-0000-BB00-000001000000}" name="Column1"/>
    <tableColumn id="2" xr3:uid="{00000000-0010-0000-BB00-000002000000}" name="Column2"/>
    <tableColumn id="3" xr3:uid="{00000000-0010-0000-BB00-000003000000}" name="Column3"/>
  </tableColumns>
  <tableStyleInfo name="ENCERRADOS-style 188" showFirstColumn="1" showLastColumn="1" showRowStripes="1" showColumnStripes="0"/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00000000-000C-0000-FFFF-FFFFBC000000}" name="Table_189" displayName="Table_189" ref="V451" headerRowCount="0">
  <tableColumns count="1">
    <tableColumn id="1" xr3:uid="{00000000-0010-0000-BC00-000001000000}" name="Column1"/>
  </tableColumns>
  <tableStyleInfo name="ENCERRADOS-style 189" showFirstColumn="1" showLastColumn="1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2000000}" name="Table_19" displayName="Table_19" ref="V270:V271" headerRowCount="0">
  <tableColumns count="1">
    <tableColumn id="1" xr3:uid="{00000000-0010-0000-1200-000001000000}" name="Column1"/>
  </tableColumns>
  <tableStyleInfo name="ENCERRADOS-style 19" showFirstColumn="1" showLastColumn="1" showRowStripes="1" showColumnStripes="0"/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00000000-000C-0000-FFFF-FFFFBD000000}" name="Table_190" displayName="Table_190" ref="W451:AS451" headerRowCount="0">
  <tableColumns count="23">
    <tableColumn id="1" xr3:uid="{00000000-0010-0000-BD00-000001000000}" name="Column1"/>
    <tableColumn id="2" xr3:uid="{00000000-0010-0000-BD00-000002000000}" name="Column2"/>
    <tableColumn id="3" xr3:uid="{00000000-0010-0000-BD00-000003000000}" name="Column3"/>
    <tableColumn id="4" xr3:uid="{00000000-0010-0000-BD00-000004000000}" name="Column4"/>
    <tableColumn id="5" xr3:uid="{00000000-0010-0000-BD00-000005000000}" name="Column5"/>
    <tableColumn id="6" xr3:uid="{00000000-0010-0000-BD00-000006000000}" name="Column6"/>
    <tableColumn id="7" xr3:uid="{00000000-0010-0000-BD00-000007000000}" name="Column7"/>
    <tableColumn id="8" xr3:uid="{00000000-0010-0000-BD00-000008000000}" name="Column8"/>
    <tableColumn id="9" xr3:uid="{00000000-0010-0000-BD00-000009000000}" name="Column9"/>
    <tableColumn id="10" xr3:uid="{00000000-0010-0000-BD00-00000A000000}" name="Column10"/>
    <tableColumn id="11" xr3:uid="{00000000-0010-0000-BD00-00000B000000}" name="Column11"/>
    <tableColumn id="12" xr3:uid="{00000000-0010-0000-BD00-00000C000000}" name="Column12"/>
    <tableColumn id="13" xr3:uid="{00000000-0010-0000-BD00-00000D000000}" name="Column13"/>
    <tableColumn id="14" xr3:uid="{00000000-0010-0000-BD00-00000E000000}" name="Column14"/>
    <tableColumn id="15" xr3:uid="{00000000-0010-0000-BD00-00000F000000}" name="Column15"/>
    <tableColumn id="16" xr3:uid="{00000000-0010-0000-BD00-000010000000}" name="Column16"/>
    <tableColumn id="17" xr3:uid="{00000000-0010-0000-BD00-000011000000}" name="Column17"/>
    <tableColumn id="18" xr3:uid="{00000000-0010-0000-BD00-000012000000}" name="Column18"/>
    <tableColumn id="19" xr3:uid="{00000000-0010-0000-BD00-000013000000}" name="Column19"/>
    <tableColumn id="20" xr3:uid="{00000000-0010-0000-BD00-000014000000}" name="Column20"/>
    <tableColumn id="21" xr3:uid="{00000000-0010-0000-BD00-000015000000}" name="Column21"/>
    <tableColumn id="22" xr3:uid="{00000000-0010-0000-BD00-000016000000}" name="Column22"/>
    <tableColumn id="23" xr3:uid="{00000000-0010-0000-BD00-000017000000}" name="Column23"/>
  </tableColumns>
  <tableStyleInfo name="ENCERRADOS-style 190" showFirstColumn="1" showLastColumn="1" showRowStripes="1" showColumnStripes="0"/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00000000-000C-0000-FFFF-FFFFBE000000}" name="Table_191" displayName="Table_191" ref="N452:O452" headerRowCount="0">
  <tableColumns count="2">
    <tableColumn id="1" xr3:uid="{00000000-0010-0000-BE00-000001000000}" name="Column1"/>
    <tableColumn id="2" xr3:uid="{00000000-0010-0000-BE00-000002000000}" name="Column2"/>
  </tableColumns>
  <tableStyleInfo name="ENCERRADOS-style 191" showFirstColumn="1" showLastColumn="1" showRowStripes="1" showColumnStripes="0"/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00000000-000C-0000-FFFF-FFFFBF000000}" name="Table_192" displayName="Table_192" ref="S452:U453" headerRowCount="0">
  <tableColumns count="3">
    <tableColumn id="1" xr3:uid="{00000000-0010-0000-BF00-000001000000}" name="Column1"/>
    <tableColumn id="2" xr3:uid="{00000000-0010-0000-BF00-000002000000}" name="Column2"/>
    <tableColumn id="3" xr3:uid="{00000000-0010-0000-BF00-000003000000}" name="Column3"/>
  </tableColumns>
  <tableStyleInfo name="ENCERRADOS-style 192" showFirstColumn="1" showLastColumn="1" showRowStripes="1" showColumnStripes="0"/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00000000-000C-0000-FFFF-FFFFC0000000}" name="Table_193" displayName="Table_193" ref="B453" headerRowCount="0">
  <tableColumns count="1">
    <tableColumn id="1" xr3:uid="{00000000-0010-0000-C000-000001000000}" name="Column1"/>
  </tableColumns>
  <tableStyleInfo name="ENCERRADOS-style 193" showFirstColumn="1" showLastColumn="1" showRowStripes="1" showColumnStripes="0"/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00000000-000C-0000-FFFF-FFFFC1000000}" name="Table_194" displayName="Table_194" ref="C453:H453" headerRowCount="0">
  <tableColumns count="6">
    <tableColumn id="1" xr3:uid="{00000000-0010-0000-C100-000001000000}" name="Column1"/>
    <tableColumn id="2" xr3:uid="{00000000-0010-0000-C100-000002000000}" name="Column2"/>
    <tableColumn id="3" xr3:uid="{00000000-0010-0000-C100-000003000000}" name="Column3"/>
    <tableColumn id="4" xr3:uid="{00000000-0010-0000-C100-000004000000}" name="Column4"/>
    <tableColumn id="5" xr3:uid="{00000000-0010-0000-C100-000005000000}" name="Column5"/>
    <tableColumn id="6" xr3:uid="{00000000-0010-0000-C100-000006000000}" name="Column6"/>
  </tableColumns>
  <tableStyleInfo name="ENCERRADOS-style 194" showFirstColumn="1" showLastColumn="1" showRowStripes="1" showColumnStripes="0"/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00000000-000C-0000-FFFF-FFFFC2000000}" name="Table_195" displayName="Table_195" ref="I453:J453" headerRowCount="0">
  <tableColumns count="2">
    <tableColumn id="1" xr3:uid="{00000000-0010-0000-C200-000001000000}" name="Column1"/>
    <tableColumn id="2" xr3:uid="{00000000-0010-0000-C200-000002000000}" name="Column2"/>
  </tableColumns>
  <tableStyleInfo name="ENCERRADOS-style 195" showFirstColumn="1" showLastColumn="1" showRowStripes="1" showColumnStripes="0"/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00000000-000C-0000-FFFF-FFFFC3000000}" name="Table_196" displayName="Table_196" ref="K453" headerRowCount="0">
  <tableColumns count="1">
    <tableColumn id="1" xr3:uid="{00000000-0010-0000-C300-000001000000}" name="Column1"/>
  </tableColumns>
  <tableStyleInfo name="ENCERRADOS-style 196" showFirstColumn="1" showLastColumn="1" showRowStripes="1" showColumnStripes="0"/>
</table>
</file>

<file path=xl/tables/table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00000000-000C-0000-FFFF-FFFFC4000000}" name="Table_197" displayName="Table_197" ref="L453" headerRowCount="0">
  <tableColumns count="1">
    <tableColumn id="1" xr3:uid="{00000000-0010-0000-C400-000001000000}" name="Column1"/>
  </tableColumns>
  <tableStyleInfo name="ENCERRADOS-style 197" showFirstColumn="1" showLastColumn="1" showRowStripes="1" showColumnStripes="0"/>
</table>
</file>

<file path=xl/tables/table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00000000-000C-0000-FFFF-FFFFC5000000}" name="Table_198" displayName="Table_198" ref="M453:N453" headerRowCount="0">
  <tableColumns count="2">
    <tableColumn id="1" xr3:uid="{00000000-0010-0000-C500-000001000000}" name="Column1"/>
    <tableColumn id="2" xr3:uid="{00000000-0010-0000-C500-000002000000}" name="Column2"/>
  </tableColumns>
  <tableStyleInfo name="ENCERRADOS-style 198" showFirstColumn="1" showLastColumn="1" showRowStripes="1" showColumnStripes="0"/>
</table>
</file>

<file path=xl/tables/table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00000000-000C-0000-FFFF-FFFFC6000000}" name="Table_199" displayName="Table_199" ref="V453" headerRowCount="0">
  <tableColumns count="1">
    <tableColumn id="1" xr3:uid="{00000000-0010-0000-C600-000001000000}" name="Column1"/>
  </tableColumns>
  <tableStyleInfo name="ENCERRADOS-style 199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N102:O102" headerRowCount="0">
  <tableColumns count="2">
    <tableColumn id="1" xr3:uid="{00000000-0010-0000-0100-000001000000}" name="Column1"/>
    <tableColumn id="2" xr3:uid="{00000000-0010-0000-0100-000002000000}" name="Column2"/>
  </tableColumns>
  <tableStyleInfo name="ENCERRADOS-style 2" showFirstColumn="1" showLastColumn="1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3000000}" name="Table_20" displayName="Table_20" ref="W270:AS270" headerRowCount="0">
  <tableColumns count="23">
    <tableColumn id="1" xr3:uid="{00000000-0010-0000-1300-000001000000}" name="Column1"/>
    <tableColumn id="2" xr3:uid="{00000000-0010-0000-1300-000002000000}" name="Column2"/>
    <tableColumn id="3" xr3:uid="{00000000-0010-0000-1300-000003000000}" name="Column3"/>
    <tableColumn id="4" xr3:uid="{00000000-0010-0000-1300-000004000000}" name="Column4"/>
    <tableColumn id="5" xr3:uid="{00000000-0010-0000-1300-000005000000}" name="Column5"/>
    <tableColumn id="6" xr3:uid="{00000000-0010-0000-1300-000006000000}" name="Column6"/>
    <tableColumn id="7" xr3:uid="{00000000-0010-0000-1300-000007000000}" name="Column7"/>
    <tableColumn id="8" xr3:uid="{00000000-0010-0000-1300-000008000000}" name="Column8"/>
    <tableColumn id="9" xr3:uid="{00000000-0010-0000-1300-000009000000}" name="Column9"/>
    <tableColumn id="10" xr3:uid="{00000000-0010-0000-1300-00000A000000}" name="Column10"/>
    <tableColumn id="11" xr3:uid="{00000000-0010-0000-1300-00000B000000}" name="Column11"/>
    <tableColumn id="12" xr3:uid="{00000000-0010-0000-1300-00000C000000}" name="Column12"/>
    <tableColumn id="13" xr3:uid="{00000000-0010-0000-1300-00000D000000}" name="Column13"/>
    <tableColumn id="14" xr3:uid="{00000000-0010-0000-1300-00000E000000}" name="Column14"/>
    <tableColumn id="15" xr3:uid="{00000000-0010-0000-1300-00000F000000}" name="Column15"/>
    <tableColumn id="16" xr3:uid="{00000000-0010-0000-1300-000010000000}" name="Column16"/>
    <tableColumn id="17" xr3:uid="{00000000-0010-0000-1300-000011000000}" name="Column17"/>
    <tableColumn id="18" xr3:uid="{00000000-0010-0000-1300-000012000000}" name="Column18"/>
    <tableColumn id="19" xr3:uid="{00000000-0010-0000-1300-000013000000}" name="Column19"/>
    <tableColumn id="20" xr3:uid="{00000000-0010-0000-1300-000014000000}" name="Column20"/>
    <tableColumn id="21" xr3:uid="{00000000-0010-0000-1300-000015000000}" name="Column21"/>
    <tableColumn id="22" xr3:uid="{00000000-0010-0000-1300-000016000000}" name="Column22"/>
    <tableColumn id="23" xr3:uid="{00000000-0010-0000-1300-000017000000}" name="Column23"/>
  </tableColumns>
  <tableStyleInfo name="ENCERRADOS-style 20" showFirstColumn="1" showLastColumn="1" showRowStripes="1" showColumnStripes="0"/>
</table>
</file>

<file path=xl/tables/table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00000000-000C-0000-FFFF-FFFFC7000000}" name="Table_200" displayName="Table_200" ref="W453:AS453" headerRowCount="0">
  <tableColumns count="23">
    <tableColumn id="1" xr3:uid="{00000000-0010-0000-C700-000001000000}" name="Column1"/>
    <tableColumn id="2" xr3:uid="{00000000-0010-0000-C700-000002000000}" name="Column2"/>
    <tableColumn id="3" xr3:uid="{00000000-0010-0000-C700-000003000000}" name="Column3"/>
    <tableColumn id="4" xr3:uid="{00000000-0010-0000-C700-000004000000}" name="Column4"/>
    <tableColumn id="5" xr3:uid="{00000000-0010-0000-C700-000005000000}" name="Column5"/>
    <tableColumn id="6" xr3:uid="{00000000-0010-0000-C700-000006000000}" name="Column6"/>
    <tableColumn id="7" xr3:uid="{00000000-0010-0000-C700-000007000000}" name="Column7"/>
    <tableColumn id="8" xr3:uid="{00000000-0010-0000-C700-000008000000}" name="Column8"/>
    <tableColumn id="9" xr3:uid="{00000000-0010-0000-C700-000009000000}" name="Column9"/>
    <tableColumn id="10" xr3:uid="{00000000-0010-0000-C700-00000A000000}" name="Column10"/>
    <tableColumn id="11" xr3:uid="{00000000-0010-0000-C700-00000B000000}" name="Column11"/>
    <tableColumn id="12" xr3:uid="{00000000-0010-0000-C700-00000C000000}" name="Column12"/>
    <tableColumn id="13" xr3:uid="{00000000-0010-0000-C700-00000D000000}" name="Column13"/>
    <tableColumn id="14" xr3:uid="{00000000-0010-0000-C700-00000E000000}" name="Column14"/>
    <tableColumn id="15" xr3:uid="{00000000-0010-0000-C700-00000F000000}" name="Column15"/>
    <tableColumn id="16" xr3:uid="{00000000-0010-0000-C700-000010000000}" name="Column16"/>
    <tableColumn id="17" xr3:uid="{00000000-0010-0000-C700-000011000000}" name="Column17"/>
    <tableColumn id="18" xr3:uid="{00000000-0010-0000-C700-000012000000}" name="Column18"/>
    <tableColumn id="19" xr3:uid="{00000000-0010-0000-C700-000013000000}" name="Column19"/>
    <tableColumn id="20" xr3:uid="{00000000-0010-0000-C700-000014000000}" name="Column20"/>
    <tableColumn id="21" xr3:uid="{00000000-0010-0000-C700-000015000000}" name="Column21"/>
    <tableColumn id="22" xr3:uid="{00000000-0010-0000-C700-000016000000}" name="Column22"/>
    <tableColumn id="23" xr3:uid="{00000000-0010-0000-C700-000017000000}" name="Column23"/>
  </tableColumns>
  <tableStyleInfo name="ENCERRADOS-style 200" showFirstColumn="1" showLastColumn="1" showRowStripes="1" showColumnStripes="0"/>
</table>
</file>

<file path=xl/tables/table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00000000-000C-0000-FFFF-FFFFC8000000}" name="Table_201" displayName="Table_201" ref="B455" headerRowCount="0">
  <tableColumns count="1">
    <tableColumn id="1" xr3:uid="{00000000-0010-0000-C800-000001000000}" name="Column1"/>
  </tableColumns>
  <tableStyleInfo name="ENCERRADOS-style 201" showFirstColumn="1" showLastColumn="1" showRowStripes="1" showColumnStripes="0"/>
</table>
</file>

<file path=xl/tables/table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00000000-000C-0000-FFFF-FFFFC9000000}" name="Table_202" displayName="Table_202" ref="C455:H455" headerRowCount="0">
  <tableColumns count="6">
    <tableColumn id="1" xr3:uid="{00000000-0010-0000-C900-000001000000}" name="Column1"/>
    <tableColumn id="2" xr3:uid="{00000000-0010-0000-C900-000002000000}" name="Column2"/>
    <tableColumn id="3" xr3:uid="{00000000-0010-0000-C900-000003000000}" name="Column3"/>
    <tableColumn id="4" xr3:uid="{00000000-0010-0000-C900-000004000000}" name="Column4"/>
    <tableColumn id="5" xr3:uid="{00000000-0010-0000-C900-000005000000}" name="Column5"/>
    <tableColumn id="6" xr3:uid="{00000000-0010-0000-C900-000006000000}" name="Column6"/>
  </tableColumns>
  <tableStyleInfo name="ENCERRADOS-style 202" showFirstColumn="1" showLastColumn="1" showRowStripes="1" showColumnStripes="0"/>
</table>
</file>

<file path=xl/tables/table2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00000000-000C-0000-FFFF-FFFFCA000000}" name="Table_203" displayName="Table_203" ref="I455:J455" headerRowCount="0">
  <tableColumns count="2">
    <tableColumn id="1" xr3:uid="{00000000-0010-0000-CA00-000001000000}" name="Column1"/>
    <tableColumn id="2" xr3:uid="{00000000-0010-0000-CA00-000002000000}" name="Column2"/>
  </tableColumns>
  <tableStyleInfo name="ENCERRADOS-style 203" showFirstColumn="1" showLastColumn="1" showRowStripes="1" showColumnStripes="0"/>
</table>
</file>

<file path=xl/tables/table2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00000000-000C-0000-FFFF-FFFFCB000000}" name="Table_204" displayName="Table_204" ref="K455" headerRowCount="0">
  <tableColumns count="1">
    <tableColumn id="1" xr3:uid="{00000000-0010-0000-CB00-000001000000}" name="Column1"/>
  </tableColumns>
  <tableStyleInfo name="ENCERRADOS-style 204" showFirstColumn="1" showLastColumn="1" showRowStripes="1" showColumnStripes="0"/>
</table>
</file>

<file path=xl/tables/table2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00000000-000C-0000-FFFF-FFFFCC000000}" name="Table_205" displayName="Table_205" ref="L455" headerRowCount="0">
  <tableColumns count="1">
    <tableColumn id="1" xr3:uid="{00000000-0010-0000-CC00-000001000000}" name="Column1"/>
  </tableColumns>
  <tableStyleInfo name="ENCERRADOS-style 205" showFirstColumn="1" showLastColumn="1" showRowStripes="1" showColumnStripes="0"/>
</table>
</file>

<file path=xl/tables/table2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00000000-000C-0000-FFFF-FFFFCD000000}" name="Table_206" displayName="Table_206" ref="M455" headerRowCount="0">
  <tableColumns count="1">
    <tableColumn id="1" xr3:uid="{00000000-0010-0000-CD00-000001000000}" name="Column1"/>
  </tableColumns>
  <tableStyleInfo name="ENCERRADOS-style 206" showFirstColumn="1" showLastColumn="1" showRowStripes="1" showColumnStripes="0"/>
</table>
</file>

<file path=xl/tables/table2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00000000-000C-0000-FFFF-FFFFCE000000}" name="Table_207" displayName="Table_207" ref="N455:O455" headerRowCount="0">
  <tableColumns count="2">
    <tableColumn id="1" xr3:uid="{00000000-0010-0000-CE00-000001000000}" name="Column1"/>
    <tableColumn id="2" xr3:uid="{00000000-0010-0000-CE00-000002000000}" name="Column2"/>
  </tableColumns>
  <tableStyleInfo name="ENCERRADOS-style 207" showFirstColumn="1" showLastColumn="1" showRowStripes="1" showColumnStripes="0"/>
</table>
</file>

<file path=xl/tables/table2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00000000-000C-0000-FFFF-FFFFCF000000}" name="Table_208" displayName="Table_208" ref="V455" headerRowCount="0">
  <tableColumns count="1">
    <tableColumn id="1" xr3:uid="{00000000-0010-0000-CF00-000001000000}" name="Column1"/>
  </tableColumns>
  <tableStyleInfo name="ENCERRADOS-style 208" showFirstColumn="1" showLastColumn="1" showRowStripes="1" showColumnStripes="0"/>
</table>
</file>

<file path=xl/tables/table2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00000000-000C-0000-FFFF-FFFFD0000000}" name="Table_209" displayName="Table_209" ref="W455:AS455" headerRowCount="0">
  <tableColumns count="23">
    <tableColumn id="1" xr3:uid="{00000000-0010-0000-D000-000001000000}" name="Column1"/>
    <tableColumn id="2" xr3:uid="{00000000-0010-0000-D000-000002000000}" name="Column2"/>
    <tableColumn id="3" xr3:uid="{00000000-0010-0000-D000-000003000000}" name="Column3"/>
    <tableColumn id="4" xr3:uid="{00000000-0010-0000-D000-000004000000}" name="Column4"/>
    <tableColumn id="5" xr3:uid="{00000000-0010-0000-D000-000005000000}" name="Column5"/>
    <tableColumn id="6" xr3:uid="{00000000-0010-0000-D000-000006000000}" name="Column6"/>
    <tableColumn id="7" xr3:uid="{00000000-0010-0000-D000-000007000000}" name="Column7"/>
    <tableColumn id="8" xr3:uid="{00000000-0010-0000-D000-000008000000}" name="Column8"/>
    <tableColumn id="9" xr3:uid="{00000000-0010-0000-D000-000009000000}" name="Column9"/>
    <tableColumn id="10" xr3:uid="{00000000-0010-0000-D000-00000A000000}" name="Column10"/>
    <tableColumn id="11" xr3:uid="{00000000-0010-0000-D000-00000B000000}" name="Column11"/>
    <tableColumn id="12" xr3:uid="{00000000-0010-0000-D000-00000C000000}" name="Column12"/>
    <tableColumn id="13" xr3:uid="{00000000-0010-0000-D000-00000D000000}" name="Column13"/>
    <tableColumn id="14" xr3:uid="{00000000-0010-0000-D000-00000E000000}" name="Column14"/>
    <tableColumn id="15" xr3:uid="{00000000-0010-0000-D000-00000F000000}" name="Column15"/>
    <tableColumn id="16" xr3:uid="{00000000-0010-0000-D000-000010000000}" name="Column16"/>
    <tableColumn id="17" xr3:uid="{00000000-0010-0000-D000-000011000000}" name="Column17"/>
    <tableColumn id="18" xr3:uid="{00000000-0010-0000-D000-000012000000}" name="Column18"/>
    <tableColumn id="19" xr3:uid="{00000000-0010-0000-D000-000013000000}" name="Column19"/>
    <tableColumn id="20" xr3:uid="{00000000-0010-0000-D000-000014000000}" name="Column20"/>
    <tableColumn id="21" xr3:uid="{00000000-0010-0000-D000-000015000000}" name="Column21"/>
    <tableColumn id="22" xr3:uid="{00000000-0010-0000-D000-000016000000}" name="Column22"/>
    <tableColumn id="23" xr3:uid="{00000000-0010-0000-D000-000017000000}" name="Column23"/>
  </tableColumns>
  <tableStyleInfo name="ENCERRADOS-style 209" showFirstColumn="1" showLastColumn="1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4000000}" name="Table_21" displayName="Table_21" ref="V274" headerRowCount="0">
  <tableColumns count="1">
    <tableColumn id="1" xr3:uid="{00000000-0010-0000-1400-000001000000}" name="Column1"/>
  </tableColumns>
  <tableStyleInfo name="ENCERRADOS-style 21" showFirstColumn="1" showLastColumn="1" showRowStripes="1" showColumnStripes="0"/>
</table>
</file>

<file path=xl/tables/table2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00000000-000C-0000-FFFF-FFFFD1000000}" name="Table_210" displayName="Table_210" ref="N456:O456" headerRowCount="0">
  <tableColumns count="2">
    <tableColumn id="1" xr3:uid="{00000000-0010-0000-D100-000001000000}" name="Column1"/>
    <tableColumn id="2" xr3:uid="{00000000-0010-0000-D100-000002000000}" name="Column2"/>
  </tableColumns>
  <tableStyleInfo name="ENCERRADOS-style 210" showFirstColumn="1" showLastColumn="1" showRowStripes="1" showColumnStripes="0"/>
</table>
</file>

<file path=xl/tables/table2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00000000-000C-0000-FFFF-FFFFD2000000}" name="Table_211" displayName="Table_211" ref="S456:U456" headerRowCount="0">
  <tableColumns count="3">
    <tableColumn id="1" xr3:uid="{00000000-0010-0000-D200-000001000000}" name="Column1"/>
    <tableColumn id="2" xr3:uid="{00000000-0010-0000-D200-000002000000}" name="Column2"/>
    <tableColumn id="3" xr3:uid="{00000000-0010-0000-D200-000003000000}" name="Column3"/>
  </tableColumns>
  <tableStyleInfo name="ENCERRADOS-style 211" showFirstColumn="1" showLastColumn="1" showRowStripes="1" showColumnStripes="0"/>
</table>
</file>

<file path=xl/tables/table2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00000000-000C-0000-FFFF-FFFFD3000000}" name="Table_212" displayName="Table_212" ref="N457:O457" headerRowCount="0">
  <tableColumns count="2">
    <tableColumn id="1" xr3:uid="{00000000-0010-0000-D300-000001000000}" name="Column1"/>
    <tableColumn id="2" xr3:uid="{00000000-0010-0000-D300-000002000000}" name="Column2"/>
  </tableColumns>
  <tableStyleInfo name="ENCERRADOS-style 212" showFirstColumn="1" showLastColumn="1" showRowStripes="1" showColumnStripes="0"/>
</table>
</file>

<file path=xl/tables/table2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00000000-000C-0000-FFFF-FFFFD4000000}" name="Table_213" displayName="Table_213" ref="V457" headerRowCount="0">
  <tableColumns count="1">
    <tableColumn id="1" xr3:uid="{00000000-0010-0000-D400-000001000000}" name="Column1"/>
  </tableColumns>
  <tableStyleInfo name="ENCERRADOS-style 213" showFirstColumn="1" showLastColumn="1" showRowStripes="1" showColumnStripes="0"/>
</table>
</file>

<file path=xl/tables/table2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00000000-000C-0000-FFFF-FFFFD5000000}" name="Table_214" displayName="Table_214" ref="W457:AS457" headerRowCount="0">
  <tableColumns count="23">
    <tableColumn id="1" xr3:uid="{00000000-0010-0000-D500-000001000000}" name="Column1"/>
    <tableColumn id="2" xr3:uid="{00000000-0010-0000-D500-000002000000}" name="Column2"/>
    <tableColumn id="3" xr3:uid="{00000000-0010-0000-D500-000003000000}" name="Column3"/>
    <tableColumn id="4" xr3:uid="{00000000-0010-0000-D500-000004000000}" name="Column4"/>
    <tableColumn id="5" xr3:uid="{00000000-0010-0000-D500-000005000000}" name="Column5"/>
    <tableColumn id="6" xr3:uid="{00000000-0010-0000-D500-000006000000}" name="Column6"/>
    <tableColumn id="7" xr3:uid="{00000000-0010-0000-D500-000007000000}" name="Column7"/>
    <tableColumn id="8" xr3:uid="{00000000-0010-0000-D500-000008000000}" name="Column8"/>
    <tableColumn id="9" xr3:uid="{00000000-0010-0000-D500-000009000000}" name="Column9"/>
    <tableColumn id="10" xr3:uid="{00000000-0010-0000-D500-00000A000000}" name="Column10"/>
    <tableColumn id="11" xr3:uid="{00000000-0010-0000-D500-00000B000000}" name="Column11"/>
    <tableColumn id="12" xr3:uid="{00000000-0010-0000-D500-00000C000000}" name="Column12"/>
    <tableColumn id="13" xr3:uid="{00000000-0010-0000-D500-00000D000000}" name="Column13"/>
    <tableColumn id="14" xr3:uid="{00000000-0010-0000-D500-00000E000000}" name="Column14"/>
    <tableColumn id="15" xr3:uid="{00000000-0010-0000-D500-00000F000000}" name="Column15"/>
    <tableColumn id="16" xr3:uid="{00000000-0010-0000-D500-000010000000}" name="Column16"/>
    <tableColumn id="17" xr3:uid="{00000000-0010-0000-D500-000011000000}" name="Column17"/>
    <tableColumn id="18" xr3:uid="{00000000-0010-0000-D500-000012000000}" name="Column18"/>
    <tableColumn id="19" xr3:uid="{00000000-0010-0000-D500-000013000000}" name="Column19"/>
    <tableColumn id="20" xr3:uid="{00000000-0010-0000-D500-000014000000}" name="Column20"/>
    <tableColumn id="21" xr3:uid="{00000000-0010-0000-D500-000015000000}" name="Column21"/>
    <tableColumn id="22" xr3:uid="{00000000-0010-0000-D500-000016000000}" name="Column22"/>
    <tableColumn id="23" xr3:uid="{00000000-0010-0000-D500-000017000000}" name="Column23"/>
  </tableColumns>
  <tableStyleInfo name="ENCERRADOS-style 214" showFirstColumn="1" showLastColumn="1" showRowStripes="1" showColumnStripes="0"/>
</table>
</file>

<file path=xl/tables/table2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00000000-000C-0000-FFFF-FFFFD6000000}" name="Table_215" displayName="Table_215" ref="B462" headerRowCount="0">
  <tableColumns count="1">
    <tableColumn id="1" xr3:uid="{00000000-0010-0000-D600-000001000000}" name="Column1"/>
  </tableColumns>
  <tableStyleInfo name="ENCERRADOS-style 215" showFirstColumn="1" showLastColumn="1" showRowStripes="1" showColumnStripes="0"/>
</table>
</file>

<file path=xl/tables/table2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00000000-000C-0000-FFFF-FFFFD7000000}" name="Table_216" displayName="Table_216" ref="C462:H462" headerRowCount="0">
  <tableColumns count="6">
    <tableColumn id="1" xr3:uid="{00000000-0010-0000-D700-000001000000}" name="Column1"/>
    <tableColumn id="2" xr3:uid="{00000000-0010-0000-D700-000002000000}" name="Column2"/>
    <tableColumn id="3" xr3:uid="{00000000-0010-0000-D700-000003000000}" name="Column3"/>
    <tableColumn id="4" xr3:uid="{00000000-0010-0000-D700-000004000000}" name="Column4"/>
    <tableColumn id="5" xr3:uid="{00000000-0010-0000-D700-000005000000}" name="Column5"/>
    <tableColumn id="6" xr3:uid="{00000000-0010-0000-D700-000006000000}" name="Column6"/>
  </tableColumns>
  <tableStyleInfo name="ENCERRADOS-style 216" showFirstColumn="1" showLastColumn="1" showRowStripes="1" showColumnStripes="0"/>
</table>
</file>

<file path=xl/tables/table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00000000-000C-0000-FFFF-FFFFD8000000}" name="Table_217" displayName="Table_217" ref="I462:J462" headerRowCount="0">
  <tableColumns count="2">
    <tableColumn id="1" xr3:uid="{00000000-0010-0000-D800-000001000000}" name="Column1"/>
    <tableColumn id="2" xr3:uid="{00000000-0010-0000-D800-000002000000}" name="Column2"/>
  </tableColumns>
  <tableStyleInfo name="ENCERRADOS-style 217" showFirstColumn="1" showLastColumn="1" showRowStripes="1" showColumnStripes="0"/>
</table>
</file>

<file path=xl/tables/table2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00000000-000C-0000-FFFF-FFFFD9000000}" name="Table_218" displayName="Table_218" ref="K462" headerRowCount="0">
  <tableColumns count="1">
    <tableColumn id="1" xr3:uid="{00000000-0010-0000-D900-000001000000}" name="Column1"/>
  </tableColumns>
  <tableStyleInfo name="ENCERRADOS-style 218" showFirstColumn="1" showLastColumn="1" showRowStripes="1" showColumnStripes="0"/>
</table>
</file>

<file path=xl/tables/table2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00000000-000C-0000-FFFF-FFFFDA000000}" name="Table_219" displayName="Table_219" ref="L462" headerRowCount="0">
  <tableColumns count="1">
    <tableColumn id="1" xr3:uid="{00000000-0010-0000-DA00-000001000000}" name="Column1"/>
  </tableColumns>
  <tableStyleInfo name="ENCERRADOS-style 219" showFirstColumn="1" showLastColumn="1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5000000}" name="Table_22" displayName="Table_22" ref="W274:AS274" headerRowCount="0">
  <tableColumns count="23">
    <tableColumn id="1" xr3:uid="{00000000-0010-0000-1500-000001000000}" name="Column1"/>
    <tableColumn id="2" xr3:uid="{00000000-0010-0000-1500-000002000000}" name="Column2"/>
    <tableColumn id="3" xr3:uid="{00000000-0010-0000-1500-000003000000}" name="Column3"/>
    <tableColumn id="4" xr3:uid="{00000000-0010-0000-1500-000004000000}" name="Column4"/>
    <tableColumn id="5" xr3:uid="{00000000-0010-0000-1500-000005000000}" name="Column5"/>
    <tableColumn id="6" xr3:uid="{00000000-0010-0000-1500-000006000000}" name="Column6"/>
    <tableColumn id="7" xr3:uid="{00000000-0010-0000-1500-000007000000}" name="Column7"/>
    <tableColumn id="8" xr3:uid="{00000000-0010-0000-1500-000008000000}" name="Column8"/>
    <tableColumn id="9" xr3:uid="{00000000-0010-0000-1500-000009000000}" name="Column9"/>
    <tableColumn id="10" xr3:uid="{00000000-0010-0000-1500-00000A000000}" name="Column10"/>
    <tableColumn id="11" xr3:uid="{00000000-0010-0000-1500-00000B000000}" name="Column11"/>
    <tableColumn id="12" xr3:uid="{00000000-0010-0000-1500-00000C000000}" name="Column12"/>
    <tableColumn id="13" xr3:uid="{00000000-0010-0000-1500-00000D000000}" name="Column13"/>
    <tableColumn id="14" xr3:uid="{00000000-0010-0000-1500-00000E000000}" name="Column14"/>
    <tableColumn id="15" xr3:uid="{00000000-0010-0000-1500-00000F000000}" name="Column15"/>
    <tableColumn id="16" xr3:uid="{00000000-0010-0000-1500-000010000000}" name="Column16"/>
    <tableColumn id="17" xr3:uid="{00000000-0010-0000-1500-000011000000}" name="Column17"/>
    <tableColumn id="18" xr3:uid="{00000000-0010-0000-1500-000012000000}" name="Column18"/>
    <tableColumn id="19" xr3:uid="{00000000-0010-0000-1500-000013000000}" name="Column19"/>
    <tableColumn id="20" xr3:uid="{00000000-0010-0000-1500-000014000000}" name="Column20"/>
    <tableColumn id="21" xr3:uid="{00000000-0010-0000-1500-000015000000}" name="Column21"/>
    <tableColumn id="22" xr3:uid="{00000000-0010-0000-1500-000016000000}" name="Column22"/>
    <tableColumn id="23" xr3:uid="{00000000-0010-0000-1500-000017000000}" name="Column23"/>
  </tableColumns>
  <tableStyleInfo name="ENCERRADOS-style 22" showFirstColumn="1" showLastColumn="1" showRowStripes="1" showColumnStripes="0"/>
</table>
</file>

<file path=xl/tables/table2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DB000000}" name="Table_220" displayName="Table_220" ref="M462" headerRowCount="0">
  <tableColumns count="1">
    <tableColumn id="1" xr3:uid="{00000000-0010-0000-DB00-000001000000}" name="Column1"/>
  </tableColumns>
  <tableStyleInfo name="ENCERRADOS-style 220" showFirstColumn="1" showLastColumn="1" showRowStripes="1" showColumnStripes="0"/>
</table>
</file>

<file path=xl/tables/table2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00000000-000C-0000-FFFF-FFFFDC000000}" name="Table_221" displayName="Table_221" ref="N462:O462" headerRowCount="0">
  <tableColumns count="2">
    <tableColumn id="1" xr3:uid="{00000000-0010-0000-DC00-000001000000}" name="Column1"/>
    <tableColumn id="2" xr3:uid="{00000000-0010-0000-DC00-000002000000}" name="Column2"/>
  </tableColumns>
  <tableStyleInfo name="ENCERRADOS-style 221" showFirstColumn="1" showLastColumn="1" showRowStripes="1" showColumnStripes="0"/>
</table>
</file>

<file path=xl/tables/table2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00000000-000C-0000-FFFF-FFFFDD000000}" name="Table_222" displayName="Table_222" ref="B466" headerRowCount="0">
  <tableColumns count="1">
    <tableColumn id="1" xr3:uid="{00000000-0010-0000-DD00-000001000000}" name="Column1"/>
  </tableColumns>
  <tableStyleInfo name="ENCERRADOS-style 222" showFirstColumn="1" showLastColumn="1" showRowStripes="1" showColumnStripes="0"/>
</table>
</file>

<file path=xl/tables/table2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00000000-000C-0000-FFFF-FFFFDE000000}" name="Table_223" displayName="Table_223" ref="C466:H466" headerRowCount="0">
  <tableColumns count="6">
    <tableColumn id="1" xr3:uid="{00000000-0010-0000-DE00-000001000000}" name="Column1"/>
    <tableColumn id="2" xr3:uid="{00000000-0010-0000-DE00-000002000000}" name="Column2"/>
    <tableColumn id="3" xr3:uid="{00000000-0010-0000-DE00-000003000000}" name="Column3"/>
    <tableColumn id="4" xr3:uid="{00000000-0010-0000-DE00-000004000000}" name="Column4"/>
    <tableColumn id="5" xr3:uid="{00000000-0010-0000-DE00-000005000000}" name="Column5"/>
    <tableColumn id="6" xr3:uid="{00000000-0010-0000-DE00-000006000000}" name="Column6"/>
  </tableColumns>
  <tableStyleInfo name="ENCERRADOS-style 223" showFirstColumn="1" showLastColumn="1" showRowStripes="1" showColumnStripes="0"/>
</table>
</file>

<file path=xl/tables/table2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00000000-000C-0000-FFFF-FFFFDF000000}" name="Table_224" displayName="Table_224" ref="I466:J466" headerRowCount="0">
  <tableColumns count="2">
    <tableColumn id="1" xr3:uid="{00000000-0010-0000-DF00-000001000000}" name="Column1"/>
    <tableColumn id="2" xr3:uid="{00000000-0010-0000-DF00-000002000000}" name="Column2"/>
  </tableColumns>
  <tableStyleInfo name="ENCERRADOS-style 224" showFirstColumn="1" showLastColumn="1" showRowStripes="1" showColumnStripes="0"/>
</table>
</file>

<file path=xl/tables/table2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00000000-000C-0000-FFFF-FFFFE0000000}" name="Table_225" displayName="Table_225" ref="K466" headerRowCount="0">
  <tableColumns count="1">
    <tableColumn id="1" xr3:uid="{00000000-0010-0000-E000-000001000000}" name="Column1"/>
  </tableColumns>
  <tableStyleInfo name="ENCERRADOS-style 225" showFirstColumn="1" showLastColumn="1" showRowStripes="1" showColumnStripes="0"/>
</table>
</file>

<file path=xl/tables/table2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00000000-000C-0000-FFFF-FFFFE1000000}" name="Table_226" displayName="Table_226" ref="L466" headerRowCount="0">
  <tableColumns count="1">
    <tableColumn id="1" xr3:uid="{00000000-0010-0000-E100-000001000000}" name="Column1"/>
  </tableColumns>
  <tableStyleInfo name="ENCERRADOS-style 226" showFirstColumn="1" showLastColumn="1" showRowStripes="1" showColumnStripes="0"/>
</table>
</file>

<file path=xl/tables/table2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00000000-000C-0000-FFFF-FFFFE2000000}" name="Table_227" displayName="Table_227" ref="M466" headerRowCount="0">
  <tableColumns count="1">
    <tableColumn id="1" xr3:uid="{00000000-0010-0000-E200-000001000000}" name="Column1"/>
  </tableColumns>
  <tableStyleInfo name="ENCERRADOS-style 227" showFirstColumn="1" showLastColumn="1" showRowStripes="1" showColumnStripes="0"/>
</table>
</file>

<file path=xl/tables/table2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00000000-000C-0000-FFFF-FFFFE3000000}" name="Table_228" displayName="Table_228" ref="N466:O466" headerRowCount="0">
  <tableColumns count="2">
    <tableColumn id="1" xr3:uid="{00000000-0010-0000-E300-000001000000}" name="Column1"/>
    <tableColumn id="2" xr3:uid="{00000000-0010-0000-E300-000002000000}" name="Column2"/>
  </tableColumns>
  <tableStyleInfo name="ENCERRADOS-style 228" showFirstColumn="1" showLastColumn="1" showRowStripes="1" showColumnStripes="0"/>
</table>
</file>

<file path=xl/tables/table2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00000000-000C-0000-FFFF-FFFFE4000000}" name="Table_229" displayName="Table_229" ref="V466" headerRowCount="0">
  <tableColumns count="1">
    <tableColumn id="1" xr3:uid="{00000000-0010-0000-E400-000001000000}" name="Column1"/>
  </tableColumns>
  <tableStyleInfo name="ENCERRADOS-style 229" showFirstColumn="1" showLastColumn="1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6000000}" name="Table_23" displayName="Table_23" ref="L298" headerRowCount="0">
  <tableColumns count="1">
    <tableColumn id="1" xr3:uid="{00000000-0010-0000-1600-000001000000}" name="Column1"/>
  </tableColumns>
  <tableStyleInfo name="ENCERRADOS-style 23" showFirstColumn="1" showLastColumn="1" showRowStripes="1" showColumnStripes="0"/>
</table>
</file>

<file path=xl/tables/table2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00000000-000C-0000-FFFF-FFFFE5000000}" name="Table_230" displayName="Table_230" ref="W466:AS466" headerRowCount="0">
  <tableColumns count="23">
    <tableColumn id="1" xr3:uid="{00000000-0010-0000-E500-000001000000}" name="Column1"/>
    <tableColumn id="2" xr3:uid="{00000000-0010-0000-E500-000002000000}" name="Column2"/>
    <tableColumn id="3" xr3:uid="{00000000-0010-0000-E500-000003000000}" name="Column3"/>
    <tableColumn id="4" xr3:uid="{00000000-0010-0000-E500-000004000000}" name="Column4"/>
    <tableColumn id="5" xr3:uid="{00000000-0010-0000-E500-000005000000}" name="Column5"/>
    <tableColumn id="6" xr3:uid="{00000000-0010-0000-E500-000006000000}" name="Column6"/>
    <tableColumn id="7" xr3:uid="{00000000-0010-0000-E500-000007000000}" name="Column7"/>
    <tableColumn id="8" xr3:uid="{00000000-0010-0000-E500-000008000000}" name="Column8"/>
    <tableColumn id="9" xr3:uid="{00000000-0010-0000-E500-000009000000}" name="Column9"/>
    <tableColumn id="10" xr3:uid="{00000000-0010-0000-E500-00000A000000}" name="Column10"/>
    <tableColumn id="11" xr3:uid="{00000000-0010-0000-E500-00000B000000}" name="Column11"/>
    <tableColumn id="12" xr3:uid="{00000000-0010-0000-E500-00000C000000}" name="Column12"/>
    <tableColumn id="13" xr3:uid="{00000000-0010-0000-E500-00000D000000}" name="Column13"/>
    <tableColumn id="14" xr3:uid="{00000000-0010-0000-E500-00000E000000}" name="Column14"/>
    <tableColumn id="15" xr3:uid="{00000000-0010-0000-E500-00000F000000}" name="Column15"/>
    <tableColumn id="16" xr3:uid="{00000000-0010-0000-E500-000010000000}" name="Column16"/>
    <tableColumn id="17" xr3:uid="{00000000-0010-0000-E500-000011000000}" name="Column17"/>
    <tableColumn id="18" xr3:uid="{00000000-0010-0000-E500-000012000000}" name="Column18"/>
    <tableColumn id="19" xr3:uid="{00000000-0010-0000-E500-000013000000}" name="Column19"/>
    <tableColumn id="20" xr3:uid="{00000000-0010-0000-E500-000014000000}" name="Column20"/>
    <tableColumn id="21" xr3:uid="{00000000-0010-0000-E500-000015000000}" name="Column21"/>
    <tableColumn id="22" xr3:uid="{00000000-0010-0000-E500-000016000000}" name="Column22"/>
    <tableColumn id="23" xr3:uid="{00000000-0010-0000-E500-000017000000}" name="Column23"/>
  </tableColumns>
  <tableStyleInfo name="ENCERRADOS-style 230" showFirstColumn="1" showLastColumn="1" showRowStripes="1" showColumnStripes="0"/>
</table>
</file>

<file path=xl/tables/table2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00000000-000C-0000-FFFF-FFFFE6000000}" name="Table_231" displayName="Table_231" ref="V470" headerRowCount="0">
  <tableColumns count="1">
    <tableColumn id="1" xr3:uid="{00000000-0010-0000-E600-000001000000}" name="Column1"/>
  </tableColumns>
  <tableStyleInfo name="ENCERRADOS-style 231" showFirstColumn="1" showLastColumn="1" showRowStripes="1" showColumnStripes="0"/>
</table>
</file>

<file path=xl/tables/table2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00000000-000C-0000-FFFF-FFFFE7000000}" name="Table_232" displayName="Table_232" ref="W470:AS470" headerRowCount="0">
  <tableColumns count="23">
    <tableColumn id="1" xr3:uid="{00000000-0010-0000-E700-000001000000}" name="Column1"/>
    <tableColumn id="2" xr3:uid="{00000000-0010-0000-E700-000002000000}" name="Column2"/>
    <tableColumn id="3" xr3:uid="{00000000-0010-0000-E700-000003000000}" name="Column3"/>
    <tableColumn id="4" xr3:uid="{00000000-0010-0000-E700-000004000000}" name="Column4"/>
    <tableColumn id="5" xr3:uid="{00000000-0010-0000-E700-000005000000}" name="Column5"/>
    <tableColumn id="6" xr3:uid="{00000000-0010-0000-E700-000006000000}" name="Column6"/>
    <tableColumn id="7" xr3:uid="{00000000-0010-0000-E700-000007000000}" name="Column7"/>
    <tableColumn id="8" xr3:uid="{00000000-0010-0000-E700-000008000000}" name="Column8"/>
    <tableColumn id="9" xr3:uid="{00000000-0010-0000-E700-000009000000}" name="Column9"/>
    <tableColumn id="10" xr3:uid="{00000000-0010-0000-E700-00000A000000}" name="Column10"/>
    <tableColumn id="11" xr3:uid="{00000000-0010-0000-E700-00000B000000}" name="Column11"/>
    <tableColumn id="12" xr3:uid="{00000000-0010-0000-E700-00000C000000}" name="Column12"/>
    <tableColumn id="13" xr3:uid="{00000000-0010-0000-E700-00000D000000}" name="Column13"/>
    <tableColumn id="14" xr3:uid="{00000000-0010-0000-E700-00000E000000}" name="Column14"/>
    <tableColumn id="15" xr3:uid="{00000000-0010-0000-E700-00000F000000}" name="Column15"/>
    <tableColumn id="16" xr3:uid="{00000000-0010-0000-E700-000010000000}" name="Column16"/>
    <tableColumn id="17" xr3:uid="{00000000-0010-0000-E700-000011000000}" name="Column17"/>
    <tableColumn id="18" xr3:uid="{00000000-0010-0000-E700-000012000000}" name="Column18"/>
    <tableColumn id="19" xr3:uid="{00000000-0010-0000-E700-000013000000}" name="Column19"/>
    <tableColumn id="20" xr3:uid="{00000000-0010-0000-E700-000014000000}" name="Column20"/>
    <tableColumn id="21" xr3:uid="{00000000-0010-0000-E700-000015000000}" name="Column21"/>
    <tableColumn id="22" xr3:uid="{00000000-0010-0000-E700-000016000000}" name="Column22"/>
    <tableColumn id="23" xr3:uid="{00000000-0010-0000-E700-000017000000}" name="Column23"/>
  </tableColumns>
  <tableStyleInfo name="ENCERRADOS-style 232" showFirstColumn="1" showLastColumn="1" showRowStripes="1" showColumnStripes="0"/>
</table>
</file>

<file path=xl/tables/table2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00000000-000C-0000-FFFF-FFFFE8000000}" name="Table_233" displayName="Table_233" ref="B474" headerRowCount="0">
  <tableColumns count="1">
    <tableColumn id="1" xr3:uid="{00000000-0010-0000-E800-000001000000}" name="Column1"/>
  </tableColumns>
  <tableStyleInfo name="ENCERRADOS-style 233" showFirstColumn="1" showLastColumn="1" showRowStripes="1" showColumnStripes="0"/>
</table>
</file>

<file path=xl/tables/table2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00000000-000C-0000-FFFF-FFFFE9000000}" name="Table_234" displayName="Table_234" ref="C474:H474" headerRowCount="0">
  <tableColumns count="6">
    <tableColumn id="1" xr3:uid="{00000000-0010-0000-E900-000001000000}" name="Column1"/>
    <tableColumn id="2" xr3:uid="{00000000-0010-0000-E900-000002000000}" name="Column2"/>
    <tableColumn id="3" xr3:uid="{00000000-0010-0000-E900-000003000000}" name="Column3"/>
    <tableColumn id="4" xr3:uid="{00000000-0010-0000-E900-000004000000}" name="Column4"/>
    <tableColumn id="5" xr3:uid="{00000000-0010-0000-E900-000005000000}" name="Column5"/>
    <tableColumn id="6" xr3:uid="{00000000-0010-0000-E900-000006000000}" name="Column6"/>
  </tableColumns>
  <tableStyleInfo name="ENCERRADOS-style 234" showFirstColumn="1" showLastColumn="1" showRowStripes="1" showColumnStripes="0"/>
</table>
</file>

<file path=xl/tables/table2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00000000-000C-0000-FFFF-FFFFEA000000}" name="Table_235" displayName="Table_235" ref="I474:J474" headerRowCount="0">
  <tableColumns count="2">
    <tableColumn id="1" xr3:uid="{00000000-0010-0000-EA00-000001000000}" name="Column1"/>
    <tableColumn id="2" xr3:uid="{00000000-0010-0000-EA00-000002000000}" name="Column2"/>
  </tableColumns>
  <tableStyleInfo name="ENCERRADOS-style 235" showFirstColumn="1" showLastColumn="1" showRowStripes="1" showColumnStripes="0"/>
</table>
</file>

<file path=xl/tables/table2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00000000-000C-0000-FFFF-FFFFEB000000}" name="Table_236" displayName="Table_236" ref="K474" headerRowCount="0">
  <tableColumns count="1">
    <tableColumn id="1" xr3:uid="{00000000-0010-0000-EB00-000001000000}" name="Column1"/>
  </tableColumns>
  <tableStyleInfo name="ENCERRADOS-style 236" showFirstColumn="1" showLastColumn="1" showRowStripes="1" showColumnStripes="0"/>
</table>
</file>

<file path=xl/tables/table2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00000000-000C-0000-FFFF-FFFFEC000000}" name="Table_237" displayName="Table_237" ref="N474:Q474" headerRowCount="0">
  <tableColumns count="4">
    <tableColumn id="1" xr3:uid="{00000000-0010-0000-EC00-000001000000}" name="Column1"/>
    <tableColumn id="2" xr3:uid="{00000000-0010-0000-EC00-000002000000}" name="Column2"/>
    <tableColumn id="3" xr3:uid="{00000000-0010-0000-EC00-000003000000}" name="Column3"/>
    <tableColumn id="4" xr3:uid="{00000000-0010-0000-EC00-000004000000}" name="Column4"/>
  </tableColumns>
  <tableStyleInfo name="ENCERRADOS-style 237" showFirstColumn="1" showLastColumn="1" showRowStripes="1" showColumnStripes="0"/>
</table>
</file>

<file path=xl/tables/table2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ED000000}" name="Table_238" displayName="Table_238" ref="V474" headerRowCount="0">
  <tableColumns count="1">
    <tableColumn id="1" xr3:uid="{00000000-0010-0000-ED00-000001000000}" name="Column1"/>
  </tableColumns>
  <tableStyleInfo name="ENCERRADOS-style 238" showFirstColumn="1" showLastColumn="1" showRowStripes="1" showColumnStripes="0"/>
</table>
</file>

<file path=xl/tables/table2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EE000000}" name="Table_239" displayName="Table_239" ref="W474:AS474" headerRowCount="0">
  <tableColumns count="23">
    <tableColumn id="1" xr3:uid="{00000000-0010-0000-EE00-000001000000}" name="Column1"/>
    <tableColumn id="2" xr3:uid="{00000000-0010-0000-EE00-000002000000}" name="Column2"/>
    <tableColumn id="3" xr3:uid="{00000000-0010-0000-EE00-000003000000}" name="Column3"/>
    <tableColumn id="4" xr3:uid="{00000000-0010-0000-EE00-000004000000}" name="Column4"/>
    <tableColumn id="5" xr3:uid="{00000000-0010-0000-EE00-000005000000}" name="Column5"/>
    <tableColumn id="6" xr3:uid="{00000000-0010-0000-EE00-000006000000}" name="Column6"/>
    <tableColumn id="7" xr3:uid="{00000000-0010-0000-EE00-000007000000}" name="Column7"/>
    <tableColumn id="8" xr3:uid="{00000000-0010-0000-EE00-000008000000}" name="Column8"/>
    <tableColumn id="9" xr3:uid="{00000000-0010-0000-EE00-000009000000}" name="Column9"/>
    <tableColumn id="10" xr3:uid="{00000000-0010-0000-EE00-00000A000000}" name="Column10"/>
    <tableColumn id="11" xr3:uid="{00000000-0010-0000-EE00-00000B000000}" name="Column11"/>
    <tableColumn id="12" xr3:uid="{00000000-0010-0000-EE00-00000C000000}" name="Column12"/>
    <tableColumn id="13" xr3:uid="{00000000-0010-0000-EE00-00000D000000}" name="Column13"/>
    <tableColumn id="14" xr3:uid="{00000000-0010-0000-EE00-00000E000000}" name="Column14"/>
    <tableColumn id="15" xr3:uid="{00000000-0010-0000-EE00-00000F000000}" name="Column15"/>
    <tableColumn id="16" xr3:uid="{00000000-0010-0000-EE00-000010000000}" name="Column16"/>
    <tableColumn id="17" xr3:uid="{00000000-0010-0000-EE00-000011000000}" name="Column17"/>
    <tableColumn id="18" xr3:uid="{00000000-0010-0000-EE00-000012000000}" name="Column18"/>
    <tableColumn id="19" xr3:uid="{00000000-0010-0000-EE00-000013000000}" name="Column19"/>
    <tableColumn id="20" xr3:uid="{00000000-0010-0000-EE00-000014000000}" name="Column20"/>
    <tableColumn id="21" xr3:uid="{00000000-0010-0000-EE00-000015000000}" name="Column21"/>
    <tableColumn id="22" xr3:uid="{00000000-0010-0000-EE00-000016000000}" name="Column22"/>
    <tableColumn id="23" xr3:uid="{00000000-0010-0000-EE00-000017000000}" name="Column23"/>
  </tableColumns>
  <tableStyleInfo name="ENCERRADOS-style 239" showFirstColumn="1" showLastColumn="1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7000000}" name="Table_24" displayName="Table_24" ref="N298:O298" headerRowCount="0">
  <tableColumns count="2">
    <tableColumn id="1" xr3:uid="{00000000-0010-0000-1700-000001000000}" name="Column1"/>
    <tableColumn id="2" xr3:uid="{00000000-0010-0000-1700-000002000000}" name="Column2"/>
  </tableColumns>
  <tableStyleInfo name="ENCERRADOS-style 24" showFirstColumn="1" showLastColumn="1" showRowStripes="1" showColumnStripes="0"/>
</table>
</file>

<file path=xl/tables/table2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EF000000}" name="Table_240" displayName="Table_240" ref="B483" headerRowCount="0">
  <tableColumns count="1">
    <tableColumn id="1" xr3:uid="{00000000-0010-0000-EF00-000001000000}" name="Column1"/>
  </tableColumns>
  <tableStyleInfo name="ENCERRADOS-style 240" showFirstColumn="1" showLastColumn="1" showRowStripes="1" showColumnStripes="0"/>
</table>
</file>

<file path=xl/tables/table2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F0000000}" name="Table_241" displayName="Table_241" ref="C483:H483" headerRowCount="0">
  <tableColumns count="6">
    <tableColumn id="1" xr3:uid="{00000000-0010-0000-F000-000001000000}" name="Column1"/>
    <tableColumn id="2" xr3:uid="{00000000-0010-0000-F000-000002000000}" name="Column2"/>
    <tableColumn id="3" xr3:uid="{00000000-0010-0000-F000-000003000000}" name="Column3"/>
    <tableColumn id="4" xr3:uid="{00000000-0010-0000-F000-000004000000}" name="Column4"/>
    <tableColumn id="5" xr3:uid="{00000000-0010-0000-F000-000005000000}" name="Column5"/>
    <tableColumn id="6" xr3:uid="{00000000-0010-0000-F000-000006000000}" name="Column6"/>
  </tableColumns>
  <tableStyleInfo name="ENCERRADOS-style 241" showFirstColumn="1" showLastColumn="1" showRowStripes="1" showColumnStripes="0"/>
</table>
</file>

<file path=xl/tables/table2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F1000000}" name="Table_242" displayName="Table_242" ref="I483:J483" headerRowCount="0">
  <tableColumns count="2">
    <tableColumn id="1" xr3:uid="{00000000-0010-0000-F100-000001000000}" name="Column1"/>
    <tableColumn id="2" xr3:uid="{00000000-0010-0000-F100-000002000000}" name="Column2"/>
  </tableColumns>
  <tableStyleInfo name="ENCERRADOS-style 242" showFirstColumn="1" showLastColumn="1" showRowStripes="1" showColumnStripes="0"/>
</table>
</file>

<file path=xl/tables/table2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F2000000}" name="Table_243" displayName="Table_243" ref="K483" headerRowCount="0">
  <tableColumns count="1">
    <tableColumn id="1" xr3:uid="{00000000-0010-0000-F200-000001000000}" name="Column1"/>
  </tableColumns>
  <tableStyleInfo name="ENCERRADOS-style 243" showFirstColumn="1" showLastColumn="1" showRowStripes="1" showColumnStripes="0"/>
</table>
</file>

<file path=xl/tables/table2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4" xr:uid="{00000000-000C-0000-FFFF-FFFFF3000000}" name="Table_244" displayName="Table_244" ref="L483" headerRowCount="0">
  <tableColumns count="1">
    <tableColumn id="1" xr3:uid="{00000000-0010-0000-F300-000001000000}" name="Column1"/>
  </tableColumns>
  <tableStyleInfo name="ENCERRADOS-style 244" showFirstColumn="1" showLastColumn="1" showRowStripes="1" showColumnStripes="0"/>
</table>
</file>

<file path=xl/tables/table2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5" xr:uid="{00000000-000C-0000-FFFF-FFFFF4000000}" name="Table_245" displayName="Table_245" ref="M483" headerRowCount="0">
  <tableColumns count="1">
    <tableColumn id="1" xr3:uid="{00000000-0010-0000-F400-000001000000}" name="Column1"/>
  </tableColumns>
  <tableStyleInfo name="ENCERRADOS-style 245" showFirstColumn="1" showLastColumn="1" showRowStripes="1" showColumnStripes="0"/>
</table>
</file>

<file path=xl/tables/table2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6" xr:uid="{00000000-000C-0000-FFFF-FFFFF5000000}" name="Table_246" displayName="Table_246" ref="N483:O483" headerRowCount="0">
  <tableColumns count="2">
    <tableColumn id="1" xr3:uid="{00000000-0010-0000-F500-000001000000}" name="Column1"/>
    <tableColumn id="2" xr3:uid="{00000000-0010-0000-F500-000002000000}" name="Column2"/>
  </tableColumns>
  <tableStyleInfo name="ENCERRADOS-style 246" showFirstColumn="1" showLastColumn="1" showRowStripes="1" showColumnStripes="0"/>
</table>
</file>

<file path=xl/tables/table2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7" xr:uid="{00000000-000C-0000-FFFF-FFFFF6000000}" name="Table_247" displayName="Table_247" ref="V483" headerRowCount="0">
  <tableColumns count="1">
    <tableColumn id="1" xr3:uid="{00000000-0010-0000-F600-000001000000}" name="Column1"/>
  </tableColumns>
  <tableStyleInfo name="ENCERRADOS-style 247" showFirstColumn="1" showLastColumn="1" showRowStripes="1" showColumnStripes="0"/>
</table>
</file>

<file path=xl/tables/table2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8" xr:uid="{00000000-000C-0000-FFFF-FFFFF7000000}" name="Table_248" displayName="Table_248" ref="W483:AS483" headerRowCount="0">
  <tableColumns count="23">
    <tableColumn id="1" xr3:uid="{00000000-0010-0000-F700-000001000000}" name="Column1"/>
    <tableColumn id="2" xr3:uid="{00000000-0010-0000-F700-000002000000}" name="Column2"/>
    <tableColumn id="3" xr3:uid="{00000000-0010-0000-F700-000003000000}" name="Column3"/>
    <tableColumn id="4" xr3:uid="{00000000-0010-0000-F700-000004000000}" name="Column4"/>
    <tableColumn id="5" xr3:uid="{00000000-0010-0000-F700-000005000000}" name="Column5"/>
    <tableColumn id="6" xr3:uid="{00000000-0010-0000-F700-000006000000}" name="Column6"/>
    <tableColumn id="7" xr3:uid="{00000000-0010-0000-F700-000007000000}" name="Column7"/>
    <tableColumn id="8" xr3:uid="{00000000-0010-0000-F700-000008000000}" name="Column8"/>
    <tableColumn id="9" xr3:uid="{00000000-0010-0000-F700-000009000000}" name="Column9"/>
    <tableColumn id="10" xr3:uid="{00000000-0010-0000-F700-00000A000000}" name="Column10"/>
    <tableColumn id="11" xr3:uid="{00000000-0010-0000-F700-00000B000000}" name="Column11"/>
    <tableColumn id="12" xr3:uid="{00000000-0010-0000-F700-00000C000000}" name="Column12"/>
    <tableColumn id="13" xr3:uid="{00000000-0010-0000-F700-00000D000000}" name="Column13"/>
    <tableColumn id="14" xr3:uid="{00000000-0010-0000-F700-00000E000000}" name="Column14"/>
    <tableColumn id="15" xr3:uid="{00000000-0010-0000-F700-00000F000000}" name="Column15"/>
    <tableColumn id="16" xr3:uid="{00000000-0010-0000-F700-000010000000}" name="Column16"/>
    <tableColumn id="17" xr3:uid="{00000000-0010-0000-F700-000011000000}" name="Column17"/>
    <tableColumn id="18" xr3:uid="{00000000-0010-0000-F700-000012000000}" name="Column18"/>
    <tableColumn id="19" xr3:uid="{00000000-0010-0000-F700-000013000000}" name="Column19"/>
    <tableColumn id="20" xr3:uid="{00000000-0010-0000-F700-000014000000}" name="Column20"/>
    <tableColumn id="21" xr3:uid="{00000000-0010-0000-F700-000015000000}" name="Column21"/>
    <tableColumn id="22" xr3:uid="{00000000-0010-0000-F700-000016000000}" name="Column22"/>
    <tableColumn id="23" xr3:uid="{00000000-0010-0000-F700-000017000000}" name="Column23"/>
  </tableColumns>
  <tableStyleInfo name="ENCERRADOS-style 248" showFirstColumn="1" showLastColumn="1" showRowStripes="1" showColumnStripes="0"/>
</table>
</file>

<file path=xl/tables/table2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9" xr:uid="{00000000-000C-0000-FFFF-FFFFF8000000}" name="Table_249" displayName="Table_249" ref="B489" headerRowCount="0">
  <tableColumns count="1">
    <tableColumn id="1" xr3:uid="{00000000-0010-0000-F800-000001000000}" name="Column1"/>
  </tableColumns>
  <tableStyleInfo name="ENCERRADOS-style 249" showFirstColumn="1" showLastColumn="1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8000000}" name="Table_25" displayName="Table_25" ref="P298" headerRowCount="0">
  <tableColumns count="1">
    <tableColumn id="1" xr3:uid="{00000000-0010-0000-1800-000001000000}" name="Column1"/>
  </tableColumns>
  <tableStyleInfo name="ENCERRADOS-style 25" showFirstColumn="1" showLastColumn="1" showRowStripes="1" showColumnStripes="0"/>
</table>
</file>

<file path=xl/tables/table2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0" xr:uid="{00000000-000C-0000-FFFF-FFFFF9000000}" name="Table_250" displayName="Table_250" ref="C489:H489" headerRowCount="0">
  <tableColumns count="6">
    <tableColumn id="1" xr3:uid="{00000000-0010-0000-F900-000001000000}" name="Column1"/>
    <tableColumn id="2" xr3:uid="{00000000-0010-0000-F900-000002000000}" name="Column2"/>
    <tableColumn id="3" xr3:uid="{00000000-0010-0000-F900-000003000000}" name="Column3"/>
    <tableColumn id="4" xr3:uid="{00000000-0010-0000-F900-000004000000}" name="Column4"/>
    <tableColumn id="5" xr3:uid="{00000000-0010-0000-F900-000005000000}" name="Column5"/>
    <tableColumn id="6" xr3:uid="{00000000-0010-0000-F900-000006000000}" name="Column6"/>
  </tableColumns>
  <tableStyleInfo name="ENCERRADOS-style 250" showFirstColumn="1" showLastColumn="1" showRowStripes="1" showColumnStripes="0"/>
</table>
</file>

<file path=xl/tables/table2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1" xr:uid="{00000000-000C-0000-FFFF-FFFFFA000000}" name="Table_251" displayName="Table_251" ref="I489:J489" headerRowCount="0">
  <tableColumns count="2">
    <tableColumn id="1" xr3:uid="{00000000-0010-0000-FA00-000001000000}" name="Column1"/>
    <tableColumn id="2" xr3:uid="{00000000-0010-0000-FA00-000002000000}" name="Column2"/>
  </tableColumns>
  <tableStyleInfo name="ENCERRADOS-style 251" showFirstColumn="1" showLastColumn="1" showRowStripes="1" showColumnStripes="0"/>
</table>
</file>

<file path=xl/tables/table2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2" xr:uid="{00000000-000C-0000-FFFF-FFFFFB000000}" name="Table_252" displayName="Table_252" ref="K489" headerRowCount="0">
  <tableColumns count="1">
    <tableColumn id="1" xr3:uid="{00000000-0010-0000-FB00-000001000000}" name="Column1"/>
  </tableColumns>
  <tableStyleInfo name="ENCERRADOS-style 252" showFirstColumn="1" showLastColumn="1" showRowStripes="1" showColumnStripes="0"/>
</table>
</file>

<file path=xl/tables/table2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3" xr:uid="{00000000-000C-0000-FFFF-FFFFFC000000}" name="Table_253" displayName="Table_253" ref="L489" headerRowCount="0">
  <tableColumns count="1">
    <tableColumn id="1" xr3:uid="{00000000-0010-0000-FC00-000001000000}" name="Column1"/>
  </tableColumns>
  <tableStyleInfo name="ENCERRADOS-style 253" showFirstColumn="1" showLastColumn="1" showRowStripes="1" showColumnStripes="0"/>
</table>
</file>

<file path=xl/tables/table2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4" xr:uid="{00000000-000C-0000-FFFF-FFFFFD000000}" name="Table_254" displayName="Table_254" ref="M489" headerRowCount="0">
  <tableColumns count="1">
    <tableColumn id="1" xr3:uid="{00000000-0010-0000-FD00-000001000000}" name="Column1"/>
  </tableColumns>
  <tableStyleInfo name="ENCERRADOS-style 254" showFirstColumn="1" showLastColumn="1" showRowStripes="1" showColumnStripes="0"/>
</table>
</file>

<file path=xl/tables/table2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5" xr:uid="{00000000-000C-0000-FFFF-FFFFFE000000}" name="Table_255" displayName="Table_255" ref="N489:O489" headerRowCount="0">
  <tableColumns count="2">
    <tableColumn id="1" xr3:uid="{00000000-0010-0000-FE00-000001000000}" name="Column1"/>
    <tableColumn id="2" xr3:uid="{00000000-0010-0000-FE00-000002000000}" name="Column2"/>
  </tableColumns>
  <tableStyleInfo name="ENCERRADOS-style 255" showFirstColumn="1" showLastColumn="1" showRowStripes="1" showColumnStripes="0"/>
</table>
</file>

<file path=xl/tables/table2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6" xr:uid="{00000000-000C-0000-FFFF-FFFFFF000000}" name="Table_256" displayName="Table_256" ref="P489:Q489" headerRowCount="0">
  <tableColumns count="2">
    <tableColumn id="1" xr3:uid="{00000000-0010-0000-FF00-000001000000}" name="Column1"/>
    <tableColumn id="2" xr3:uid="{00000000-0010-0000-FF00-000002000000}" name="Column2"/>
  </tableColumns>
  <tableStyleInfo name="ENCERRADOS-style 256" showFirstColumn="1" showLastColumn="1" showRowStripes="1" showColumnStripes="0"/>
</table>
</file>

<file path=xl/tables/table2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7" xr:uid="{00000000-000C-0000-FFFF-FFFF00010000}" name="Table_257" displayName="Table_257" ref="V489" headerRowCount="0">
  <tableColumns count="1">
    <tableColumn id="1" xr3:uid="{00000000-0010-0000-0001-000001000000}" name="Column1"/>
  </tableColumns>
  <tableStyleInfo name="ENCERRADOS-style 257" showFirstColumn="1" showLastColumn="1" showRowStripes="1" showColumnStripes="0"/>
</table>
</file>

<file path=xl/tables/table2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8" xr:uid="{00000000-000C-0000-FFFF-FFFF01010000}" name="Table_258" displayName="Table_258" ref="W489:AS489" headerRowCount="0">
  <tableColumns count="23">
    <tableColumn id="1" xr3:uid="{00000000-0010-0000-0101-000001000000}" name="Column1"/>
    <tableColumn id="2" xr3:uid="{00000000-0010-0000-0101-000002000000}" name="Column2"/>
    <tableColumn id="3" xr3:uid="{00000000-0010-0000-0101-000003000000}" name="Column3"/>
    <tableColumn id="4" xr3:uid="{00000000-0010-0000-0101-000004000000}" name="Column4"/>
    <tableColumn id="5" xr3:uid="{00000000-0010-0000-0101-000005000000}" name="Column5"/>
    <tableColumn id="6" xr3:uid="{00000000-0010-0000-0101-000006000000}" name="Column6"/>
    <tableColumn id="7" xr3:uid="{00000000-0010-0000-0101-000007000000}" name="Column7"/>
    <tableColumn id="8" xr3:uid="{00000000-0010-0000-0101-000008000000}" name="Column8"/>
    <tableColumn id="9" xr3:uid="{00000000-0010-0000-0101-000009000000}" name="Column9"/>
    <tableColumn id="10" xr3:uid="{00000000-0010-0000-0101-00000A000000}" name="Column10"/>
    <tableColumn id="11" xr3:uid="{00000000-0010-0000-0101-00000B000000}" name="Column11"/>
    <tableColumn id="12" xr3:uid="{00000000-0010-0000-0101-00000C000000}" name="Column12"/>
    <tableColumn id="13" xr3:uid="{00000000-0010-0000-0101-00000D000000}" name="Column13"/>
    <tableColumn id="14" xr3:uid="{00000000-0010-0000-0101-00000E000000}" name="Column14"/>
    <tableColumn id="15" xr3:uid="{00000000-0010-0000-0101-00000F000000}" name="Column15"/>
    <tableColumn id="16" xr3:uid="{00000000-0010-0000-0101-000010000000}" name="Column16"/>
    <tableColumn id="17" xr3:uid="{00000000-0010-0000-0101-000011000000}" name="Column17"/>
    <tableColumn id="18" xr3:uid="{00000000-0010-0000-0101-000012000000}" name="Column18"/>
    <tableColumn id="19" xr3:uid="{00000000-0010-0000-0101-000013000000}" name="Column19"/>
    <tableColumn id="20" xr3:uid="{00000000-0010-0000-0101-000014000000}" name="Column20"/>
    <tableColumn id="21" xr3:uid="{00000000-0010-0000-0101-000015000000}" name="Column21"/>
    <tableColumn id="22" xr3:uid="{00000000-0010-0000-0101-000016000000}" name="Column22"/>
    <tableColumn id="23" xr3:uid="{00000000-0010-0000-0101-000017000000}" name="Column23"/>
  </tableColumns>
  <tableStyleInfo name="ENCERRADOS-style 258" showFirstColumn="1" showLastColumn="1" showRowStripes="1" showColumnStripes="0"/>
</table>
</file>

<file path=xl/tables/table2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9" xr:uid="{00000000-000C-0000-FFFF-FFFF02010000}" name="Table_259" displayName="Table_259" ref="L498" headerRowCount="0">
  <tableColumns count="1">
    <tableColumn id="1" xr3:uid="{00000000-0010-0000-0201-000001000000}" name="Column1"/>
  </tableColumns>
  <tableStyleInfo name="ENCERRADOS-style 259" showFirstColumn="1" showLastColumn="1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9000000}" name="Table_26" displayName="Table_26" ref="B306:B307" headerRowCount="0">
  <tableColumns count="1">
    <tableColumn id="1" xr3:uid="{00000000-0010-0000-1900-000001000000}" name="Column1"/>
  </tableColumns>
  <tableStyleInfo name="ENCERRADOS-style 26" showFirstColumn="1" showLastColumn="1" showRowStripes="1" showColumnStripes="0"/>
</table>
</file>

<file path=xl/tables/table2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0" xr:uid="{00000000-000C-0000-FFFF-FFFF03010000}" name="Table_260" displayName="Table_260" ref="M498" headerRowCount="0">
  <tableColumns count="1">
    <tableColumn id="1" xr3:uid="{00000000-0010-0000-0301-000001000000}" name="Column1"/>
  </tableColumns>
  <tableStyleInfo name="ENCERRADOS-style 260" showFirstColumn="1" showLastColumn="1" showRowStripes="1" showColumnStripes="0"/>
</table>
</file>

<file path=xl/tables/table2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1" xr:uid="{00000000-000C-0000-FFFF-FFFF04010000}" name="Table_261" displayName="Table_261" ref="N498:O498" headerRowCount="0">
  <tableColumns count="2">
    <tableColumn id="1" xr3:uid="{00000000-0010-0000-0401-000001000000}" name="Column1"/>
    <tableColumn id="2" xr3:uid="{00000000-0010-0000-0401-000002000000}" name="Column2"/>
  </tableColumns>
  <tableStyleInfo name="ENCERRADOS-style 261" showFirstColumn="1" showLastColumn="1" showRowStripes="1" showColumnStripes="0"/>
</table>
</file>

<file path=xl/tables/table2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2" xr:uid="{00000000-000C-0000-FFFF-FFFF05010000}" name="Table_262" displayName="Table_262" ref="S498:U499" headerRowCount="0">
  <tableColumns count="3">
    <tableColumn id="1" xr3:uid="{00000000-0010-0000-0501-000001000000}" name="Column1"/>
    <tableColumn id="2" xr3:uid="{00000000-0010-0000-0501-000002000000}" name="Column2"/>
    <tableColumn id="3" xr3:uid="{00000000-0010-0000-0501-000003000000}" name="Column3"/>
  </tableColumns>
  <tableStyleInfo name="ENCERRADOS-style 262" showFirstColumn="1" showLastColumn="1" showRowStripes="1" showColumnStripes="0"/>
</table>
</file>

<file path=xl/tables/table2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06010000}" name="Table_263" displayName="Table_263" ref="B501" headerRowCount="0">
  <tableColumns count="1">
    <tableColumn id="1" xr3:uid="{00000000-0010-0000-0601-000001000000}" name="Column1"/>
  </tableColumns>
  <tableStyleInfo name="ENCERRADOS-style 263" showFirstColumn="1" showLastColumn="1" showRowStripes="1" showColumnStripes="0"/>
</table>
</file>

<file path=xl/tables/table2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4" xr:uid="{00000000-000C-0000-FFFF-FFFF07010000}" name="Table_264" displayName="Table_264" ref="C501:H501" headerRowCount="0">
  <tableColumns count="6">
    <tableColumn id="1" xr3:uid="{00000000-0010-0000-0701-000001000000}" name="Column1"/>
    <tableColumn id="2" xr3:uid="{00000000-0010-0000-0701-000002000000}" name="Column2"/>
    <tableColumn id="3" xr3:uid="{00000000-0010-0000-0701-000003000000}" name="Column3"/>
    <tableColumn id="4" xr3:uid="{00000000-0010-0000-0701-000004000000}" name="Column4"/>
    <tableColumn id="5" xr3:uid="{00000000-0010-0000-0701-000005000000}" name="Column5"/>
    <tableColumn id="6" xr3:uid="{00000000-0010-0000-0701-000006000000}" name="Column6"/>
  </tableColumns>
  <tableStyleInfo name="ENCERRADOS-style 264" showFirstColumn="1" showLastColumn="1" showRowStripes="1" showColumnStripes="0"/>
</table>
</file>

<file path=xl/tables/table2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5" xr:uid="{00000000-000C-0000-FFFF-FFFF08010000}" name="Table_265" displayName="Table_265" ref="I501:J501" headerRowCount="0">
  <tableColumns count="2">
    <tableColumn id="1" xr3:uid="{00000000-0010-0000-0801-000001000000}" name="Column1"/>
    <tableColumn id="2" xr3:uid="{00000000-0010-0000-0801-000002000000}" name="Column2"/>
  </tableColumns>
  <tableStyleInfo name="ENCERRADOS-style 265" showFirstColumn="1" showLastColumn="1" showRowStripes="1" showColumnStripes="0"/>
</table>
</file>

<file path=xl/tables/table2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6" xr:uid="{00000000-000C-0000-FFFF-FFFF09010000}" name="Table_266" displayName="Table_266" ref="K501" headerRowCount="0">
  <tableColumns count="1">
    <tableColumn id="1" xr3:uid="{00000000-0010-0000-0901-000001000000}" name="Column1"/>
  </tableColumns>
  <tableStyleInfo name="ENCERRADOS-style 266" showFirstColumn="1" showLastColumn="1" showRowStripes="1" showColumnStripes="0"/>
</table>
</file>

<file path=xl/tables/table2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7" xr:uid="{00000000-000C-0000-FFFF-FFFF0A010000}" name="Table_267" displayName="Table_267" ref="N501:O501" headerRowCount="0">
  <tableColumns count="2">
    <tableColumn id="1" xr3:uid="{00000000-0010-0000-0A01-000001000000}" name="Column1"/>
    <tableColumn id="2" xr3:uid="{00000000-0010-0000-0A01-000002000000}" name="Column2"/>
  </tableColumns>
  <tableStyleInfo name="ENCERRADOS-style 267" showFirstColumn="1" showLastColumn="1" showRowStripes="1" showColumnStripes="0"/>
</table>
</file>

<file path=xl/tables/table2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8" xr:uid="{00000000-000C-0000-FFFF-FFFF0B010000}" name="Table_268" displayName="Table_268" ref="P501" headerRowCount="0">
  <tableColumns count="1">
    <tableColumn id="1" xr3:uid="{00000000-0010-0000-0B01-000001000000}" name="Column1"/>
  </tableColumns>
  <tableStyleInfo name="ENCERRADOS-style 268" showFirstColumn="1" showLastColumn="1" showRowStripes="1" showColumnStripes="0"/>
</table>
</file>

<file path=xl/tables/table2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9" xr:uid="{00000000-000C-0000-FFFF-FFFF0C010000}" name="Table_269" displayName="Table_269" ref="V501" headerRowCount="0">
  <tableColumns count="1">
    <tableColumn id="1" xr3:uid="{00000000-0010-0000-0C01-000001000000}" name="Column1"/>
  </tableColumns>
  <tableStyleInfo name="ENCERRADOS-style 269" showFirstColumn="1" showLastColumn="1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A000000}" name="Table_27" displayName="Table_27" ref="C306:H307" headerRowCount="0">
  <tableColumns count="6">
    <tableColumn id="1" xr3:uid="{00000000-0010-0000-1A00-000001000000}" name="Column1"/>
    <tableColumn id="2" xr3:uid="{00000000-0010-0000-1A00-000002000000}" name="Column2"/>
    <tableColumn id="3" xr3:uid="{00000000-0010-0000-1A00-000003000000}" name="Column3"/>
    <tableColumn id="4" xr3:uid="{00000000-0010-0000-1A00-000004000000}" name="Column4"/>
    <tableColumn id="5" xr3:uid="{00000000-0010-0000-1A00-000005000000}" name="Column5"/>
    <tableColumn id="6" xr3:uid="{00000000-0010-0000-1A00-000006000000}" name="Column6"/>
  </tableColumns>
  <tableStyleInfo name="ENCERRADOS-style 27" showFirstColumn="1" showLastColumn="1" showRowStripes="1" showColumnStripes="0"/>
</table>
</file>

<file path=xl/tables/table2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0D010000}" name="Table_270" displayName="Table_270" ref="W501:AS501" headerRowCount="0">
  <tableColumns count="23">
    <tableColumn id="1" xr3:uid="{00000000-0010-0000-0D01-000001000000}" name="Column1"/>
    <tableColumn id="2" xr3:uid="{00000000-0010-0000-0D01-000002000000}" name="Column2"/>
    <tableColumn id="3" xr3:uid="{00000000-0010-0000-0D01-000003000000}" name="Column3"/>
    <tableColumn id="4" xr3:uid="{00000000-0010-0000-0D01-000004000000}" name="Column4"/>
    <tableColumn id="5" xr3:uid="{00000000-0010-0000-0D01-000005000000}" name="Column5"/>
    <tableColumn id="6" xr3:uid="{00000000-0010-0000-0D01-000006000000}" name="Column6"/>
    <tableColumn id="7" xr3:uid="{00000000-0010-0000-0D01-000007000000}" name="Column7"/>
    <tableColumn id="8" xr3:uid="{00000000-0010-0000-0D01-000008000000}" name="Column8"/>
    <tableColumn id="9" xr3:uid="{00000000-0010-0000-0D01-000009000000}" name="Column9"/>
    <tableColumn id="10" xr3:uid="{00000000-0010-0000-0D01-00000A000000}" name="Column10"/>
    <tableColumn id="11" xr3:uid="{00000000-0010-0000-0D01-00000B000000}" name="Column11"/>
    <tableColumn id="12" xr3:uid="{00000000-0010-0000-0D01-00000C000000}" name="Column12"/>
    <tableColumn id="13" xr3:uid="{00000000-0010-0000-0D01-00000D000000}" name="Column13"/>
    <tableColumn id="14" xr3:uid="{00000000-0010-0000-0D01-00000E000000}" name="Column14"/>
    <tableColumn id="15" xr3:uid="{00000000-0010-0000-0D01-00000F000000}" name="Column15"/>
    <tableColumn id="16" xr3:uid="{00000000-0010-0000-0D01-000010000000}" name="Column16"/>
    <tableColumn id="17" xr3:uid="{00000000-0010-0000-0D01-000011000000}" name="Column17"/>
    <tableColumn id="18" xr3:uid="{00000000-0010-0000-0D01-000012000000}" name="Column18"/>
    <tableColumn id="19" xr3:uid="{00000000-0010-0000-0D01-000013000000}" name="Column19"/>
    <tableColumn id="20" xr3:uid="{00000000-0010-0000-0D01-000014000000}" name="Column20"/>
    <tableColumn id="21" xr3:uid="{00000000-0010-0000-0D01-000015000000}" name="Column21"/>
    <tableColumn id="22" xr3:uid="{00000000-0010-0000-0D01-000016000000}" name="Column22"/>
    <tableColumn id="23" xr3:uid="{00000000-0010-0000-0D01-000017000000}" name="Column23"/>
  </tableColumns>
  <tableStyleInfo name="ENCERRADOS-style 270" showFirstColumn="1" showLastColumn="1" showRowStripes="1" showColumnStripes="0"/>
</table>
</file>

<file path=xl/tables/table2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1" xr:uid="{00000000-000C-0000-FFFF-FFFF0E010000}" name="Table_271" displayName="Table_271" ref="B504:B505" headerRowCount="0">
  <tableColumns count="1">
    <tableColumn id="1" xr3:uid="{00000000-0010-0000-0E01-000001000000}" name="Column1"/>
  </tableColumns>
  <tableStyleInfo name="ENCERRADOS-style 271" showFirstColumn="1" showLastColumn="1" showRowStripes="1" showColumnStripes="0"/>
</table>
</file>

<file path=xl/tables/table2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0F010000}" name="Table_272" displayName="Table_272" ref="C504:H505" headerRowCount="0">
  <tableColumns count="6">
    <tableColumn id="1" xr3:uid="{00000000-0010-0000-0F01-000001000000}" name="Column1"/>
    <tableColumn id="2" xr3:uid="{00000000-0010-0000-0F01-000002000000}" name="Column2"/>
    <tableColumn id="3" xr3:uid="{00000000-0010-0000-0F01-000003000000}" name="Column3"/>
    <tableColumn id="4" xr3:uid="{00000000-0010-0000-0F01-000004000000}" name="Column4"/>
    <tableColumn id="5" xr3:uid="{00000000-0010-0000-0F01-000005000000}" name="Column5"/>
    <tableColumn id="6" xr3:uid="{00000000-0010-0000-0F01-000006000000}" name="Column6"/>
  </tableColumns>
  <tableStyleInfo name="ENCERRADOS-style 272" showFirstColumn="1" showLastColumn="1" showRowStripes="1" showColumnStripes="0"/>
</table>
</file>

<file path=xl/tables/table2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10010000}" name="Table_273" displayName="Table_273" ref="I504:J505" headerRowCount="0">
  <tableColumns count="2">
    <tableColumn id="1" xr3:uid="{00000000-0010-0000-1001-000001000000}" name="Column1"/>
    <tableColumn id="2" xr3:uid="{00000000-0010-0000-1001-000002000000}" name="Column2"/>
  </tableColumns>
  <tableStyleInfo name="ENCERRADOS-style 273" showFirstColumn="1" showLastColumn="1" showRowStripes="1" showColumnStripes="0"/>
</table>
</file>

<file path=xl/tables/table2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4" xr:uid="{00000000-000C-0000-FFFF-FFFF11010000}" name="Table_274" displayName="Table_274" ref="K504:K505" headerRowCount="0">
  <tableColumns count="1">
    <tableColumn id="1" xr3:uid="{00000000-0010-0000-1101-000001000000}" name="Column1"/>
  </tableColumns>
  <tableStyleInfo name="ENCERRADOS-style 274" showFirstColumn="1" showLastColumn="1" showRowStripes="1" showColumnStripes="0"/>
</table>
</file>

<file path=xl/tables/table2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5" xr:uid="{00000000-000C-0000-FFFF-FFFF12010000}" name="Table_275" displayName="Table_275" ref="L504:L505" headerRowCount="0">
  <tableColumns count="1">
    <tableColumn id="1" xr3:uid="{00000000-0010-0000-1201-000001000000}" name="Column1"/>
  </tableColumns>
  <tableStyleInfo name="ENCERRADOS-style 275" showFirstColumn="1" showLastColumn="1" showRowStripes="1" showColumnStripes="0"/>
</table>
</file>

<file path=xl/tables/table2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6" xr:uid="{00000000-000C-0000-FFFF-FFFF13010000}" name="Table_276" displayName="Table_276" ref="M504:M506" headerRowCount="0">
  <tableColumns count="1">
    <tableColumn id="1" xr3:uid="{00000000-0010-0000-1301-000001000000}" name="Column1"/>
  </tableColumns>
  <tableStyleInfo name="ENCERRADOS-style 276" showFirstColumn="1" showLastColumn="1" showRowStripes="1" showColumnStripes="0"/>
</table>
</file>

<file path=xl/tables/table2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7" xr:uid="{00000000-000C-0000-FFFF-FFFF14010000}" name="Table_277" displayName="Table_277" ref="N504:O505" headerRowCount="0">
  <tableColumns count="2">
    <tableColumn id="1" xr3:uid="{00000000-0010-0000-1401-000001000000}" name="Column1"/>
    <tableColumn id="2" xr3:uid="{00000000-0010-0000-1401-000002000000}" name="Column2"/>
  </tableColumns>
  <tableStyleInfo name="ENCERRADOS-style 277" showFirstColumn="1" showLastColumn="1" showRowStripes="1" showColumnStripes="0"/>
</table>
</file>

<file path=xl/tables/table2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8" xr:uid="{00000000-000C-0000-FFFF-FFFF15010000}" name="Table_278" displayName="Table_278" ref="V504:V505" headerRowCount="0">
  <tableColumns count="1">
    <tableColumn id="1" xr3:uid="{00000000-0010-0000-1501-000001000000}" name="Column1"/>
  </tableColumns>
  <tableStyleInfo name="ENCERRADOS-style 278" showFirstColumn="1" showLastColumn="1" showRowStripes="1" showColumnStripes="0"/>
</table>
</file>

<file path=xl/tables/table2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9" xr:uid="{00000000-000C-0000-FFFF-FFFF16010000}" name="Table_279" displayName="Table_279" ref="W504:AS506" headerRowCount="0">
  <tableColumns count="23">
    <tableColumn id="1" xr3:uid="{00000000-0010-0000-1601-000001000000}" name="Column1"/>
    <tableColumn id="2" xr3:uid="{00000000-0010-0000-1601-000002000000}" name="Column2"/>
    <tableColumn id="3" xr3:uid="{00000000-0010-0000-1601-000003000000}" name="Column3"/>
    <tableColumn id="4" xr3:uid="{00000000-0010-0000-1601-000004000000}" name="Column4"/>
    <tableColumn id="5" xr3:uid="{00000000-0010-0000-1601-000005000000}" name="Column5"/>
    <tableColumn id="6" xr3:uid="{00000000-0010-0000-1601-000006000000}" name="Column6"/>
    <tableColumn id="7" xr3:uid="{00000000-0010-0000-1601-000007000000}" name="Column7"/>
    <tableColumn id="8" xr3:uid="{00000000-0010-0000-1601-000008000000}" name="Column8"/>
    <tableColumn id="9" xr3:uid="{00000000-0010-0000-1601-000009000000}" name="Column9"/>
    <tableColumn id="10" xr3:uid="{00000000-0010-0000-1601-00000A000000}" name="Column10"/>
    <tableColumn id="11" xr3:uid="{00000000-0010-0000-1601-00000B000000}" name="Column11"/>
    <tableColumn id="12" xr3:uid="{00000000-0010-0000-1601-00000C000000}" name="Column12"/>
    <tableColumn id="13" xr3:uid="{00000000-0010-0000-1601-00000D000000}" name="Column13"/>
    <tableColumn id="14" xr3:uid="{00000000-0010-0000-1601-00000E000000}" name="Column14"/>
    <tableColumn id="15" xr3:uid="{00000000-0010-0000-1601-00000F000000}" name="Column15"/>
    <tableColumn id="16" xr3:uid="{00000000-0010-0000-1601-000010000000}" name="Column16"/>
    <tableColumn id="17" xr3:uid="{00000000-0010-0000-1601-000011000000}" name="Column17"/>
    <tableColumn id="18" xr3:uid="{00000000-0010-0000-1601-000012000000}" name="Column18"/>
    <tableColumn id="19" xr3:uid="{00000000-0010-0000-1601-000013000000}" name="Column19"/>
    <tableColumn id="20" xr3:uid="{00000000-0010-0000-1601-000014000000}" name="Column20"/>
    <tableColumn id="21" xr3:uid="{00000000-0010-0000-1601-000015000000}" name="Column21"/>
    <tableColumn id="22" xr3:uid="{00000000-0010-0000-1601-000016000000}" name="Column22"/>
    <tableColumn id="23" xr3:uid="{00000000-0010-0000-1601-000017000000}" name="Column23"/>
  </tableColumns>
  <tableStyleInfo name="ENCERRADOS-style 279" showFirstColumn="1" showLastColumn="1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B000000}" name="Table_28" displayName="Table_28" ref="I306:J307" headerRowCount="0">
  <tableColumns count="2">
    <tableColumn id="1" xr3:uid="{00000000-0010-0000-1B00-000001000000}" name="Column1"/>
    <tableColumn id="2" xr3:uid="{00000000-0010-0000-1B00-000002000000}" name="Column2"/>
  </tableColumns>
  <tableStyleInfo name="ENCERRADOS-style 28" showFirstColumn="1" showLastColumn="1" showRowStripes="1" showColumnStripes="0"/>
</table>
</file>

<file path=xl/tables/table2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0" xr:uid="{00000000-000C-0000-FFFF-FFFF17010000}" name="Table_280" displayName="Table_280" ref="B506" headerRowCount="0">
  <tableColumns count="1">
    <tableColumn id="1" xr3:uid="{00000000-0010-0000-1701-000001000000}" name="Column1"/>
  </tableColumns>
  <tableStyleInfo name="ENCERRADOS-style 280" showFirstColumn="1" showLastColumn="1" showRowStripes="1" showColumnStripes="0"/>
</table>
</file>

<file path=xl/tables/table2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1" xr:uid="{00000000-000C-0000-FFFF-FFFF18010000}" name="Table_281" displayName="Table_281" ref="C506:H506" headerRowCount="0">
  <tableColumns count="6">
    <tableColumn id="1" xr3:uid="{00000000-0010-0000-1801-000001000000}" name="Column1"/>
    <tableColumn id="2" xr3:uid="{00000000-0010-0000-1801-000002000000}" name="Column2"/>
    <tableColumn id="3" xr3:uid="{00000000-0010-0000-1801-000003000000}" name="Column3"/>
    <tableColumn id="4" xr3:uid="{00000000-0010-0000-1801-000004000000}" name="Column4"/>
    <tableColumn id="5" xr3:uid="{00000000-0010-0000-1801-000005000000}" name="Column5"/>
    <tableColumn id="6" xr3:uid="{00000000-0010-0000-1801-000006000000}" name="Column6"/>
  </tableColumns>
  <tableStyleInfo name="ENCERRADOS-style 281" showFirstColumn="1" showLastColumn="1" showRowStripes="1" showColumnStripes="0"/>
</table>
</file>

<file path=xl/tables/table2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2" xr:uid="{00000000-000C-0000-FFFF-FFFF19010000}" name="Table_282" displayName="Table_282" ref="I506:J506" headerRowCount="0">
  <tableColumns count="2">
    <tableColumn id="1" xr3:uid="{00000000-0010-0000-1901-000001000000}" name="Column1"/>
    <tableColumn id="2" xr3:uid="{00000000-0010-0000-1901-000002000000}" name="Column2"/>
  </tableColumns>
  <tableStyleInfo name="ENCERRADOS-style 282" showFirstColumn="1" showLastColumn="1" showRowStripes="1" showColumnStripes="0"/>
</table>
</file>

<file path=xl/tables/table2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3" xr:uid="{00000000-000C-0000-FFFF-FFFF1A010000}" name="Table_283" displayName="Table_283" ref="K506" headerRowCount="0">
  <tableColumns count="1">
    <tableColumn id="1" xr3:uid="{00000000-0010-0000-1A01-000001000000}" name="Column1"/>
  </tableColumns>
  <tableStyleInfo name="ENCERRADOS-style 283" showFirstColumn="1" showLastColumn="1" showRowStripes="1" showColumnStripes="0"/>
</table>
</file>

<file path=xl/tables/table2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4" xr:uid="{00000000-000C-0000-FFFF-FFFF1B010000}" name="Table_284" displayName="Table_284" ref="L506" headerRowCount="0">
  <tableColumns count="1">
    <tableColumn id="1" xr3:uid="{00000000-0010-0000-1B01-000001000000}" name="Column1"/>
  </tableColumns>
  <tableStyleInfo name="ENCERRADOS-style 284" showFirstColumn="1" showLastColumn="1" showRowStripes="1" showColumnStripes="0"/>
</table>
</file>

<file path=xl/tables/table2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5" xr:uid="{00000000-000C-0000-FFFF-FFFF1C010000}" name="Table_285" displayName="Table_285" ref="N506:O506" headerRowCount="0">
  <tableColumns count="2">
    <tableColumn id="1" xr3:uid="{00000000-0010-0000-1C01-000001000000}" name="Column1"/>
    <tableColumn id="2" xr3:uid="{00000000-0010-0000-1C01-000002000000}" name="Column2"/>
  </tableColumns>
  <tableStyleInfo name="ENCERRADOS-style 285" showFirstColumn="1" showLastColumn="1" showRowStripes="1" showColumnStripes="0"/>
</table>
</file>

<file path=xl/tables/table2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6" xr:uid="{00000000-000C-0000-FFFF-FFFF1D010000}" name="Table_286" displayName="Table_286" ref="V506" headerRowCount="0">
  <tableColumns count="1">
    <tableColumn id="1" xr3:uid="{00000000-0010-0000-1D01-000001000000}" name="Column1"/>
  </tableColumns>
  <tableStyleInfo name="ENCERRADOS-style 286" showFirstColumn="1" showLastColumn="1" showRowStripes="1" showColumnStripes="0"/>
</table>
</file>

<file path=xl/tables/table2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7" xr:uid="{00000000-000C-0000-FFFF-FFFF1E010000}" name="Table_287" displayName="Table_287" ref="L512:P512" headerRowCount="0">
  <tableColumns count="5">
    <tableColumn id="1" xr3:uid="{00000000-0010-0000-1E01-000001000000}" name="Column1"/>
    <tableColumn id="2" xr3:uid="{00000000-0010-0000-1E01-000002000000}" name="Column2"/>
    <tableColumn id="3" xr3:uid="{00000000-0010-0000-1E01-000003000000}" name="Column3"/>
    <tableColumn id="4" xr3:uid="{00000000-0010-0000-1E01-000004000000}" name="Column4"/>
    <tableColumn id="5" xr3:uid="{00000000-0010-0000-1E01-000005000000}" name="Column5"/>
  </tableColumns>
  <tableStyleInfo name="ENCERRADOS-style 287" showFirstColumn="1" showLastColumn="1" showRowStripes="1" showColumnStripes="0"/>
</table>
</file>

<file path=xl/tables/table2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8" xr:uid="{00000000-000C-0000-FFFF-FFFF1F010000}" name="Table_288" displayName="Table_288" ref="U514:V514" headerRowCount="0">
  <tableColumns count="2">
    <tableColumn id="1" xr3:uid="{00000000-0010-0000-1F01-000001000000}" name="Column1"/>
    <tableColumn id="2" xr3:uid="{00000000-0010-0000-1F01-000002000000}" name="Column2"/>
  </tableColumns>
  <tableStyleInfo name="ENCERRADOS-style 288" showFirstColumn="1" showLastColumn="1" showRowStripes="1" showColumnStripes="0"/>
</table>
</file>

<file path=xl/tables/table2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9" xr:uid="{00000000-000C-0000-FFFF-FFFF20010000}" name="Table_289" displayName="Table_289" ref="W514" headerRowCount="0">
  <tableColumns count="1">
    <tableColumn id="1" xr3:uid="{00000000-0010-0000-2001-000001000000}" name="Column1"/>
  </tableColumns>
  <tableStyleInfo name="ENCERRADOS-style 289" showFirstColumn="1" showLastColumn="1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C000000}" name="Table_29" displayName="Table_29" ref="K306:K307" headerRowCount="0">
  <tableColumns count="1">
    <tableColumn id="1" xr3:uid="{00000000-0010-0000-1C00-000001000000}" name="Column1"/>
  </tableColumns>
  <tableStyleInfo name="ENCERRADOS-style 29" showFirstColumn="1" showLastColumn="1" showRowStripes="1" showColumnStripes="0"/>
</table>
</file>

<file path=xl/tables/table2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0" xr:uid="{00000000-000C-0000-FFFF-FFFF21010000}" name="Table_290" displayName="Table_290" ref="U521:V521" headerRowCount="0">
  <tableColumns count="2">
    <tableColumn id="1" xr3:uid="{00000000-0010-0000-2101-000001000000}" name="Column1"/>
    <tableColumn id="2" xr3:uid="{00000000-0010-0000-2101-000002000000}" name="Column2"/>
  </tableColumns>
  <tableStyleInfo name="ENCERRADOS-style 290" showFirstColumn="1" showLastColumn="1" showRowStripes="1" showColumnStripes="0"/>
</table>
</file>

<file path=xl/tables/table2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1" xr:uid="{00000000-000C-0000-FFFF-FFFF22010000}" name="Table_291" displayName="Table_291" ref="W521" headerRowCount="0">
  <tableColumns count="1">
    <tableColumn id="1" xr3:uid="{00000000-0010-0000-2201-000001000000}" name="Column1"/>
  </tableColumns>
  <tableStyleInfo name="ENCERRADOS-style 291" showFirstColumn="1" showLastColumn="1" showRowStripes="1" showColumnStripes="0"/>
</table>
</file>

<file path=xl/tables/table2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2" xr:uid="{00000000-000C-0000-FFFF-FFFF23010000}" name="Table_292" displayName="Table_292" ref="B522" headerRowCount="0">
  <tableColumns count="1">
    <tableColumn id="1" xr3:uid="{00000000-0010-0000-2301-000001000000}" name="Column1"/>
  </tableColumns>
  <tableStyleInfo name="ENCERRADOS-style 292" showFirstColumn="1" showLastColumn="1" showRowStripes="1" showColumnStripes="0"/>
</table>
</file>

<file path=xl/tables/table2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3" xr:uid="{00000000-000C-0000-FFFF-FFFF24010000}" name="Table_293" displayName="Table_293" ref="C522:H522" headerRowCount="0">
  <tableColumns count="6">
    <tableColumn id="1" xr3:uid="{00000000-0010-0000-2401-000001000000}" name="Column1"/>
    <tableColumn id="2" xr3:uid="{00000000-0010-0000-2401-000002000000}" name="Column2"/>
    <tableColumn id="3" xr3:uid="{00000000-0010-0000-2401-000003000000}" name="Column3"/>
    <tableColumn id="4" xr3:uid="{00000000-0010-0000-2401-000004000000}" name="Column4"/>
    <tableColumn id="5" xr3:uid="{00000000-0010-0000-2401-000005000000}" name="Column5"/>
    <tableColumn id="6" xr3:uid="{00000000-0010-0000-2401-000006000000}" name="Column6"/>
  </tableColumns>
  <tableStyleInfo name="ENCERRADOS-style 293" showFirstColumn="1" showLastColumn="1" showRowStripes="1" showColumnStripes="0"/>
</table>
</file>

<file path=xl/tables/table2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4" xr:uid="{00000000-000C-0000-FFFF-FFFF25010000}" name="Table_294" displayName="Table_294" ref="I522:J522" headerRowCount="0">
  <tableColumns count="2">
    <tableColumn id="1" xr3:uid="{00000000-0010-0000-2501-000001000000}" name="Column1"/>
    <tableColumn id="2" xr3:uid="{00000000-0010-0000-2501-000002000000}" name="Column2"/>
  </tableColumns>
  <tableStyleInfo name="ENCERRADOS-style 294" showFirstColumn="1" showLastColumn="1" showRowStripes="1" showColumnStripes="0"/>
</table>
</file>

<file path=xl/tables/table2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5" xr:uid="{00000000-000C-0000-FFFF-FFFF26010000}" name="Table_295" displayName="Table_295" ref="K522" headerRowCount="0">
  <tableColumns count="1">
    <tableColumn id="1" xr3:uid="{00000000-0010-0000-2601-000001000000}" name="Column1"/>
  </tableColumns>
  <tableStyleInfo name="ENCERRADOS-style 295" showFirstColumn="1" showLastColumn="1" showRowStripes="1" showColumnStripes="0"/>
</table>
</file>

<file path=xl/tables/table2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6" xr:uid="{00000000-000C-0000-FFFF-FFFF27010000}" name="Table_296" displayName="Table_296" ref="L522" headerRowCount="0">
  <tableColumns count="1">
    <tableColumn id="1" xr3:uid="{00000000-0010-0000-2701-000001000000}" name="Column1"/>
  </tableColumns>
  <tableStyleInfo name="ENCERRADOS-style 296" showFirstColumn="1" showLastColumn="1" showRowStripes="1" showColumnStripes="0"/>
</table>
</file>

<file path=xl/tables/table2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7" xr:uid="{00000000-000C-0000-FFFF-FFFF28010000}" name="Table_297" displayName="Table_297" ref="M522" headerRowCount="0">
  <tableColumns count="1">
    <tableColumn id="1" xr3:uid="{00000000-0010-0000-2801-000001000000}" name="Column1"/>
  </tableColumns>
  <tableStyleInfo name="ENCERRADOS-style 297" showFirstColumn="1" showLastColumn="1" showRowStripes="1" showColumnStripes="0"/>
</table>
</file>

<file path=xl/tables/table2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8" xr:uid="{00000000-000C-0000-FFFF-FFFF29010000}" name="Table_298" displayName="Table_298" ref="N522:P522" headerRowCount="0">
  <tableColumns count="3">
    <tableColumn id="1" xr3:uid="{00000000-0010-0000-2901-000001000000}" name="Column1"/>
    <tableColumn id="2" xr3:uid="{00000000-0010-0000-2901-000002000000}" name="Column2"/>
    <tableColumn id="3" xr3:uid="{00000000-0010-0000-2901-000003000000}" name="Column3"/>
  </tableColumns>
  <tableStyleInfo name="ENCERRADOS-style 298" showFirstColumn="1" showLastColumn="1" showRowStripes="1" showColumnStripes="0"/>
</table>
</file>

<file path=xl/tables/table2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9" xr:uid="{00000000-000C-0000-FFFF-FFFF2A010000}" name="Table_299" displayName="Table_299" ref="V522" headerRowCount="0">
  <tableColumns count="1">
    <tableColumn id="1" xr3:uid="{00000000-0010-0000-2A01-000001000000}" name="Column1"/>
  </tableColumns>
  <tableStyleInfo name="ENCERRADOS-style 299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S152:S153" headerRowCount="0">
  <tableColumns count="1">
    <tableColumn id="1" xr3:uid="{00000000-0010-0000-0200-000001000000}" name="Column1"/>
  </tableColumns>
  <tableStyleInfo name="ENCERRADOS-style 3" showFirstColumn="1" showLastColumn="1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D000000}" name="Table_30" displayName="Table_30" ref="L306:M307" headerRowCount="0">
  <tableColumns count="2">
    <tableColumn id="1" xr3:uid="{00000000-0010-0000-1D00-000001000000}" name="Column1"/>
    <tableColumn id="2" xr3:uid="{00000000-0010-0000-1D00-000002000000}" name="Column2"/>
  </tableColumns>
  <tableStyleInfo name="ENCERRADOS-style 30" showFirstColumn="1" showLastColumn="1" showRowStripes="1" showColumnStripes="0"/>
</table>
</file>

<file path=xl/tables/table3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0" xr:uid="{00000000-000C-0000-FFFF-FFFF2B010000}" name="Table_300" displayName="Table_300" ref="W522:AS522" headerRowCount="0">
  <tableColumns count="23">
    <tableColumn id="1" xr3:uid="{00000000-0010-0000-2B01-000001000000}" name="Column1"/>
    <tableColumn id="2" xr3:uid="{00000000-0010-0000-2B01-000002000000}" name="Column2"/>
    <tableColumn id="3" xr3:uid="{00000000-0010-0000-2B01-000003000000}" name="Column3"/>
    <tableColumn id="4" xr3:uid="{00000000-0010-0000-2B01-000004000000}" name="Column4"/>
    <tableColumn id="5" xr3:uid="{00000000-0010-0000-2B01-000005000000}" name="Column5"/>
    <tableColumn id="6" xr3:uid="{00000000-0010-0000-2B01-000006000000}" name="Column6"/>
    <tableColumn id="7" xr3:uid="{00000000-0010-0000-2B01-000007000000}" name="Column7"/>
    <tableColumn id="8" xr3:uid="{00000000-0010-0000-2B01-000008000000}" name="Column8"/>
    <tableColumn id="9" xr3:uid="{00000000-0010-0000-2B01-000009000000}" name="Column9"/>
    <tableColumn id="10" xr3:uid="{00000000-0010-0000-2B01-00000A000000}" name="Column10"/>
    <tableColumn id="11" xr3:uid="{00000000-0010-0000-2B01-00000B000000}" name="Column11"/>
    <tableColumn id="12" xr3:uid="{00000000-0010-0000-2B01-00000C000000}" name="Column12"/>
    <tableColumn id="13" xr3:uid="{00000000-0010-0000-2B01-00000D000000}" name="Column13"/>
    <tableColumn id="14" xr3:uid="{00000000-0010-0000-2B01-00000E000000}" name="Column14"/>
    <tableColumn id="15" xr3:uid="{00000000-0010-0000-2B01-00000F000000}" name="Column15"/>
    <tableColumn id="16" xr3:uid="{00000000-0010-0000-2B01-000010000000}" name="Column16"/>
    <tableColumn id="17" xr3:uid="{00000000-0010-0000-2B01-000011000000}" name="Column17"/>
    <tableColumn id="18" xr3:uid="{00000000-0010-0000-2B01-000012000000}" name="Column18"/>
    <tableColumn id="19" xr3:uid="{00000000-0010-0000-2B01-000013000000}" name="Column19"/>
    <tableColumn id="20" xr3:uid="{00000000-0010-0000-2B01-000014000000}" name="Column20"/>
    <tableColumn id="21" xr3:uid="{00000000-0010-0000-2B01-000015000000}" name="Column21"/>
    <tableColumn id="22" xr3:uid="{00000000-0010-0000-2B01-000016000000}" name="Column22"/>
    <tableColumn id="23" xr3:uid="{00000000-0010-0000-2B01-000017000000}" name="Column23"/>
  </tableColumns>
  <tableStyleInfo name="ENCERRADOS-style 300" showFirstColumn="1" showLastColumn="1" showRowStripes="1" showColumnStripes="0"/>
</table>
</file>

<file path=xl/tables/table3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1" xr:uid="{00000000-000C-0000-FFFF-FFFF2C010000}" name="Table_301" displayName="Table_301" ref="B526" headerRowCount="0">
  <tableColumns count="1">
    <tableColumn id="1" xr3:uid="{00000000-0010-0000-2C01-000001000000}" name="Column1"/>
  </tableColumns>
  <tableStyleInfo name="ENCERRADOS-style 301" showFirstColumn="1" showLastColumn="1" showRowStripes="1" showColumnStripes="0"/>
</table>
</file>

<file path=xl/tables/table3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2" xr:uid="{00000000-000C-0000-FFFF-FFFF2D010000}" name="Table_302" displayName="Table_302" ref="C526" headerRowCount="0">
  <tableColumns count="1">
    <tableColumn id="1" xr3:uid="{00000000-0010-0000-2D01-000001000000}" name="Column1"/>
  </tableColumns>
  <tableStyleInfo name="ENCERRADOS-style 302" showFirstColumn="1" showLastColumn="1" showRowStripes="1" showColumnStripes="0"/>
</table>
</file>

<file path=xl/tables/table3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3" xr:uid="{00000000-000C-0000-FFFF-FFFF2E010000}" name="Table_303" displayName="Table_303" ref="D526:G526" headerRowCount="0">
  <tableColumns count="4">
    <tableColumn id="1" xr3:uid="{00000000-0010-0000-2E01-000001000000}" name="Column1"/>
    <tableColumn id="2" xr3:uid="{00000000-0010-0000-2E01-000002000000}" name="Column2"/>
    <tableColumn id="3" xr3:uid="{00000000-0010-0000-2E01-000003000000}" name="Column3"/>
    <tableColumn id="4" xr3:uid="{00000000-0010-0000-2E01-000004000000}" name="Column4"/>
  </tableColumns>
  <tableStyleInfo name="ENCERRADOS-style 303" showFirstColumn="1" showLastColumn="1" showRowStripes="1" showColumnStripes="0"/>
</table>
</file>

<file path=xl/tables/table3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4" xr:uid="{00000000-000C-0000-FFFF-FFFF2F010000}" name="Table_304" displayName="Table_304" ref="K526" headerRowCount="0">
  <tableColumns count="1">
    <tableColumn id="1" xr3:uid="{00000000-0010-0000-2F01-000001000000}" name="Column1"/>
  </tableColumns>
  <tableStyleInfo name="ENCERRADOS-style 304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3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5" xr:uid="{00000000-000C-0000-FFFF-FFFF30010000}" name="Table_305" displayName="Table_305" ref="L526" headerRowCount="0">
  <tableColumns count="1">
    <tableColumn id="1" xr3:uid="{00000000-0010-0000-3001-000001000000}" name="Column1"/>
  </tableColumns>
  <tableStyleInfo name="ENCERRADOS-style 305" showFirstColumn="1" showLastColumn="1" showRowStripes="1" showColumnStripes="0"/>
</table>
</file>

<file path=xl/tables/table3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6" xr:uid="{00000000-000C-0000-FFFF-FFFF31010000}" name="Table_306" displayName="Table_306" ref="M526:P526" headerRowCount="0">
  <tableColumns count="4">
    <tableColumn id="1" xr3:uid="{00000000-0010-0000-3101-000001000000}" name="Column1"/>
    <tableColumn id="2" xr3:uid="{00000000-0010-0000-3101-000002000000}" name="Column2"/>
    <tableColumn id="3" xr3:uid="{00000000-0010-0000-3101-000003000000}" name="Column3"/>
    <tableColumn id="4" xr3:uid="{00000000-0010-0000-3101-000004000000}" name="Column4"/>
  </tableColumns>
  <tableStyleInfo name="ENCERRADOS-style 306" showFirstColumn="1" showLastColumn="1" showRowStripes="1" showColumnStripes="0"/>
</table>
</file>

<file path=xl/tables/table3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32010000}" name="Table_307" displayName="Table_307" ref="B529" headerRowCount="0">
  <tableColumns count="1">
    <tableColumn id="1" xr3:uid="{00000000-0010-0000-3201-000001000000}" name="Column1"/>
  </tableColumns>
  <tableStyleInfo name="ENCERRADOS-style 307" showFirstColumn="1" showLastColumn="1" showRowStripes="1" showColumnStripes="0"/>
</table>
</file>

<file path=xl/tables/table3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33010000}" name="Table_308" displayName="Table_308" ref="C529:H529" headerRowCount="0">
  <tableColumns count="6">
    <tableColumn id="1" xr3:uid="{00000000-0010-0000-3301-000001000000}" name="Column1"/>
    <tableColumn id="2" xr3:uid="{00000000-0010-0000-3301-000002000000}" name="Column2"/>
    <tableColumn id="3" xr3:uid="{00000000-0010-0000-3301-000003000000}" name="Column3"/>
    <tableColumn id="4" xr3:uid="{00000000-0010-0000-3301-000004000000}" name="Column4"/>
    <tableColumn id="5" xr3:uid="{00000000-0010-0000-3301-000005000000}" name="Column5"/>
    <tableColumn id="6" xr3:uid="{00000000-0010-0000-3301-000006000000}" name="Column6"/>
  </tableColumns>
  <tableStyleInfo name="ENCERRADOS-style 308" showFirstColumn="1" showLastColumn="1" showRowStripes="1" showColumnStripes="0"/>
</table>
</file>

<file path=xl/tables/table3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34010000}" name="Table_309" displayName="Table_309" ref="I529:J529" headerRowCount="0">
  <tableColumns count="2">
    <tableColumn id="1" xr3:uid="{00000000-0010-0000-3401-000001000000}" name="Column1"/>
    <tableColumn id="2" xr3:uid="{00000000-0010-0000-3401-000002000000}" name="Column2"/>
  </tableColumns>
  <tableStyleInfo name="ENCERRADOS-style 309" showFirstColumn="1" showLastColumn="1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1E000000}" name="Table_31" displayName="Table_31" ref="N306:O307" headerRowCount="0">
  <tableColumns count="2">
    <tableColumn id="1" xr3:uid="{00000000-0010-0000-1E00-000001000000}" name="Column1"/>
    <tableColumn id="2" xr3:uid="{00000000-0010-0000-1E00-000002000000}" name="Column2"/>
  </tableColumns>
  <tableStyleInfo name="ENCERRADOS-style 31" showFirstColumn="1" showLastColumn="1" showRowStripes="1" showColumnStripes="0"/>
</table>
</file>

<file path=xl/tables/table3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35010000}" name="Table_310" displayName="Table_310" ref="K529" headerRowCount="0">
  <tableColumns count="1">
    <tableColumn id="1" xr3:uid="{00000000-0010-0000-3501-000001000000}" name="Column1"/>
  </tableColumns>
  <tableStyleInfo name="ENCERRADOS-style 310" showFirstColumn="1" showLastColumn="1" showRowStripes="1" showColumnStripes="0"/>
</table>
</file>

<file path=xl/tables/table3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36010000}" name="Table_311" displayName="Table_311" ref="L529" headerRowCount="0">
  <tableColumns count="1">
    <tableColumn id="1" xr3:uid="{00000000-0010-0000-3601-000001000000}" name="Column1"/>
  </tableColumns>
  <tableStyleInfo name="ENCERRADOS-style 311" showFirstColumn="1" showLastColumn="1" showRowStripes="1" showColumnStripes="0"/>
</table>
</file>

<file path=xl/tables/table3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37010000}" name="Table_312" displayName="Table_312" ref="M529" headerRowCount="0">
  <tableColumns count="1">
    <tableColumn id="1" xr3:uid="{00000000-0010-0000-3701-000001000000}" name="Column1"/>
  </tableColumns>
  <tableStyleInfo name="ENCERRADOS-style 312" showFirstColumn="1" showLastColumn="1" showRowStripes="1" showColumnStripes="0"/>
</table>
</file>

<file path=xl/tables/table3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38010000}" name="Table_313" displayName="Table_313" ref="N529:O529" headerRowCount="0">
  <tableColumns count="2">
    <tableColumn id="1" xr3:uid="{00000000-0010-0000-3801-000001000000}" name="Column1"/>
    <tableColumn id="2" xr3:uid="{00000000-0010-0000-3801-000002000000}" name="Column2"/>
  </tableColumns>
  <tableStyleInfo name="ENCERRADOS-style 313" showFirstColumn="1" showLastColumn="1" showRowStripes="1" showColumnStripes="0"/>
</table>
</file>

<file path=xl/tables/table3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39010000}" name="Table_314" displayName="Table_314" ref="V529" headerRowCount="0">
  <tableColumns count="1">
    <tableColumn id="1" xr3:uid="{00000000-0010-0000-3901-000001000000}" name="Column1"/>
  </tableColumns>
  <tableStyleInfo name="ENCERRADOS-style 314" showFirstColumn="1" showLastColumn="1" showRowStripes="1" showColumnStripes="0"/>
</table>
</file>

<file path=xl/tables/table3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3A010000}" name="Table_315" displayName="Table_315" ref="W529:AS529" headerRowCount="0">
  <tableColumns count="23">
    <tableColumn id="1" xr3:uid="{00000000-0010-0000-3A01-000001000000}" name="Column1"/>
    <tableColumn id="2" xr3:uid="{00000000-0010-0000-3A01-000002000000}" name="Column2"/>
    <tableColumn id="3" xr3:uid="{00000000-0010-0000-3A01-000003000000}" name="Column3"/>
    <tableColumn id="4" xr3:uid="{00000000-0010-0000-3A01-000004000000}" name="Column4"/>
    <tableColumn id="5" xr3:uid="{00000000-0010-0000-3A01-000005000000}" name="Column5"/>
    <tableColumn id="6" xr3:uid="{00000000-0010-0000-3A01-000006000000}" name="Column6"/>
    <tableColumn id="7" xr3:uid="{00000000-0010-0000-3A01-000007000000}" name="Column7"/>
    <tableColumn id="8" xr3:uid="{00000000-0010-0000-3A01-000008000000}" name="Column8"/>
    <tableColumn id="9" xr3:uid="{00000000-0010-0000-3A01-000009000000}" name="Column9"/>
    <tableColumn id="10" xr3:uid="{00000000-0010-0000-3A01-00000A000000}" name="Column10"/>
    <tableColumn id="11" xr3:uid="{00000000-0010-0000-3A01-00000B000000}" name="Column11"/>
    <tableColumn id="12" xr3:uid="{00000000-0010-0000-3A01-00000C000000}" name="Column12"/>
    <tableColumn id="13" xr3:uid="{00000000-0010-0000-3A01-00000D000000}" name="Column13"/>
    <tableColumn id="14" xr3:uid="{00000000-0010-0000-3A01-00000E000000}" name="Column14"/>
    <tableColumn id="15" xr3:uid="{00000000-0010-0000-3A01-00000F000000}" name="Column15"/>
    <tableColumn id="16" xr3:uid="{00000000-0010-0000-3A01-000010000000}" name="Column16"/>
    <tableColumn id="17" xr3:uid="{00000000-0010-0000-3A01-000011000000}" name="Column17"/>
    <tableColumn id="18" xr3:uid="{00000000-0010-0000-3A01-000012000000}" name="Column18"/>
    <tableColumn id="19" xr3:uid="{00000000-0010-0000-3A01-000013000000}" name="Column19"/>
    <tableColumn id="20" xr3:uid="{00000000-0010-0000-3A01-000014000000}" name="Column20"/>
    <tableColumn id="21" xr3:uid="{00000000-0010-0000-3A01-000015000000}" name="Column21"/>
    <tableColumn id="22" xr3:uid="{00000000-0010-0000-3A01-000016000000}" name="Column22"/>
    <tableColumn id="23" xr3:uid="{00000000-0010-0000-3A01-000017000000}" name="Column23"/>
  </tableColumns>
  <tableStyleInfo name="ENCERRADOS-style 315" showFirstColumn="1" showLastColumn="1" showRowStripes="1" showColumnStripes="0"/>
</table>
</file>

<file path=xl/tables/table3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3B010000}" name="Table_316" displayName="Table_316" ref="B530" headerRowCount="0">
  <tableColumns count="1">
    <tableColumn id="1" xr3:uid="{00000000-0010-0000-3B01-000001000000}" name="Column1"/>
  </tableColumns>
  <tableStyleInfo name="ENCERRADOS-style 316" showFirstColumn="1" showLastColumn="1" showRowStripes="1" showColumnStripes="0"/>
</table>
</file>

<file path=xl/tables/table3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3C010000}" name="Table_317" displayName="Table_317" ref="C530" headerRowCount="0">
  <tableColumns count="1">
    <tableColumn id="1" xr3:uid="{00000000-0010-0000-3C01-000001000000}" name="Column1"/>
  </tableColumns>
  <tableStyleInfo name="ENCERRADOS-style 317" showFirstColumn="1" showLastColumn="1" showRowStripes="1" showColumnStripes="0"/>
</table>
</file>

<file path=xl/tables/table3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3D010000}" name="Table_318" displayName="Table_318" ref="D530:G530" headerRowCount="0">
  <tableColumns count="4">
    <tableColumn id="1" xr3:uid="{00000000-0010-0000-3D01-000001000000}" name="Column1"/>
    <tableColumn id="2" xr3:uid="{00000000-0010-0000-3D01-000002000000}" name="Column2"/>
    <tableColumn id="3" xr3:uid="{00000000-0010-0000-3D01-000003000000}" name="Column3"/>
    <tableColumn id="4" xr3:uid="{00000000-0010-0000-3D01-000004000000}" name="Column4"/>
  </tableColumns>
  <tableStyleInfo name="ENCERRADOS-style 318" showFirstColumn="1" showLastColumn="1" showRowStripes="1" showColumnStripes="0"/>
</table>
</file>

<file path=xl/tables/table3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9" xr:uid="{00000000-000C-0000-FFFF-FFFF3E010000}" name="Table_319" displayName="Table_319" ref="K530" headerRowCount="0">
  <tableColumns count="1">
    <tableColumn id="1" xr3:uid="{00000000-0010-0000-3E01-000001000000}" name="Column1"/>
  </tableColumns>
  <tableStyleInfo name="ENCERRADOS-style 319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F000000}" name="Table_32" displayName="Table_32" ref="P306:Q307" headerRowCount="0">
  <tableColumns count="2">
    <tableColumn id="1" xr3:uid="{00000000-0010-0000-1F00-000001000000}" name="Column1"/>
    <tableColumn id="2" xr3:uid="{00000000-0010-0000-1F00-000002000000}" name="Column2"/>
  </tableColumns>
  <tableStyleInfo name="ENCERRADOS-style 32" showFirstColumn="1" showLastColumn="1" showRowStripes="1" showColumnStripes="0"/>
</table>
</file>

<file path=xl/tables/table3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0" xr:uid="{00000000-000C-0000-FFFF-FFFF3F010000}" name="Table_320" displayName="Table_320" ref="L530" headerRowCount="0">
  <tableColumns count="1">
    <tableColumn id="1" xr3:uid="{00000000-0010-0000-3F01-000001000000}" name="Column1"/>
  </tableColumns>
  <tableStyleInfo name="ENCERRADOS-style 320" showFirstColumn="1" showLastColumn="1" showRowStripes="1" showColumnStripes="0"/>
</table>
</file>

<file path=xl/tables/table3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1" xr:uid="{00000000-000C-0000-FFFF-FFFF40010000}" name="Table_321" displayName="Table_321" ref="M530:P530" headerRowCount="0">
  <tableColumns count="4">
    <tableColumn id="1" xr3:uid="{00000000-0010-0000-4001-000001000000}" name="Column1"/>
    <tableColumn id="2" xr3:uid="{00000000-0010-0000-4001-000002000000}" name="Column2"/>
    <tableColumn id="3" xr3:uid="{00000000-0010-0000-4001-000003000000}" name="Column3"/>
    <tableColumn id="4" xr3:uid="{00000000-0010-0000-4001-000004000000}" name="Column4"/>
  </tableColumns>
  <tableStyleInfo name="ENCERRADOS-style 321" showFirstColumn="1" showLastColumn="1" showRowStripes="1" showColumnStripes="0"/>
</table>
</file>

<file path=xl/tables/table3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2" xr:uid="{00000000-000C-0000-FFFF-FFFF41010000}" name="Table_322" displayName="Table_322" ref="B536" headerRowCount="0">
  <tableColumns count="1">
    <tableColumn id="1" xr3:uid="{00000000-0010-0000-4101-000001000000}" name="Column1"/>
  </tableColumns>
  <tableStyleInfo name="ENCERRADOS-style 322" showFirstColumn="1" showLastColumn="1" showRowStripes="1" showColumnStripes="0"/>
</table>
</file>

<file path=xl/tables/table3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3" xr:uid="{00000000-000C-0000-FFFF-FFFF42010000}" name="Table_323" displayName="Table_323" ref="C536:H536" headerRowCount="0">
  <tableColumns count="6">
    <tableColumn id="1" xr3:uid="{00000000-0010-0000-4201-000001000000}" name="Column1"/>
    <tableColumn id="2" xr3:uid="{00000000-0010-0000-4201-000002000000}" name="Column2"/>
    <tableColumn id="3" xr3:uid="{00000000-0010-0000-4201-000003000000}" name="Column3"/>
    <tableColumn id="4" xr3:uid="{00000000-0010-0000-4201-000004000000}" name="Column4"/>
    <tableColumn id="5" xr3:uid="{00000000-0010-0000-4201-000005000000}" name="Column5"/>
    <tableColumn id="6" xr3:uid="{00000000-0010-0000-4201-000006000000}" name="Column6"/>
  </tableColumns>
  <tableStyleInfo name="ENCERRADOS-style 323" showFirstColumn="1" showLastColumn="1" showRowStripes="1" showColumnStripes="0"/>
</table>
</file>

<file path=xl/tables/table3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4" xr:uid="{00000000-000C-0000-FFFF-FFFF43010000}" name="Table_324" displayName="Table_324" ref="I536:J536" headerRowCount="0">
  <tableColumns count="2">
    <tableColumn id="1" xr3:uid="{00000000-0010-0000-4301-000001000000}" name="Column1"/>
    <tableColumn id="2" xr3:uid="{00000000-0010-0000-4301-000002000000}" name="Column2"/>
  </tableColumns>
  <tableStyleInfo name="ENCERRADOS-style 324" showFirstColumn="1" showLastColumn="1" showRowStripes="1" showColumnStripes="0"/>
</table>
</file>

<file path=xl/tables/table3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5" xr:uid="{00000000-000C-0000-FFFF-FFFF44010000}" name="Table_325" displayName="Table_325" ref="K536" headerRowCount="0">
  <tableColumns count="1">
    <tableColumn id="1" xr3:uid="{00000000-0010-0000-4401-000001000000}" name="Column1"/>
  </tableColumns>
  <tableStyleInfo name="ENCERRADOS-style 325" showFirstColumn="1" showLastColumn="1" showRowStripes="1" showColumnStripes="0"/>
</table>
</file>

<file path=xl/tables/table3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6" xr:uid="{00000000-000C-0000-FFFF-FFFF45010000}" name="Table_326" displayName="Table_326" ref="L536" headerRowCount="0">
  <tableColumns count="1">
    <tableColumn id="1" xr3:uid="{00000000-0010-0000-4501-000001000000}" name="Column1"/>
  </tableColumns>
  <tableStyleInfo name="ENCERRADOS-style 326" showFirstColumn="1" showLastColumn="1" showRowStripes="1" showColumnStripes="0"/>
</table>
</file>

<file path=xl/tables/table3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7" xr:uid="{00000000-000C-0000-FFFF-FFFF46010000}" name="Table_327" displayName="Table_327" ref="M536" headerRowCount="0">
  <tableColumns count="1">
    <tableColumn id="1" xr3:uid="{00000000-0010-0000-4601-000001000000}" name="Column1"/>
  </tableColumns>
  <tableStyleInfo name="ENCERRADOS-style 327" showFirstColumn="1" showLastColumn="1" showRowStripes="1" showColumnStripes="0"/>
</table>
</file>

<file path=xl/tables/table3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8" xr:uid="{00000000-000C-0000-FFFF-FFFF47010000}" name="Table_328" displayName="Table_328" ref="N536:O536" headerRowCount="0">
  <tableColumns count="2">
    <tableColumn id="1" xr3:uid="{00000000-0010-0000-4701-000001000000}" name="Column1"/>
    <tableColumn id="2" xr3:uid="{00000000-0010-0000-4701-000002000000}" name="Column2"/>
  </tableColumns>
  <tableStyleInfo name="ENCERRADOS-style 328" showFirstColumn="1" showLastColumn="1" showRowStripes="1" showColumnStripes="0"/>
</table>
</file>

<file path=xl/tables/table3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9" xr:uid="{00000000-000C-0000-FFFF-FFFF48010000}" name="Table_329" displayName="Table_329" ref="V536" headerRowCount="0">
  <tableColumns count="1">
    <tableColumn id="1" xr3:uid="{00000000-0010-0000-4801-000001000000}" name="Column1"/>
  </tableColumns>
  <tableStyleInfo name="ENCERRADOS-style 329" showFirstColumn="1" showLastColumn="1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20000000}" name="Table_33" displayName="Table_33" ref="V306" headerRowCount="0">
  <tableColumns count="1">
    <tableColumn id="1" xr3:uid="{00000000-0010-0000-2000-000001000000}" name="Column1"/>
  </tableColumns>
  <tableStyleInfo name="ENCERRADOS-style 33" showFirstColumn="1" showLastColumn="1" showRowStripes="1" showColumnStripes="0"/>
</table>
</file>

<file path=xl/tables/table3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0" xr:uid="{00000000-000C-0000-FFFF-FFFF49010000}" name="Table_330" displayName="Table_330" ref="W536:AS536" headerRowCount="0">
  <tableColumns count="23">
    <tableColumn id="1" xr3:uid="{00000000-0010-0000-4901-000001000000}" name="Column1"/>
    <tableColumn id="2" xr3:uid="{00000000-0010-0000-4901-000002000000}" name="Column2"/>
    <tableColumn id="3" xr3:uid="{00000000-0010-0000-4901-000003000000}" name="Column3"/>
    <tableColumn id="4" xr3:uid="{00000000-0010-0000-4901-000004000000}" name="Column4"/>
    <tableColumn id="5" xr3:uid="{00000000-0010-0000-4901-000005000000}" name="Column5"/>
    <tableColumn id="6" xr3:uid="{00000000-0010-0000-4901-000006000000}" name="Column6"/>
    <tableColumn id="7" xr3:uid="{00000000-0010-0000-4901-000007000000}" name="Column7"/>
    <tableColumn id="8" xr3:uid="{00000000-0010-0000-4901-000008000000}" name="Column8"/>
    <tableColumn id="9" xr3:uid="{00000000-0010-0000-4901-000009000000}" name="Column9"/>
    <tableColumn id="10" xr3:uid="{00000000-0010-0000-4901-00000A000000}" name="Column10"/>
    <tableColumn id="11" xr3:uid="{00000000-0010-0000-4901-00000B000000}" name="Column11"/>
    <tableColumn id="12" xr3:uid="{00000000-0010-0000-4901-00000C000000}" name="Column12"/>
    <tableColumn id="13" xr3:uid="{00000000-0010-0000-4901-00000D000000}" name="Column13"/>
    <tableColumn id="14" xr3:uid="{00000000-0010-0000-4901-00000E000000}" name="Column14"/>
    <tableColumn id="15" xr3:uid="{00000000-0010-0000-4901-00000F000000}" name="Column15"/>
    <tableColumn id="16" xr3:uid="{00000000-0010-0000-4901-000010000000}" name="Column16"/>
    <tableColumn id="17" xr3:uid="{00000000-0010-0000-4901-000011000000}" name="Column17"/>
    <tableColumn id="18" xr3:uid="{00000000-0010-0000-4901-000012000000}" name="Column18"/>
    <tableColumn id="19" xr3:uid="{00000000-0010-0000-4901-000013000000}" name="Column19"/>
    <tableColumn id="20" xr3:uid="{00000000-0010-0000-4901-000014000000}" name="Column20"/>
    <tableColumn id="21" xr3:uid="{00000000-0010-0000-4901-000015000000}" name="Column21"/>
    <tableColumn id="22" xr3:uid="{00000000-0010-0000-4901-000016000000}" name="Column22"/>
    <tableColumn id="23" xr3:uid="{00000000-0010-0000-4901-000017000000}" name="Column23"/>
  </tableColumns>
  <tableStyleInfo name="ENCERRADOS-style 330" showFirstColumn="1" showLastColumn="1" showRowStripes="1" showColumnStripes="0"/>
</table>
</file>

<file path=xl/tables/table3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1" xr:uid="{00000000-000C-0000-FFFF-FFFF4A010000}" name="Table_331" displayName="Table_331" ref="B538" headerRowCount="0">
  <tableColumns count="1">
    <tableColumn id="1" xr3:uid="{00000000-0010-0000-4A01-000001000000}" name="Column1"/>
  </tableColumns>
  <tableStyleInfo name="ENCERRADOS-style 331" showFirstColumn="1" showLastColumn="1" showRowStripes="1" showColumnStripes="0"/>
</table>
</file>

<file path=xl/tables/table3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2" xr:uid="{00000000-000C-0000-FFFF-FFFF4B010000}" name="Table_332" displayName="Table_332" ref="C538" headerRowCount="0">
  <tableColumns count="1">
    <tableColumn id="1" xr3:uid="{00000000-0010-0000-4B01-000001000000}" name="Column1"/>
  </tableColumns>
  <tableStyleInfo name="ENCERRADOS-style 332" showFirstColumn="1" showLastColumn="1" showRowStripes="1" showColumnStripes="0"/>
</table>
</file>

<file path=xl/tables/table3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3" xr:uid="{00000000-000C-0000-FFFF-FFFF4C010000}" name="Table_333" displayName="Table_333" ref="D538:G538" headerRowCount="0">
  <tableColumns count="4">
    <tableColumn id="1" xr3:uid="{00000000-0010-0000-4C01-000001000000}" name="Column1"/>
    <tableColumn id="2" xr3:uid="{00000000-0010-0000-4C01-000002000000}" name="Column2"/>
    <tableColumn id="3" xr3:uid="{00000000-0010-0000-4C01-000003000000}" name="Column3"/>
    <tableColumn id="4" xr3:uid="{00000000-0010-0000-4C01-000004000000}" name="Column4"/>
  </tableColumns>
  <tableStyleInfo name="ENCERRADOS-style 333" showFirstColumn="1" showLastColumn="1" showRowStripes="1" showColumnStripes="0"/>
</table>
</file>

<file path=xl/tables/table3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4" xr:uid="{00000000-000C-0000-FFFF-FFFF4D010000}" name="Table_334" displayName="Table_334" ref="K538" headerRowCount="0">
  <tableColumns count="1">
    <tableColumn id="1" xr3:uid="{00000000-0010-0000-4D01-000001000000}" name="Column1"/>
  </tableColumns>
  <tableStyleInfo name="ENCERRADOS-style 334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3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5" xr:uid="{00000000-000C-0000-FFFF-FFFF4E010000}" name="Table_335" displayName="Table_335" ref="L538" headerRowCount="0">
  <tableColumns count="1">
    <tableColumn id="1" xr3:uid="{00000000-0010-0000-4E01-000001000000}" name="Column1"/>
  </tableColumns>
  <tableStyleInfo name="ENCERRADOS-style 335" showFirstColumn="1" showLastColumn="1" showRowStripes="1" showColumnStripes="0"/>
</table>
</file>

<file path=xl/tables/table3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6" xr:uid="{00000000-000C-0000-FFFF-FFFF4F010000}" name="Table_336" displayName="Table_336" ref="M538:P538" headerRowCount="0">
  <tableColumns count="4">
    <tableColumn id="1" xr3:uid="{00000000-0010-0000-4F01-000001000000}" name="Column1"/>
    <tableColumn id="2" xr3:uid="{00000000-0010-0000-4F01-000002000000}" name="Column2"/>
    <tableColumn id="3" xr3:uid="{00000000-0010-0000-4F01-000003000000}" name="Column3"/>
    <tableColumn id="4" xr3:uid="{00000000-0010-0000-4F01-000004000000}" name="Column4"/>
  </tableColumns>
  <tableStyleInfo name="ENCERRADOS-style 336" showFirstColumn="1" showLastColumn="1" showRowStripes="1" showColumnStripes="0"/>
</table>
</file>

<file path=xl/tables/table3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7" xr:uid="{00000000-000C-0000-FFFF-FFFF50010000}" name="Table_337" displayName="Table_337" ref="B539" headerRowCount="0">
  <tableColumns count="1">
    <tableColumn id="1" xr3:uid="{00000000-0010-0000-5001-000001000000}" name="Column1"/>
  </tableColumns>
  <tableStyleInfo name="ENCERRADOS-style 337" showFirstColumn="1" showLastColumn="1" showRowStripes="1" showColumnStripes="0"/>
</table>
</file>

<file path=xl/tables/table3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8" xr:uid="{00000000-000C-0000-FFFF-FFFF51010000}" name="Table_338" displayName="Table_338" ref="C539:H539" headerRowCount="0">
  <tableColumns count="6">
    <tableColumn id="1" xr3:uid="{00000000-0010-0000-5101-000001000000}" name="Column1"/>
    <tableColumn id="2" xr3:uid="{00000000-0010-0000-5101-000002000000}" name="Column2"/>
    <tableColumn id="3" xr3:uid="{00000000-0010-0000-5101-000003000000}" name="Column3"/>
    <tableColumn id="4" xr3:uid="{00000000-0010-0000-5101-000004000000}" name="Column4"/>
    <tableColumn id="5" xr3:uid="{00000000-0010-0000-5101-000005000000}" name="Column5"/>
    <tableColumn id="6" xr3:uid="{00000000-0010-0000-5101-000006000000}" name="Column6"/>
  </tableColumns>
  <tableStyleInfo name="ENCERRADOS-style 338" showFirstColumn="1" showLastColumn="1" showRowStripes="1" showColumnStripes="0"/>
</table>
</file>

<file path=xl/tables/table3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9" xr:uid="{00000000-000C-0000-FFFF-FFFF52010000}" name="Table_339" displayName="Table_339" ref="I539:J539" headerRowCount="0">
  <tableColumns count="2">
    <tableColumn id="1" xr3:uid="{00000000-0010-0000-5201-000001000000}" name="Column1"/>
    <tableColumn id="2" xr3:uid="{00000000-0010-0000-5201-000002000000}" name="Column2"/>
  </tableColumns>
  <tableStyleInfo name="ENCERRADOS-style 339" showFirstColumn="1" showLastColumn="1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21000000}" name="Table_34" displayName="Table_34" ref="W306:AS306" headerRowCount="0">
  <tableColumns count="23">
    <tableColumn id="1" xr3:uid="{00000000-0010-0000-2100-000001000000}" name="Column1"/>
    <tableColumn id="2" xr3:uid="{00000000-0010-0000-2100-000002000000}" name="Column2"/>
    <tableColumn id="3" xr3:uid="{00000000-0010-0000-2100-000003000000}" name="Column3"/>
    <tableColumn id="4" xr3:uid="{00000000-0010-0000-2100-000004000000}" name="Column4"/>
    <tableColumn id="5" xr3:uid="{00000000-0010-0000-2100-000005000000}" name="Column5"/>
    <tableColumn id="6" xr3:uid="{00000000-0010-0000-2100-000006000000}" name="Column6"/>
    <tableColumn id="7" xr3:uid="{00000000-0010-0000-2100-000007000000}" name="Column7"/>
    <tableColumn id="8" xr3:uid="{00000000-0010-0000-2100-000008000000}" name="Column8"/>
    <tableColumn id="9" xr3:uid="{00000000-0010-0000-2100-000009000000}" name="Column9"/>
    <tableColumn id="10" xr3:uid="{00000000-0010-0000-2100-00000A000000}" name="Column10"/>
    <tableColumn id="11" xr3:uid="{00000000-0010-0000-2100-00000B000000}" name="Column11"/>
    <tableColumn id="12" xr3:uid="{00000000-0010-0000-2100-00000C000000}" name="Column12"/>
    <tableColumn id="13" xr3:uid="{00000000-0010-0000-2100-00000D000000}" name="Column13"/>
    <tableColumn id="14" xr3:uid="{00000000-0010-0000-2100-00000E000000}" name="Column14"/>
    <tableColumn id="15" xr3:uid="{00000000-0010-0000-2100-00000F000000}" name="Column15"/>
    <tableColumn id="16" xr3:uid="{00000000-0010-0000-2100-000010000000}" name="Column16"/>
    <tableColumn id="17" xr3:uid="{00000000-0010-0000-2100-000011000000}" name="Column17"/>
    <tableColumn id="18" xr3:uid="{00000000-0010-0000-2100-000012000000}" name="Column18"/>
    <tableColumn id="19" xr3:uid="{00000000-0010-0000-2100-000013000000}" name="Column19"/>
    <tableColumn id="20" xr3:uid="{00000000-0010-0000-2100-000014000000}" name="Column20"/>
    <tableColumn id="21" xr3:uid="{00000000-0010-0000-2100-000015000000}" name="Column21"/>
    <tableColumn id="22" xr3:uid="{00000000-0010-0000-2100-000016000000}" name="Column22"/>
    <tableColumn id="23" xr3:uid="{00000000-0010-0000-2100-000017000000}" name="Column23"/>
  </tableColumns>
  <tableStyleInfo name="ENCERRADOS-style 34" showFirstColumn="1" showLastColumn="1" showRowStripes="1" showColumnStripes="0"/>
</table>
</file>

<file path=xl/tables/table3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0" xr:uid="{00000000-000C-0000-FFFF-FFFF53010000}" name="Table_340" displayName="Table_340" ref="K539" headerRowCount="0">
  <tableColumns count="1">
    <tableColumn id="1" xr3:uid="{00000000-0010-0000-5301-000001000000}" name="Column1"/>
  </tableColumns>
  <tableStyleInfo name="ENCERRADOS-style 340" showFirstColumn="1" showLastColumn="1" showRowStripes="1" showColumnStripes="0"/>
</table>
</file>

<file path=xl/tables/table3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1" xr:uid="{00000000-000C-0000-FFFF-FFFF54010000}" name="Table_341" displayName="Table_341" ref="L539" headerRowCount="0">
  <tableColumns count="1">
    <tableColumn id="1" xr3:uid="{00000000-0010-0000-5401-000001000000}" name="Column1"/>
  </tableColumns>
  <tableStyleInfo name="ENCERRADOS-style 341" showFirstColumn="1" showLastColumn="1" showRowStripes="1" showColumnStripes="0"/>
</table>
</file>

<file path=xl/tables/table3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2" xr:uid="{00000000-000C-0000-FFFF-FFFF55010000}" name="Table_342" displayName="Table_342" ref="M539" headerRowCount="0">
  <tableColumns count="1">
    <tableColumn id="1" xr3:uid="{00000000-0010-0000-5501-000001000000}" name="Column1"/>
  </tableColumns>
  <tableStyleInfo name="ENCERRADOS-style 342" showFirstColumn="1" showLastColumn="1" showRowStripes="1" showColumnStripes="0"/>
</table>
</file>

<file path=xl/tables/table3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3" xr:uid="{00000000-000C-0000-FFFF-FFFF56010000}" name="Table_343" displayName="Table_343" ref="N539:O539" headerRowCount="0">
  <tableColumns count="2">
    <tableColumn id="1" xr3:uid="{00000000-0010-0000-5601-000001000000}" name="Column1"/>
    <tableColumn id="2" xr3:uid="{00000000-0010-0000-5601-000002000000}" name="Column2"/>
  </tableColumns>
  <tableStyleInfo name="ENCERRADOS-style 343" showFirstColumn="1" showLastColumn="1" showRowStripes="1" showColumnStripes="0"/>
</table>
</file>

<file path=xl/tables/table3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4" xr:uid="{00000000-000C-0000-FFFF-FFFF57010000}" name="Table_344" displayName="Table_344" ref="S539:V539" headerRowCount="0">
  <tableColumns count="4">
    <tableColumn id="1" xr3:uid="{00000000-0010-0000-5701-000001000000}" name="Column1"/>
    <tableColumn id="2" xr3:uid="{00000000-0010-0000-5701-000002000000}" name="Column2"/>
    <tableColumn id="3" xr3:uid="{00000000-0010-0000-5701-000003000000}" name="Column3"/>
    <tableColumn id="4" xr3:uid="{00000000-0010-0000-5701-000004000000}" name="Column4"/>
  </tableColumns>
  <tableStyleInfo name="ENCERRADOS-style 344" showFirstColumn="1" showLastColumn="1" showRowStripes="1" showColumnStripes="0"/>
</table>
</file>

<file path=xl/tables/table3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5" xr:uid="{00000000-000C-0000-FFFF-FFFF58010000}" name="Table_345" displayName="Table_345" ref="B540" headerRowCount="0">
  <tableColumns count="1">
    <tableColumn id="1" xr3:uid="{00000000-0010-0000-5801-000001000000}" name="Column1"/>
  </tableColumns>
  <tableStyleInfo name="ENCERRADOS-style 345" showFirstColumn="1" showLastColumn="1" showRowStripes="1" showColumnStripes="0"/>
</table>
</file>

<file path=xl/tables/table3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6" xr:uid="{00000000-000C-0000-FFFF-FFFF59010000}" name="Table_346" displayName="Table_346" ref="C540" headerRowCount="0">
  <tableColumns count="1">
    <tableColumn id="1" xr3:uid="{00000000-0010-0000-5901-000001000000}" name="Column1"/>
  </tableColumns>
  <tableStyleInfo name="ENCERRADOS-style 346" showFirstColumn="1" showLastColumn="1" showRowStripes="1" showColumnStripes="0"/>
</table>
</file>

<file path=xl/tables/table3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7" xr:uid="{00000000-000C-0000-FFFF-FFFF5A010000}" name="Table_347" displayName="Table_347" ref="D540:G540" headerRowCount="0">
  <tableColumns count="4">
    <tableColumn id="1" xr3:uid="{00000000-0010-0000-5A01-000001000000}" name="Column1"/>
    <tableColumn id="2" xr3:uid="{00000000-0010-0000-5A01-000002000000}" name="Column2"/>
    <tableColumn id="3" xr3:uid="{00000000-0010-0000-5A01-000003000000}" name="Column3"/>
    <tableColumn id="4" xr3:uid="{00000000-0010-0000-5A01-000004000000}" name="Column4"/>
  </tableColumns>
  <tableStyleInfo name="ENCERRADOS-style 347" showFirstColumn="1" showLastColumn="1" showRowStripes="1" showColumnStripes="0"/>
</table>
</file>

<file path=xl/tables/table3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8" xr:uid="{00000000-000C-0000-FFFF-FFFF5B010000}" name="Table_348" displayName="Table_348" ref="K540" headerRowCount="0">
  <tableColumns count="1">
    <tableColumn id="1" xr3:uid="{00000000-0010-0000-5B01-000001000000}" name="Column1"/>
  </tableColumns>
  <tableStyleInfo name="ENCERRADOS-style 348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3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9" xr:uid="{00000000-000C-0000-FFFF-FFFF5C010000}" name="Table_349" displayName="Table_349" ref="L540" headerRowCount="0">
  <tableColumns count="1">
    <tableColumn id="1" xr3:uid="{00000000-0010-0000-5C01-000001000000}" name="Column1"/>
  </tableColumns>
  <tableStyleInfo name="ENCERRADOS-style 349" showFirstColumn="1" showLastColumn="1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2000000}" name="Table_35" displayName="Table_35" ref="W343:AS343" headerRowCount="0">
  <tableColumns count="23">
    <tableColumn id="1" xr3:uid="{00000000-0010-0000-2200-000001000000}" name="Column1"/>
    <tableColumn id="2" xr3:uid="{00000000-0010-0000-2200-000002000000}" name="Column2"/>
    <tableColumn id="3" xr3:uid="{00000000-0010-0000-2200-000003000000}" name="Column3"/>
    <tableColumn id="4" xr3:uid="{00000000-0010-0000-2200-000004000000}" name="Column4"/>
    <tableColumn id="5" xr3:uid="{00000000-0010-0000-2200-000005000000}" name="Column5"/>
    <tableColumn id="6" xr3:uid="{00000000-0010-0000-2200-000006000000}" name="Column6"/>
    <tableColumn id="7" xr3:uid="{00000000-0010-0000-2200-000007000000}" name="Column7"/>
    <tableColumn id="8" xr3:uid="{00000000-0010-0000-2200-000008000000}" name="Column8"/>
    <tableColumn id="9" xr3:uid="{00000000-0010-0000-2200-000009000000}" name="Column9"/>
    <tableColumn id="10" xr3:uid="{00000000-0010-0000-2200-00000A000000}" name="Column10"/>
    <tableColumn id="11" xr3:uid="{00000000-0010-0000-2200-00000B000000}" name="Column11"/>
    <tableColumn id="12" xr3:uid="{00000000-0010-0000-2200-00000C000000}" name="Column12"/>
    <tableColumn id="13" xr3:uid="{00000000-0010-0000-2200-00000D000000}" name="Column13"/>
    <tableColumn id="14" xr3:uid="{00000000-0010-0000-2200-00000E000000}" name="Column14"/>
    <tableColumn id="15" xr3:uid="{00000000-0010-0000-2200-00000F000000}" name="Column15"/>
    <tableColumn id="16" xr3:uid="{00000000-0010-0000-2200-000010000000}" name="Column16"/>
    <tableColumn id="17" xr3:uid="{00000000-0010-0000-2200-000011000000}" name="Column17"/>
    <tableColumn id="18" xr3:uid="{00000000-0010-0000-2200-000012000000}" name="Column18"/>
    <tableColumn id="19" xr3:uid="{00000000-0010-0000-2200-000013000000}" name="Column19"/>
    <tableColumn id="20" xr3:uid="{00000000-0010-0000-2200-000014000000}" name="Column20"/>
    <tableColumn id="21" xr3:uid="{00000000-0010-0000-2200-000015000000}" name="Column21"/>
    <tableColumn id="22" xr3:uid="{00000000-0010-0000-2200-000016000000}" name="Column22"/>
    <tableColumn id="23" xr3:uid="{00000000-0010-0000-2200-000017000000}" name="Column23"/>
  </tableColumns>
  <tableStyleInfo name="ENCERRADOS-style 35" showFirstColumn="1" showLastColumn="1" showRowStripes="1" showColumnStripes="0"/>
</table>
</file>

<file path=xl/tables/table3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0" xr:uid="{00000000-000C-0000-FFFF-FFFF5D010000}" name="Table_350" displayName="Table_350" ref="M540:P540" headerRowCount="0">
  <tableColumns count="4">
    <tableColumn id="1" xr3:uid="{00000000-0010-0000-5D01-000001000000}" name="Column1"/>
    <tableColumn id="2" xr3:uid="{00000000-0010-0000-5D01-000002000000}" name="Column2"/>
    <tableColumn id="3" xr3:uid="{00000000-0010-0000-5D01-000003000000}" name="Column3"/>
    <tableColumn id="4" xr3:uid="{00000000-0010-0000-5D01-000004000000}" name="Column4"/>
  </tableColumns>
  <tableStyleInfo name="ENCERRADOS-style 350" showFirstColumn="1" showLastColumn="1" showRowStripes="1" showColumnStripes="0"/>
</table>
</file>

<file path=xl/tables/table3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1" xr:uid="{00000000-000C-0000-FFFF-FFFF5E010000}" name="Table_351" displayName="Table_351" ref="B541" headerRowCount="0">
  <tableColumns count="1">
    <tableColumn id="1" xr3:uid="{00000000-0010-0000-5E01-000001000000}" name="Column1"/>
  </tableColumns>
  <tableStyleInfo name="ENCERRADOS-style 351" showFirstColumn="1" showLastColumn="1" showRowStripes="1" showColumnStripes="0"/>
</table>
</file>

<file path=xl/tables/table3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2" xr:uid="{00000000-000C-0000-FFFF-FFFF5F010000}" name="Table_352" displayName="Table_352" ref="C541:H541" headerRowCount="0">
  <tableColumns count="6">
    <tableColumn id="1" xr3:uid="{00000000-0010-0000-5F01-000001000000}" name="Column1"/>
    <tableColumn id="2" xr3:uid="{00000000-0010-0000-5F01-000002000000}" name="Column2"/>
    <tableColumn id="3" xr3:uid="{00000000-0010-0000-5F01-000003000000}" name="Column3"/>
    <tableColumn id="4" xr3:uid="{00000000-0010-0000-5F01-000004000000}" name="Column4"/>
    <tableColumn id="5" xr3:uid="{00000000-0010-0000-5F01-000005000000}" name="Column5"/>
    <tableColumn id="6" xr3:uid="{00000000-0010-0000-5F01-000006000000}" name="Column6"/>
  </tableColumns>
  <tableStyleInfo name="ENCERRADOS-style 352" showFirstColumn="1" showLastColumn="1" showRowStripes="1" showColumnStripes="0"/>
</table>
</file>

<file path=xl/tables/table3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3" xr:uid="{00000000-000C-0000-FFFF-FFFF60010000}" name="Table_353" displayName="Table_353" ref="I541:J541" headerRowCount="0">
  <tableColumns count="2">
    <tableColumn id="1" xr3:uid="{00000000-0010-0000-6001-000001000000}" name="Column1"/>
    <tableColumn id="2" xr3:uid="{00000000-0010-0000-6001-000002000000}" name="Column2"/>
  </tableColumns>
  <tableStyleInfo name="ENCERRADOS-style 353" showFirstColumn="1" showLastColumn="1" showRowStripes="1" showColumnStripes="0"/>
</table>
</file>

<file path=xl/tables/table3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4" xr:uid="{00000000-000C-0000-FFFF-FFFF61010000}" name="Table_354" displayName="Table_354" ref="K541" headerRowCount="0">
  <tableColumns count="1">
    <tableColumn id="1" xr3:uid="{00000000-0010-0000-6101-000001000000}" name="Column1"/>
  </tableColumns>
  <tableStyleInfo name="ENCERRADOS-style 354" showFirstColumn="1" showLastColumn="1" showRowStripes="1" showColumnStripes="0"/>
</table>
</file>

<file path=xl/tables/table3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5" xr:uid="{00000000-000C-0000-FFFF-FFFF62010000}" name="Table_355" displayName="Table_355" ref="L541" headerRowCount="0">
  <tableColumns count="1">
    <tableColumn id="1" xr3:uid="{00000000-0010-0000-6201-000001000000}" name="Column1"/>
  </tableColumns>
  <tableStyleInfo name="ENCERRADOS-style 355" showFirstColumn="1" showLastColumn="1" showRowStripes="1" showColumnStripes="0"/>
</table>
</file>

<file path=xl/tables/table3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6" xr:uid="{00000000-000C-0000-FFFF-FFFF63010000}" name="Table_356" displayName="Table_356" ref="M541" headerRowCount="0">
  <tableColumns count="1">
    <tableColumn id="1" xr3:uid="{00000000-0010-0000-6301-000001000000}" name="Column1"/>
  </tableColumns>
  <tableStyleInfo name="ENCERRADOS-style 356" showFirstColumn="1" showLastColumn="1" showRowStripes="1" showColumnStripes="0"/>
</table>
</file>

<file path=xl/tables/table3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7" xr:uid="{00000000-000C-0000-FFFF-FFFF64010000}" name="Table_357" displayName="Table_357" ref="N541:O541" headerRowCount="0">
  <tableColumns count="2">
    <tableColumn id="1" xr3:uid="{00000000-0010-0000-6401-000001000000}" name="Column1"/>
    <tableColumn id="2" xr3:uid="{00000000-0010-0000-6401-000002000000}" name="Column2"/>
  </tableColumns>
  <tableStyleInfo name="ENCERRADOS-style 357" showFirstColumn="1" showLastColumn="1" showRowStripes="1" showColumnStripes="0"/>
</table>
</file>

<file path=xl/tables/table3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8" xr:uid="{00000000-000C-0000-FFFF-FFFF65010000}" name="Table_358" displayName="Table_358" ref="S541:V541" headerRowCount="0">
  <tableColumns count="4">
    <tableColumn id="1" xr3:uid="{00000000-0010-0000-6501-000001000000}" name="Column1"/>
    <tableColumn id="2" xr3:uid="{00000000-0010-0000-6501-000002000000}" name="Column2"/>
    <tableColumn id="3" xr3:uid="{00000000-0010-0000-6501-000003000000}" name="Column3"/>
    <tableColumn id="4" xr3:uid="{00000000-0010-0000-6501-000004000000}" name="Column4"/>
  </tableColumns>
  <tableStyleInfo name="ENCERRADOS-style 358" showFirstColumn="1" showLastColumn="1" showRowStripes="1" showColumnStripes="0"/>
</table>
</file>

<file path=xl/tables/table3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9" xr:uid="{00000000-000C-0000-FFFF-FFFF66010000}" name="Table_359" displayName="Table_359" ref="B542" headerRowCount="0">
  <tableColumns count="1">
    <tableColumn id="1" xr3:uid="{00000000-0010-0000-6601-000001000000}" name="Column1"/>
  </tableColumns>
  <tableStyleInfo name="ENCERRADOS-style 359" showFirstColumn="1" showLastColumn="1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3000000}" name="Table_36" displayName="Table_36" ref="B351" headerRowCount="0">
  <tableColumns count="1">
    <tableColumn id="1" xr3:uid="{00000000-0010-0000-2300-000001000000}" name="Column1"/>
  </tableColumns>
  <tableStyleInfo name="ENCERRADOS-style 36" showFirstColumn="1" showLastColumn="1" showRowStripes="1" showColumnStripes="0"/>
</table>
</file>

<file path=xl/tables/table3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0" xr:uid="{00000000-000C-0000-FFFF-FFFF67010000}" name="Table_360" displayName="Table_360" ref="C542" headerRowCount="0">
  <tableColumns count="1">
    <tableColumn id="1" xr3:uid="{00000000-0010-0000-6701-000001000000}" name="Column1"/>
  </tableColumns>
  <tableStyleInfo name="ENCERRADOS-style 360" showFirstColumn="1" showLastColumn="1" showRowStripes="1" showColumnStripes="0"/>
</table>
</file>

<file path=xl/tables/table3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1" xr:uid="{00000000-000C-0000-FFFF-FFFF68010000}" name="Table_361" displayName="Table_361" ref="D542:G542" headerRowCount="0">
  <tableColumns count="4">
    <tableColumn id="1" xr3:uid="{00000000-0010-0000-6801-000001000000}" name="Column1"/>
    <tableColumn id="2" xr3:uid="{00000000-0010-0000-6801-000002000000}" name="Column2"/>
    <tableColumn id="3" xr3:uid="{00000000-0010-0000-6801-000003000000}" name="Column3"/>
    <tableColumn id="4" xr3:uid="{00000000-0010-0000-6801-000004000000}" name="Column4"/>
  </tableColumns>
  <tableStyleInfo name="ENCERRADOS-style 361" showFirstColumn="1" showLastColumn="1" showRowStripes="1" showColumnStripes="0"/>
</table>
</file>

<file path=xl/tables/table3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2" xr:uid="{00000000-000C-0000-FFFF-FFFF69010000}" name="Table_362" displayName="Table_362" ref="K542" headerRowCount="0">
  <tableColumns count="1">
    <tableColumn id="1" xr3:uid="{00000000-0010-0000-6901-000001000000}" name="Column1"/>
  </tableColumns>
  <tableStyleInfo name="ENCERRADOS-style 362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3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3" xr:uid="{00000000-000C-0000-FFFF-FFFF6A010000}" name="Table_363" displayName="Table_363" ref="L542" headerRowCount="0">
  <tableColumns count="1">
    <tableColumn id="1" xr3:uid="{00000000-0010-0000-6A01-000001000000}" name="Column1"/>
  </tableColumns>
  <tableStyleInfo name="ENCERRADOS-style 363" showFirstColumn="1" showLastColumn="1" showRowStripes="1" showColumnStripes="0"/>
</table>
</file>

<file path=xl/tables/table3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4" xr:uid="{00000000-000C-0000-FFFF-FFFF6B010000}" name="Table_364" displayName="Table_364" ref="M542:P542" headerRowCount="0">
  <tableColumns count="4">
    <tableColumn id="1" xr3:uid="{00000000-0010-0000-6B01-000001000000}" name="Column1"/>
    <tableColumn id="2" xr3:uid="{00000000-0010-0000-6B01-000002000000}" name="Column2"/>
    <tableColumn id="3" xr3:uid="{00000000-0010-0000-6B01-000003000000}" name="Column3"/>
    <tableColumn id="4" xr3:uid="{00000000-0010-0000-6B01-000004000000}" name="Column4"/>
  </tableColumns>
  <tableStyleInfo name="ENCERRADOS-style 364" showFirstColumn="1" showLastColumn="1" showRowStripes="1" showColumnStripes="0"/>
</table>
</file>

<file path=xl/tables/table3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5" xr:uid="{00000000-000C-0000-FFFF-FFFF6C010000}" name="Table_365" displayName="Table_365" ref="B543" headerRowCount="0">
  <tableColumns count="1">
    <tableColumn id="1" xr3:uid="{00000000-0010-0000-6C01-000001000000}" name="Column1"/>
  </tableColumns>
  <tableStyleInfo name="ENCERRADOS-style 365" showFirstColumn="1" showLastColumn="1" showRowStripes="1" showColumnStripes="0"/>
</table>
</file>

<file path=xl/tables/table3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6" xr:uid="{00000000-000C-0000-FFFF-FFFF6D010000}" name="Table_366" displayName="Table_366" ref="C543:H543" headerRowCount="0">
  <tableColumns count="6">
    <tableColumn id="1" xr3:uid="{00000000-0010-0000-6D01-000001000000}" name="Column1"/>
    <tableColumn id="2" xr3:uid="{00000000-0010-0000-6D01-000002000000}" name="Column2"/>
    <tableColumn id="3" xr3:uid="{00000000-0010-0000-6D01-000003000000}" name="Column3"/>
    <tableColumn id="4" xr3:uid="{00000000-0010-0000-6D01-000004000000}" name="Column4"/>
    <tableColumn id="5" xr3:uid="{00000000-0010-0000-6D01-000005000000}" name="Column5"/>
    <tableColumn id="6" xr3:uid="{00000000-0010-0000-6D01-000006000000}" name="Column6"/>
  </tableColumns>
  <tableStyleInfo name="ENCERRADOS-style 366" showFirstColumn="1" showLastColumn="1" showRowStripes="1" showColumnStripes="0"/>
</table>
</file>

<file path=xl/tables/table3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7" xr:uid="{00000000-000C-0000-FFFF-FFFF6E010000}" name="Table_367" displayName="Table_367" ref="I543:J543" headerRowCount="0">
  <tableColumns count="2">
    <tableColumn id="1" xr3:uid="{00000000-0010-0000-6E01-000001000000}" name="Column1"/>
    <tableColumn id="2" xr3:uid="{00000000-0010-0000-6E01-000002000000}" name="Column2"/>
  </tableColumns>
  <tableStyleInfo name="ENCERRADOS-style 367" showFirstColumn="1" showLastColumn="1" showRowStripes="1" showColumnStripes="0"/>
</table>
</file>

<file path=xl/tables/table3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8" xr:uid="{00000000-000C-0000-FFFF-FFFF6F010000}" name="Table_368" displayName="Table_368" ref="K543" headerRowCount="0">
  <tableColumns count="1">
    <tableColumn id="1" xr3:uid="{00000000-0010-0000-6F01-000001000000}" name="Column1"/>
  </tableColumns>
  <tableStyleInfo name="ENCERRADOS-style 368" showFirstColumn="1" showLastColumn="1" showRowStripes="1" showColumnStripes="0"/>
</table>
</file>

<file path=xl/tables/table3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9" xr:uid="{00000000-000C-0000-FFFF-FFFF70010000}" name="Table_369" displayName="Table_369" ref="L543" headerRowCount="0">
  <tableColumns count="1">
    <tableColumn id="1" xr3:uid="{00000000-0010-0000-7001-000001000000}" name="Column1"/>
  </tableColumns>
  <tableStyleInfo name="ENCERRADOS-style 369" showFirstColumn="1" showLastColumn="1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24000000}" name="Table_37" displayName="Table_37" ref="C351:H351" headerRowCount="0">
  <tableColumns count="6">
    <tableColumn id="1" xr3:uid="{00000000-0010-0000-2400-000001000000}" name="Column1"/>
    <tableColumn id="2" xr3:uid="{00000000-0010-0000-2400-000002000000}" name="Column2"/>
    <tableColumn id="3" xr3:uid="{00000000-0010-0000-2400-000003000000}" name="Column3"/>
    <tableColumn id="4" xr3:uid="{00000000-0010-0000-2400-000004000000}" name="Column4"/>
    <tableColumn id="5" xr3:uid="{00000000-0010-0000-2400-000005000000}" name="Column5"/>
    <tableColumn id="6" xr3:uid="{00000000-0010-0000-2400-000006000000}" name="Column6"/>
  </tableColumns>
  <tableStyleInfo name="ENCERRADOS-style 37" showFirstColumn="1" showLastColumn="1" showRowStripes="1" showColumnStripes="0"/>
</table>
</file>

<file path=xl/tables/table3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0" xr:uid="{00000000-000C-0000-FFFF-FFFF71010000}" name="Table_370" displayName="Table_370" ref="M543" headerRowCount="0">
  <tableColumns count="1">
    <tableColumn id="1" xr3:uid="{00000000-0010-0000-7101-000001000000}" name="Column1"/>
  </tableColumns>
  <tableStyleInfo name="ENCERRADOS-style 370" showFirstColumn="1" showLastColumn="1" showRowStripes="1" showColumnStripes="0"/>
</table>
</file>

<file path=xl/tables/table3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1" xr:uid="{00000000-000C-0000-FFFF-FFFF72010000}" name="Table_371" displayName="Table_371" ref="N543:O543" headerRowCount="0">
  <tableColumns count="2">
    <tableColumn id="1" xr3:uid="{00000000-0010-0000-7201-000001000000}" name="Column1"/>
    <tableColumn id="2" xr3:uid="{00000000-0010-0000-7201-000002000000}" name="Column2"/>
  </tableColumns>
  <tableStyleInfo name="ENCERRADOS-style 371" showFirstColumn="1" showLastColumn="1" showRowStripes="1" showColumnStripes="0"/>
</table>
</file>

<file path=xl/tables/table3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2" xr:uid="{00000000-000C-0000-FFFF-FFFF73010000}" name="Table_372" displayName="Table_372" ref="S543:V543" headerRowCount="0">
  <tableColumns count="4">
    <tableColumn id="1" xr3:uid="{00000000-0010-0000-7301-000001000000}" name="Column1"/>
    <tableColumn id="2" xr3:uid="{00000000-0010-0000-7301-000002000000}" name="Column2"/>
    <tableColumn id="3" xr3:uid="{00000000-0010-0000-7301-000003000000}" name="Column3"/>
    <tableColumn id="4" xr3:uid="{00000000-0010-0000-7301-000004000000}" name="Column4"/>
  </tableColumns>
  <tableStyleInfo name="ENCERRADOS-style 372" showFirstColumn="1" showLastColumn="1" showRowStripes="1" showColumnStripes="0"/>
</table>
</file>

<file path=xl/tables/table3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3" xr:uid="{00000000-000C-0000-FFFF-FFFF74010000}" name="Table_373" displayName="Table_373" ref="U556:AS578" headerRowCount="0">
  <tableColumns count="25">
    <tableColumn id="1" xr3:uid="{00000000-0010-0000-7401-000001000000}" name="Column1"/>
    <tableColumn id="2" xr3:uid="{00000000-0010-0000-7401-000002000000}" name="Column2"/>
    <tableColumn id="3" xr3:uid="{00000000-0010-0000-7401-000003000000}" name="Column3"/>
    <tableColumn id="4" xr3:uid="{00000000-0010-0000-7401-000004000000}" name="Column4"/>
    <tableColumn id="5" xr3:uid="{00000000-0010-0000-7401-000005000000}" name="Column5"/>
    <tableColumn id="6" xr3:uid="{00000000-0010-0000-7401-000006000000}" name="Column6"/>
    <tableColumn id="7" xr3:uid="{00000000-0010-0000-7401-000007000000}" name="Column7"/>
    <tableColumn id="8" xr3:uid="{00000000-0010-0000-7401-000008000000}" name="Column8"/>
    <tableColumn id="9" xr3:uid="{00000000-0010-0000-7401-000009000000}" name="Column9"/>
    <tableColumn id="10" xr3:uid="{00000000-0010-0000-7401-00000A000000}" name="Column10"/>
    <tableColumn id="11" xr3:uid="{00000000-0010-0000-7401-00000B000000}" name="Column11"/>
    <tableColumn id="12" xr3:uid="{00000000-0010-0000-7401-00000C000000}" name="Column12"/>
    <tableColumn id="13" xr3:uid="{00000000-0010-0000-7401-00000D000000}" name="Column13"/>
    <tableColumn id="14" xr3:uid="{00000000-0010-0000-7401-00000E000000}" name="Column14"/>
    <tableColumn id="15" xr3:uid="{00000000-0010-0000-7401-00000F000000}" name="Column15"/>
    <tableColumn id="16" xr3:uid="{00000000-0010-0000-7401-000010000000}" name="Column16"/>
    <tableColumn id="17" xr3:uid="{00000000-0010-0000-7401-000011000000}" name="Column17"/>
    <tableColumn id="18" xr3:uid="{00000000-0010-0000-7401-000012000000}" name="Column18"/>
    <tableColumn id="19" xr3:uid="{00000000-0010-0000-7401-000013000000}" name="Column19"/>
    <tableColumn id="20" xr3:uid="{00000000-0010-0000-7401-000014000000}" name="Column20"/>
    <tableColumn id="21" xr3:uid="{00000000-0010-0000-7401-000015000000}" name="Column21"/>
    <tableColumn id="22" xr3:uid="{00000000-0010-0000-7401-000016000000}" name="Column22"/>
    <tableColumn id="23" xr3:uid="{00000000-0010-0000-7401-000017000000}" name="Column23"/>
    <tableColumn id="24" xr3:uid="{00000000-0010-0000-7401-000018000000}" name="Column24"/>
    <tableColumn id="25" xr3:uid="{00000000-0010-0000-7401-000019000000}" name="Column25"/>
  </tableColumns>
  <tableStyleInfo name="ENCERRADOS-style 373" showFirstColumn="1" showLastColumn="1" showRowStripes="1" showColumnStripes="0"/>
</table>
</file>

<file path=xl/tables/table3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4" xr:uid="{00000000-000C-0000-FFFF-FFFF75010000}" name="Table_374" displayName="Table_374" ref="B563" headerRowCount="0">
  <tableColumns count="1">
    <tableColumn id="1" xr3:uid="{00000000-0010-0000-7501-000001000000}" name="Column1"/>
  </tableColumns>
  <tableStyleInfo name="ENCERRADOS-style 374" showFirstColumn="1" showLastColumn="1" showRowStripes="1" showColumnStripes="0"/>
</table>
</file>

<file path=xl/tables/table3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5" xr:uid="{00000000-000C-0000-FFFF-FFFF76010000}" name="Table_375" displayName="Table_375" ref="C563:H563" headerRowCount="0">
  <tableColumns count="6">
    <tableColumn id="1" xr3:uid="{00000000-0010-0000-7601-000001000000}" name="Column1"/>
    <tableColumn id="2" xr3:uid="{00000000-0010-0000-7601-000002000000}" name="Column2"/>
    <tableColumn id="3" xr3:uid="{00000000-0010-0000-7601-000003000000}" name="Column3"/>
    <tableColumn id="4" xr3:uid="{00000000-0010-0000-7601-000004000000}" name="Column4"/>
    <tableColumn id="5" xr3:uid="{00000000-0010-0000-7601-000005000000}" name="Column5"/>
    <tableColumn id="6" xr3:uid="{00000000-0010-0000-7601-000006000000}" name="Column6"/>
  </tableColumns>
  <tableStyleInfo name="ENCERRADOS-style 375" showFirstColumn="1" showLastColumn="1" showRowStripes="1" showColumnStripes="0"/>
</table>
</file>

<file path=xl/tables/table3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6" xr:uid="{00000000-000C-0000-FFFF-FFFF77010000}" name="Table_376" displayName="Table_376" ref="I563:J563" headerRowCount="0">
  <tableColumns count="2">
    <tableColumn id="1" xr3:uid="{00000000-0010-0000-7701-000001000000}" name="Column1"/>
    <tableColumn id="2" xr3:uid="{00000000-0010-0000-7701-000002000000}" name="Column2"/>
  </tableColumns>
  <tableStyleInfo name="ENCERRADOS-style 376" showFirstColumn="1" showLastColumn="1" showRowStripes="1" showColumnStripes="0"/>
</table>
</file>

<file path=xl/tables/table3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7" xr:uid="{00000000-000C-0000-FFFF-FFFF78010000}" name="Table_377" displayName="Table_377" ref="L563" headerRowCount="0">
  <tableColumns count="1">
    <tableColumn id="1" xr3:uid="{00000000-0010-0000-7801-000001000000}" name="Column1"/>
  </tableColumns>
  <tableStyleInfo name="ENCERRADOS-style 377" showFirstColumn="1" showLastColumn="1" showRowStripes="1" showColumnStripes="0"/>
</table>
</file>

<file path=xl/tables/table3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8" xr:uid="{00000000-000C-0000-FFFF-FFFF79010000}" name="Table_378" displayName="Table_378" ref="M563" headerRowCount="0">
  <tableColumns count="1">
    <tableColumn id="1" xr3:uid="{00000000-0010-0000-7901-000001000000}" name="Column1"/>
  </tableColumns>
  <tableStyleInfo name="ENCERRADOS-style 378" showFirstColumn="1" showLastColumn="1" showRowStripes="1" showColumnStripes="0"/>
</table>
</file>

<file path=xl/tables/table3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9" xr:uid="{00000000-000C-0000-FFFF-FFFF7A010000}" name="Table_379" displayName="Table_379" ref="K564:K565">
  <tableColumns count="1">
    <tableColumn id="1" xr3:uid="{00000000-0010-0000-7A01-000001000000}" name="ENCERRADO"/>
  </tableColumns>
  <tableStyleInfo name="ENCERRADOS-style 379" showFirstColumn="1" showLastColumn="1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25000000}" name="Table_38" displayName="Table_38" ref="I351:J351" headerRowCount="0">
  <tableColumns count="2">
    <tableColumn id="1" xr3:uid="{00000000-0010-0000-2500-000001000000}" name="Column1"/>
    <tableColumn id="2" xr3:uid="{00000000-0010-0000-2500-000002000000}" name="Column2"/>
  </tableColumns>
  <tableStyleInfo name="ENCERRADOS-style 38" showFirstColumn="1" showLastColumn="1" showRowStripes="1" showColumnStripes="0"/>
</table>
</file>

<file path=xl/tables/table3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0" xr:uid="{00000000-000C-0000-FFFF-FFFF7B010000}" name="Table_380" displayName="Table_380" ref="L564:L565">
  <tableColumns count="1">
    <tableColumn id="1" xr3:uid="{00000000-0010-0000-7B01-000001000000}" name="Antonio Marcos de Souza Santos "/>
  </tableColumns>
  <tableStyleInfo name="ENCERRADOS-style 380" showFirstColumn="1" showLastColumn="1" showRowStripes="1" showColumnStripes="0"/>
</table>
</file>

<file path=xl/tables/table3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1" xr:uid="{00000000-000C-0000-FFFF-FFFF7C010000}" name="Table_381" displayName="Table_381" ref="K566" headerRowCount="0">
  <tableColumns count="1">
    <tableColumn id="1" xr3:uid="{00000000-0010-0000-7C01-000001000000}" name="Column1"/>
  </tableColumns>
  <tableStyleInfo name="ENCERRADOS-style 381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3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2" xr:uid="{00000000-000C-0000-FFFF-FFFF7D010000}" name="Table_382" displayName="Table_382" ref="B567" headerRowCount="0">
  <tableColumns count="1">
    <tableColumn id="1" xr3:uid="{00000000-0010-0000-7D01-000001000000}" name="Column1"/>
  </tableColumns>
  <tableStyleInfo name="ENCERRADOS-style 382" showFirstColumn="1" showLastColumn="1" showRowStripes="1" showColumnStripes="0"/>
</table>
</file>

<file path=xl/tables/table3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3" xr:uid="{00000000-000C-0000-FFFF-FFFF7E010000}" name="Table_383" displayName="Table_383" ref="C567" headerRowCount="0">
  <tableColumns count="1">
    <tableColumn id="1" xr3:uid="{00000000-0010-0000-7E01-000001000000}" name="Column1"/>
  </tableColumns>
  <tableStyleInfo name="ENCERRADOS-style 383" showFirstColumn="1" showLastColumn="1" showRowStripes="1" showColumnStripes="0"/>
</table>
</file>

<file path=xl/tables/table3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4" xr:uid="{00000000-000C-0000-FFFF-FFFF7F010000}" name="Table_384" displayName="Table_384" ref="D567:G567" headerRowCount="0">
  <tableColumns count="4">
    <tableColumn id="1" xr3:uid="{00000000-0010-0000-7F01-000001000000}" name="Column1"/>
    <tableColumn id="2" xr3:uid="{00000000-0010-0000-7F01-000002000000}" name="Column2"/>
    <tableColumn id="3" xr3:uid="{00000000-0010-0000-7F01-000003000000}" name="Column3"/>
    <tableColumn id="4" xr3:uid="{00000000-0010-0000-7F01-000004000000}" name="Column4"/>
  </tableColumns>
  <tableStyleInfo name="ENCERRADOS-style 384" showFirstColumn="1" showLastColumn="1" showRowStripes="1" showColumnStripes="0"/>
</table>
</file>

<file path=xl/tables/table3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5" xr:uid="{00000000-000C-0000-FFFF-FFFF80010000}" name="Table_385" displayName="Table_385" ref="L567" headerRowCount="0">
  <tableColumns count="1">
    <tableColumn id="1" xr3:uid="{00000000-0010-0000-8001-000001000000}" name="Column1"/>
  </tableColumns>
  <tableStyleInfo name="ENCERRADOS-style 385" showFirstColumn="1" showLastColumn="1" showRowStripes="1" showColumnStripes="0"/>
</table>
</file>

<file path=xl/tables/table3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6" xr:uid="{00000000-000C-0000-FFFF-FFFF81010000}" name="Table_386" displayName="Table_386" ref="M567:P567" headerRowCount="0">
  <tableColumns count="4">
    <tableColumn id="1" xr3:uid="{00000000-0010-0000-8101-000001000000}" name="Column1"/>
    <tableColumn id="2" xr3:uid="{00000000-0010-0000-8101-000002000000}" name="Column2"/>
    <tableColumn id="3" xr3:uid="{00000000-0010-0000-8101-000003000000}" name="Column3"/>
    <tableColumn id="4" xr3:uid="{00000000-0010-0000-8101-000004000000}" name="Column4"/>
  </tableColumns>
  <tableStyleInfo name="ENCERRADOS-style 386" showFirstColumn="1" showLastColumn="1" showRowStripes="1" showColumnStripes="0"/>
</table>
</file>

<file path=xl/tables/table3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7" xr:uid="{00000000-000C-0000-FFFF-FFFF82010000}" name="Table_387" displayName="Table_387" ref="B568" headerRowCount="0">
  <tableColumns count="1">
    <tableColumn id="1" xr3:uid="{00000000-0010-0000-8201-000001000000}" name="Column1"/>
  </tableColumns>
  <tableStyleInfo name="ENCERRADOS-style 387" showFirstColumn="1" showLastColumn="1" showRowStripes="1" showColumnStripes="0"/>
</table>
</file>

<file path=xl/tables/table3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8" xr:uid="{00000000-000C-0000-FFFF-FFFF83010000}" name="Table_388" displayName="Table_388" ref="C568" headerRowCount="0">
  <tableColumns count="1">
    <tableColumn id="1" xr3:uid="{00000000-0010-0000-8301-000001000000}" name="Column1"/>
  </tableColumns>
  <tableStyleInfo name="ENCERRADOS-style 388" showFirstColumn="1" showLastColumn="1" showRowStripes="1" showColumnStripes="0"/>
</table>
</file>

<file path=xl/tables/table3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9" xr:uid="{00000000-000C-0000-FFFF-FFFF84010000}" name="Table_389" displayName="Table_389" ref="D568:G568" headerRowCount="0">
  <tableColumns count="4">
    <tableColumn id="1" xr3:uid="{00000000-0010-0000-8401-000001000000}" name="Column1"/>
    <tableColumn id="2" xr3:uid="{00000000-0010-0000-8401-000002000000}" name="Column2"/>
    <tableColumn id="3" xr3:uid="{00000000-0010-0000-8401-000003000000}" name="Column3"/>
    <tableColumn id="4" xr3:uid="{00000000-0010-0000-8401-000004000000}" name="Column4"/>
  </tableColumns>
  <tableStyleInfo name="ENCERRADOS-style 389" showFirstColumn="1" showLastColumn="1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26000000}" name="Table_39" displayName="Table_39" ref="K351" headerRowCount="0">
  <tableColumns count="1">
    <tableColumn id="1" xr3:uid="{00000000-0010-0000-2600-000001000000}" name="Column1"/>
  </tableColumns>
  <tableStyleInfo name="ENCERRADOS-style 39" showFirstColumn="1" showLastColumn="1" showRowStripes="1" showColumnStripes="0"/>
</table>
</file>

<file path=xl/tables/table3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0" xr:uid="{00000000-000C-0000-FFFF-FFFF85010000}" name="Table_390" displayName="Table_390" ref="K576:K577">
  <tableColumns count="1">
    <tableColumn id="1" xr3:uid="{00000000-0010-0000-8501-000001000000}" name="ENCERRADO"/>
  </tableColumns>
  <tableStyleInfo name="ENCERRADOS-style 390" showFirstColumn="1" showLastColumn="1" showRowStripes="1" showColumnStripes="0"/>
</table>
</file>

<file path=xl/tables/table3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1" xr:uid="{00000000-000C-0000-FFFF-FFFF86010000}" name="Table_391" displayName="Table_391" ref="L577" headerRowCount="0">
  <tableColumns count="1">
    <tableColumn id="1" xr3:uid="{00000000-0010-0000-8601-000001000000}" name="Column1"/>
  </tableColumns>
  <tableStyleInfo name="ENCERRADOS-style 391" showFirstColumn="1" showLastColumn="1" showRowStripes="1" showColumnStripes="0"/>
</table>
</file>

<file path=xl/tables/table3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2" xr:uid="{00000000-000C-0000-FFFF-FFFF87010000}" name="Table_392" displayName="Table_392" ref="M577" headerRowCount="0">
  <tableColumns count="1">
    <tableColumn id="1" xr3:uid="{00000000-0010-0000-8701-000001000000}" name="Column1"/>
  </tableColumns>
  <tableStyleInfo name="ENCERRADOS-style 392" showFirstColumn="1" showLastColumn="1" showRowStripes="1" showColumnStripes="0"/>
</table>
</file>

<file path=xl/tables/table3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3" xr:uid="{00000000-000C-0000-FFFF-FFFF88010000}" name="Table_393" displayName="Table_393" ref="N577:O577" headerRowCount="0">
  <tableColumns count="2">
    <tableColumn id="1" xr3:uid="{00000000-0010-0000-8801-000001000000}" name="Column1"/>
    <tableColumn id="2" xr3:uid="{00000000-0010-0000-8801-000002000000}" name="Column2"/>
  </tableColumns>
  <tableStyleInfo name="ENCERRADOS-style 393" showFirstColumn="1" showLastColumn="1" showRowStripes="1" showColumnStripes="0"/>
</table>
</file>

<file path=xl/tables/table3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4" xr:uid="{00000000-000C-0000-FFFF-FFFF89010000}" name="Table_394" displayName="Table_394" ref="P577" headerRowCount="0">
  <tableColumns count="1">
    <tableColumn id="1" xr3:uid="{00000000-0010-0000-8901-000001000000}" name="Column1"/>
  </tableColumns>
  <tableStyleInfo name="ENCERRADOS-style 394" showFirstColumn="1" showLastColumn="1" showRowStripes="1" showColumnStripes="0"/>
</table>
</file>

<file path=xl/tables/table3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5" xr:uid="{00000000-000C-0000-FFFF-FFFF8A010000}" name="Table_395" displayName="Table_395" ref="K578" headerRowCount="0">
  <tableColumns count="1">
    <tableColumn id="1" xr3:uid="{00000000-0010-0000-8A01-000001000000}" name="Column1"/>
  </tableColumns>
  <tableStyleInfo name="ENCERRADOS-style 395" showFirstColumn="1" showLastColumn="1" showRowStripes="1" showColumnStripes="0"/>
</table>
</file>

<file path=xl/tables/table3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6" xr:uid="{00000000-000C-0000-FFFF-FFFF8B010000}" name="Table_396" displayName="Table_396" ref="B579" headerRowCount="0">
  <tableColumns count="1">
    <tableColumn id="1" xr3:uid="{00000000-0010-0000-8B01-000001000000}" name="Column1"/>
  </tableColumns>
  <tableStyleInfo name="ENCERRADOS-style 396" showFirstColumn="1" showLastColumn="1" showRowStripes="1" showColumnStripes="0"/>
</table>
</file>

<file path=xl/tables/table3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7" xr:uid="{00000000-000C-0000-FFFF-FFFF8C010000}" name="Table_397" displayName="Table_397" ref="C579:H579" headerRowCount="0">
  <tableColumns count="6">
    <tableColumn id="1" xr3:uid="{00000000-0010-0000-8C01-000001000000}" name="Column1"/>
    <tableColumn id="2" xr3:uid="{00000000-0010-0000-8C01-000002000000}" name="Column2"/>
    <tableColumn id="3" xr3:uid="{00000000-0010-0000-8C01-000003000000}" name="Column3"/>
    <tableColumn id="4" xr3:uid="{00000000-0010-0000-8C01-000004000000}" name="Column4"/>
    <tableColumn id="5" xr3:uid="{00000000-0010-0000-8C01-000005000000}" name="Column5"/>
    <tableColumn id="6" xr3:uid="{00000000-0010-0000-8C01-000006000000}" name="Column6"/>
  </tableColumns>
  <tableStyleInfo name="ENCERRADOS-style 397" showFirstColumn="1" showLastColumn="1" showRowStripes="1" showColumnStripes="0"/>
</table>
</file>

<file path=xl/tables/table3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8" xr:uid="{00000000-000C-0000-FFFF-FFFF8D010000}" name="Table_398" displayName="Table_398" ref="I579:J579" headerRowCount="0">
  <tableColumns count="2">
    <tableColumn id="1" xr3:uid="{00000000-0010-0000-8D01-000001000000}" name="Column1"/>
    <tableColumn id="2" xr3:uid="{00000000-0010-0000-8D01-000002000000}" name="Column2"/>
  </tableColumns>
  <tableStyleInfo name="ENCERRADOS-style 398" showFirstColumn="1" showLastColumn="1" showRowStripes="1" showColumnStripes="0"/>
</table>
</file>

<file path=xl/tables/table3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9" xr:uid="{00000000-000C-0000-FFFF-FFFF8E010000}" name="Table_399" displayName="Table_399" ref="L579" headerRowCount="0">
  <tableColumns count="1">
    <tableColumn id="1" xr3:uid="{00000000-0010-0000-8E01-000001000000}" name="Column1"/>
  </tableColumns>
  <tableStyleInfo name="ENCERRADOS-style 399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T152:T153" headerRowCount="0">
  <tableColumns count="1">
    <tableColumn id="1" xr3:uid="{00000000-0010-0000-0300-000001000000}" name="Column1"/>
  </tableColumns>
  <tableStyleInfo name="ENCERRADOS-style 4" showFirstColumn="1" showLastColumn="1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27000000}" name="Table_40" displayName="Table_40" ref="L351" headerRowCount="0">
  <tableColumns count="1">
    <tableColumn id="1" xr3:uid="{00000000-0010-0000-2700-000001000000}" name="Column1"/>
  </tableColumns>
  <tableStyleInfo name="ENCERRADOS-style 40" showFirstColumn="1" showLastColumn="1" showRowStripes="1" showColumnStripes="0"/>
</table>
</file>

<file path=xl/tables/table4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0" xr:uid="{00000000-000C-0000-FFFF-FFFF8F010000}" name="Table_400" displayName="Table_400" ref="M579" headerRowCount="0">
  <tableColumns count="1">
    <tableColumn id="1" xr3:uid="{00000000-0010-0000-8F01-000001000000}" name="Column1"/>
  </tableColumns>
  <tableStyleInfo name="ENCERRADOS-style 400" showFirstColumn="1" showLastColumn="1" showRowStripes="1" showColumnStripes="0"/>
</table>
</file>

<file path=xl/tables/table4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1" xr:uid="{00000000-000C-0000-FFFF-FFFF90010000}" name="Table_401" displayName="Table_401" ref="N579:O579" headerRowCount="0">
  <tableColumns count="2">
    <tableColumn id="1" xr3:uid="{00000000-0010-0000-9001-000001000000}" name="Column1"/>
    <tableColumn id="2" xr3:uid="{00000000-0010-0000-9001-000002000000}" name="Column2"/>
  </tableColumns>
  <tableStyleInfo name="ENCERRADOS-style 401" showFirstColumn="1" showLastColumn="1" showRowStripes="1" showColumnStripes="0"/>
</table>
</file>

<file path=xl/tables/table4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2" xr:uid="{00000000-000C-0000-FFFF-FFFF91010000}" name="Table_402" displayName="Table_402" ref="S579:V579" headerRowCount="0">
  <tableColumns count="4">
    <tableColumn id="1" xr3:uid="{00000000-0010-0000-9101-000001000000}" name="Column1"/>
    <tableColumn id="2" xr3:uid="{00000000-0010-0000-9101-000002000000}" name="Column2"/>
    <tableColumn id="3" xr3:uid="{00000000-0010-0000-9101-000003000000}" name="Column3"/>
    <tableColumn id="4" xr3:uid="{00000000-0010-0000-9101-000004000000}" name="Column4"/>
  </tableColumns>
  <tableStyleInfo name="ENCERRADOS-style 402" showFirstColumn="1" showLastColumn="1" showRowStripes="1" showColumnStripes="0"/>
</table>
</file>

<file path=xl/tables/table4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3" xr:uid="{00000000-000C-0000-FFFF-FFFF92010000}" name="Table_403" displayName="Table_403" ref="K580:K617">
  <tableColumns count="1">
    <tableColumn id="1" xr3:uid="{00000000-0010-0000-9201-000001000000}" name="ENCERRADO"/>
  </tableColumns>
  <tableStyleInfo name="ENCERRADOS-style 403" showFirstColumn="1" showLastColumn="1" showRowStripes="1" showColumnStripes="0"/>
</table>
</file>

<file path=xl/tables/table4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4" xr:uid="{00000000-000C-0000-FFFF-FFFF93010000}" name="Table_404" displayName="Table_404" ref="B583" headerRowCount="0">
  <tableColumns count="1">
    <tableColumn id="1" xr3:uid="{00000000-0010-0000-9301-000001000000}" name="Column1"/>
  </tableColumns>
  <tableStyleInfo name="ENCERRADOS-style 404" showFirstColumn="1" showLastColumn="1" showRowStripes="1" showColumnStripes="0"/>
</table>
</file>

<file path=xl/tables/table4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5" xr:uid="{00000000-000C-0000-FFFF-FFFF94010000}" name="Table_405" displayName="Table_405" ref="C583" headerRowCount="0">
  <tableColumns count="1">
    <tableColumn id="1" xr3:uid="{00000000-0010-0000-9401-000001000000}" name="Column1"/>
  </tableColumns>
  <tableStyleInfo name="ENCERRADOS-style 405" showFirstColumn="1" showLastColumn="1" showRowStripes="1" showColumnStripes="0"/>
</table>
</file>

<file path=xl/tables/table4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6" xr:uid="{00000000-000C-0000-FFFF-FFFF95010000}" name="Table_406" displayName="Table_406" ref="L583" headerRowCount="0">
  <tableColumns count="1">
    <tableColumn id="1" xr3:uid="{00000000-0010-0000-9501-000001000000}" name="Column1"/>
  </tableColumns>
  <tableStyleInfo name="ENCERRADOS-style 406" showFirstColumn="1" showLastColumn="1" showRowStripes="1" showColumnStripes="0"/>
</table>
</file>

<file path=xl/tables/table4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7" xr:uid="{00000000-000C-0000-FFFF-FFFF96010000}" name="Table_407" displayName="Table_407" ref="M583:P583" headerRowCount="0">
  <tableColumns count="4">
    <tableColumn id="1" xr3:uid="{00000000-0010-0000-9601-000001000000}" name="Column1"/>
    <tableColumn id="2" xr3:uid="{00000000-0010-0000-9601-000002000000}" name="Column2"/>
    <tableColumn id="3" xr3:uid="{00000000-0010-0000-9601-000003000000}" name="Column3"/>
    <tableColumn id="4" xr3:uid="{00000000-0010-0000-9601-000004000000}" name="Column4"/>
  </tableColumns>
  <tableStyleInfo name="ENCERRADOS-style 407" showFirstColumn="1" showLastColumn="1" showRowStripes="1" showColumnStripes="0"/>
</table>
</file>

<file path=xl/tables/table4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8" xr:uid="{00000000-000C-0000-FFFF-FFFF97010000}" name="Table_408" displayName="Table_408" ref="I586:J587" headerRowCount="0">
  <tableColumns count="2">
    <tableColumn id="1" xr3:uid="{00000000-0010-0000-9701-000001000000}" name="Column1"/>
    <tableColumn id="2" xr3:uid="{00000000-0010-0000-9701-000002000000}" name="Column2"/>
  </tableColumns>
  <tableStyleInfo name="ENCERRADOS-style 408" showFirstColumn="1" showLastColumn="1" showRowStripes="1" showColumnStripes="0"/>
</table>
</file>

<file path=xl/tables/table4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9" xr:uid="{00000000-000C-0000-FFFF-FFFF98010000}" name="Table_409" displayName="Table_409" ref="L586:L587" headerRowCount="0">
  <tableColumns count="1">
    <tableColumn id="1" xr3:uid="{00000000-0010-0000-9801-000001000000}" name="Column1"/>
  </tableColumns>
  <tableStyleInfo name="ENCERRADOS-style 409" showFirstColumn="1" showLastColumn="1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28000000}" name="Table_41" displayName="Table_41" ref="N351:O351" headerRowCount="0">
  <tableColumns count="2">
    <tableColumn id="1" xr3:uid="{00000000-0010-0000-2800-000001000000}" name="Column1"/>
    <tableColumn id="2" xr3:uid="{00000000-0010-0000-2800-000002000000}" name="Column2"/>
  </tableColumns>
  <tableStyleInfo name="ENCERRADOS-style 41" showFirstColumn="1" showLastColumn="1" showRowStripes="1" showColumnStripes="0"/>
</table>
</file>

<file path=xl/tables/table4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0" xr:uid="{00000000-000C-0000-FFFF-FFFF99010000}" name="Table_410" displayName="Table_410" ref="L589:L598" headerRowCount="0">
  <tableColumns count="1">
    <tableColumn id="1" xr3:uid="{00000000-0010-0000-9901-000001000000}" name="Column1"/>
  </tableColumns>
  <tableStyleInfo name="ENCERRADOS-style 410" showFirstColumn="1" showLastColumn="1" showRowStripes="1" showColumnStripes="0"/>
</table>
</file>

<file path=xl/tables/table4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1" xr:uid="{00000000-000C-0000-FFFF-FFFF9A010000}" name="Table_411" displayName="Table_411" ref="S591:T593" headerRowCount="0">
  <tableColumns count="2">
    <tableColumn id="1" xr3:uid="{00000000-0010-0000-9A01-000001000000}" name="Column1"/>
    <tableColumn id="2" xr3:uid="{00000000-0010-0000-9A01-000002000000}" name="Column2"/>
  </tableColumns>
  <tableStyleInfo name="ENCERRADOS-style 411" showFirstColumn="1" showLastColumn="1" showRowStripes="1" showColumnStripes="0"/>
</table>
</file>

<file path=xl/tables/table4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2" xr:uid="{00000000-000C-0000-FFFF-FFFF9B010000}" name="Table_412" displayName="Table_412" ref="B594" headerRowCount="0">
  <tableColumns count="1">
    <tableColumn id="1" xr3:uid="{00000000-0010-0000-9B01-000001000000}" name="Column1"/>
  </tableColumns>
  <tableStyleInfo name="ENCERRADOS-style 412" showFirstColumn="1" showLastColumn="1" showRowStripes="1" showColumnStripes="0"/>
</table>
</file>

<file path=xl/tables/table4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3" xr:uid="{00000000-000C-0000-FFFF-FFFF9C010000}" name="Table_413" displayName="Table_413" ref="C594:H594" headerRowCount="0">
  <tableColumns count="6">
    <tableColumn id="1" xr3:uid="{00000000-0010-0000-9C01-000001000000}" name="Column1"/>
    <tableColumn id="2" xr3:uid="{00000000-0010-0000-9C01-000002000000}" name="Column2"/>
    <tableColumn id="3" xr3:uid="{00000000-0010-0000-9C01-000003000000}" name="Column3"/>
    <tableColumn id="4" xr3:uid="{00000000-0010-0000-9C01-000004000000}" name="Column4"/>
    <tableColumn id="5" xr3:uid="{00000000-0010-0000-9C01-000005000000}" name="Column5"/>
    <tableColumn id="6" xr3:uid="{00000000-0010-0000-9C01-000006000000}" name="Column6"/>
  </tableColumns>
  <tableStyleInfo name="ENCERRADOS-style 413" showFirstColumn="1" showLastColumn="1" showRowStripes="1" showColumnStripes="0"/>
</table>
</file>

<file path=xl/tables/table4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4" xr:uid="{00000000-000C-0000-FFFF-FFFF9D010000}" name="Table_414" displayName="Table_414" ref="I594:J594" headerRowCount="0">
  <tableColumns count="2">
    <tableColumn id="1" xr3:uid="{00000000-0010-0000-9D01-000001000000}" name="Column1"/>
    <tableColumn id="2" xr3:uid="{00000000-0010-0000-9D01-000002000000}" name="Column2"/>
  </tableColumns>
  <tableStyleInfo name="ENCERRADOS-style 414" showFirstColumn="1" showLastColumn="1" showRowStripes="1" showColumnStripes="0"/>
</table>
</file>

<file path=xl/tables/table4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5" xr:uid="{00000000-000C-0000-FFFF-FFFF9E010000}" name="Table_415" displayName="Table_415" ref="M594" headerRowCount="0">
  <tableColumns count="1">
    <tableColumn id="1" xr3:uid="{00000000-0010-0000-9E01-000001000000}" name="Column1"/>
  </tableColumns>
  <tableStyleInfo name="ENCERRADOS-style 415" showFirstColumn="1" showLastColumn="1" showRowStripes="1" showColumnStripes="0"/>
</table>
</file>

<file path=xl/tables/table4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6" xr:uid="{00000000-000C-0000-FFFF-FFFF9F010000}" name="Table_416" displayName="Table_416" ref="N594:O594" headerRowCount="0">
  <tableColumns count="2">
    <tableColumn id="1" xr3:uid="{00000000-0010-0000-9F01-000001000000}" name="Column1"/>
    <tableColumn id="2" xr3:uid="{00000000-0010-0000-9F01-000002000000}" name="Column2"/>
  </tableColumns>
  <tableStyleInfo name="ENCERRADOS-style 416" showFirstColumn="1" showLastColumn="1" showRowStripes="1" showColumnStripes="0"/>
</table>
</file>

<file path=xl/tables/table4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7" xr:uid="{00000000-000C-0000-FFFF-FFFFA0010000}" name="Table_417" displayName="Table_417" ref="S594:V594" headerRowCount="0">
  <tableColumns count="4">
    <tableColumn id="1" xr3:uid="{00000000-0010-0000-A001-000001000000}" name="Column1"/>
    <tableColumn id="2" xr3:uid="{00000000-0010-0000-A001-000002000000}" name="Column2"/>
    <tableColumn id="3" xr3:uid="{00000000-0010-0000-A001-000003000000}" name="Column3"/>
    <tableColumn id="4" xr3:uid="{00000000-0010-0000-A001-000004000000}" name="Column4"/>
  </tableColumns>
  <tableStyleInfo name="ENCERRADOS-style 417" showFirstColumn="1" showLastColumn="1" showRowStripes="1" showColumnStripes="0"/>
</table>
</file>

<file path=xl/tables/table4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8" xr:uid="{00000000-000C-0000-FFFF-FFFFA1010000}" name="Table_418" displayName="Table_418" ref="S597:W598" headerRowCount="0">
  <tableColumns count="5">
    <tableColumn id="1" xr3:uid="{00000000-0010-0000-A101-000001000000}" name="Column1"/>
    <tableColumn id="2" xr3:uid="{00000000-0010-0000-A101-000002000000}" name="Column2"/>
    <tableColumn id="3" xr3:uid="{00000000-0010-0000-A101-000003000000}" name="Column3"/>
    <tableColumn id="4" xr3:uid="{00000000-0010-0000-A101-000004000000}" name="Column4"/>
    <tableColumn id="5" xr3:uid="{00000000-0010-0000-A101-000005000000}" name="Column5"/>
  </tableColumns>
  <tableStyleInfo name="ENCERRADOS-style 418" showFirstColumn="1" showLastColumn="1" showRowStripes="1" showColumnStripes="0"/>
</table>
</file>

<file path=xl/tables/table4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9" xr:uid="{00000000-000C-0000-FFFF-FFFFA2010000}" name="Table_419" displayName="Table_419" ref="L599:L617" headerRowCount="0">
  <tableColumns count="1">
    <tableColumn id="1" xr3:uid="{00000000-0010-0000-A201-000001000000}" name="Column1"/>
  </tableColumns>
  <tableStyleInfo name="ENCERRADOS-style 419" showFirstColumn="1" showLastColumn="1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29000000}" name="Table_42" displayName="Table_42" ref="P351" headerRowCount="0">
  <tableColumns count="1">
    <tableColumn id="1" xr3:uid="{00000000-0010-0000-2900-000001000000}" name="Column1"/>
  </tableColumns>
  <tableStyleInfo name="ENCERRADOS-style 42" showFirstColumn="1" showLastColumn="1" showRowStripes="1" showColumnStripes="0"/>
</table>
</file>

<file path=xl/tables/table4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0" xr:uid="{00000000-000C-0000-FFFF-FFFFA3010000}" name="Table_420" displayName="Table_420" ref="B605:B1508" headerRowCount="0">
  <tableColumns count="1">
    <tableColumn id="1" xr3:uid="{00000000-0010-0000-A301-000001000000}" name="Column1"/>
  </tableColumns>
  <tableStyleInfo name="ENCERRADOS-style 420" showFirstColumn="1" showLastColumn="1" showRowStripes="1" showColumnStripes="0"/>
</table>
</file>

<file path=xl/tables/table4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1" xr:uid="{00000000-000C-0000-FFFF-FFFFA4010000}" name="Table_421" displayName="Table_421" ref="C605:G1508" headerRowCount="0">
  <tableColumns count="5">
    <tableColumn id="1" xr3:uid="{00000000-0010-0000-A401-000001000000}" name="Column1"/>
    <tableColumn id="2" xr3:uid="{00000000-0010-0000-A401-000002000000}" name="Column2"/>
    <tableColumn id="3" xr3:uid="{00000000-0010-0000-A401-000003000000}" name="Column3"/>
    <tableColumn id="4" xr3:uid="{00000000-0010-0000-A401-000004000000}" name="Column4"/>
    <tableColumn id="5" xr3:uid="{00000000-0010-0000-A401-000005000000}" name="Column5"/>
  </tableColumns>
  <tableStyleInfo name="ENCERRADOS-style 421" showFirstColumn="1" showLastColumn="1" showRowStripes="1" showColumnStripes="0"/>
</table>
</file>

<file path=xl/tables/table4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2" xr:uid="{00000000-000C-0000-FFFF-FFFFA5010000}" name="Table_422" displayName="Table_422" ref="H606:H617" headerRowCount="0">
  <tableColumns count="1">
    <tableColumn id="1" xr3:uid="{00000000-0010-0000-A501-000001000000}" name="Column1"/>
  </tableColumns>
  <tableStyleInfo name="ENCERRADOS-style 422" showFirstColumn="1" showLastColumn="1" showRowStripes="1" showColumnStripes="0"/>
</table>
</file>

<file path=xl/tables/table4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3" xr:uid="{00000000-000C-0000-FFFF-FFFFA6010000}" name="Table_423" displayName="Table_423" ref="I606:J617" headerRowCount="0">
  <tableColumns count="2">
    <tableColumn id="1" xr3:uid="{00000000-0010-0000-A601-000001000000}" name="Column1"/>
    <tableColumn id="2" xr3:uid="{00000000-0010-0000-A601-000002000000}" name="Column2"/>
  </tableColumns>
  <tableStyleInfo name="ENCERRADOS-style 423" showFirstColumn="1" showLastColumn="1" showRowStripes="1" showColumnStripes="0"/>
</table>
</file>

<file path=xl/tables/table4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4" xr:uid="{00000000-000C-0000-FFFF-FFFFA7010000}" name="Table_424" displayName="Table_424" ref="M606:M617" headerRowCount="0">
  <tableColumns count="1">
    <tableColumn id="1" xr3:uid="{00000000-0010-0000-A701-000001000000}" name="Column1"/>
  </tableColumns>
  <tableStyleInfo name="ENCERRADOS-style 424" showFirstColumn="1" showLastColumn="1" showRowStripes="1" showColumnStripes="0"/>
</table>
</file>

<file path=xl/tables/table4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5" xr:uid="{00000000-000C-0000-FFFF-FFFFA8010000}" name="Table_425" displayName="Table_425" ref="S639:U639" headerRowCount="0">
  <tableColumns count="3">
    <tableColumn id="1" xr3:uid="{00000000-0010-0000-A801-000001000000}" name="Column1"/>
    <tableColumn id="2" xr3:uid="{00000000-0010-0000-A801-000002000000}" name="Column2"/>
    <tableColumn id="3" xr3:uid="{00000000-0010-0000-A801-000003000000}" name="Column3"/>
  </tableColumns>
  <tableStyleInfo name="ENCERRADOS-style 425" showFirstColumn="1" showLastColumn="1" showRowStripes="1" showColumnStripes="0"/>
</table>
</file>

<file path=xl/tables/table4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6" xr:uid="{00000000-000C-0000-FFFF-FFFFA9010000}" name="Table_426" displayName="Table_426" ref="I644:J644" headerRowCount="0">
  <tableColumns count="2">
    <tableColumn id="1" xr3:uid="{00000000-0010-0000-A901-000001000000}" name="Column1"/>
    <tableColumn id="2" xr3:uid="{00000000-0010-0000-A901-000002000000}" name="Column2"/>
  </tableColumns>
  <tableStyleInfo name="ENCERRADOS-style 426" showFirstColumn="1" showLastColumn="1" showRowStripes="1" showColumnStripes="0"/>
</table>
</file>

<file path=xl/tables/table4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7" xr:uid="{00000000-000C-0000-FFFF-FFFFAA010000}" name="Table_427" displayName="Table_427" ref="K644:K1508">
  <tableColumns count="1">
    <tableColumn id="1" xr3:uid="{00000000-0010-0000-AA01-000001000000}" name="ENCERRADO"/>
  </tableColumns>
  <tableStyleInfo name="ENCERRADOS-style 427" showFirstColumn="1" showLastColumn="1" showRowStripes="1" showColumnStripes="0"/>
</table>
</file>

<file path=xl/tables/table4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8" xr:uid="{00000000-000C-0000-FFFF-FFFFAB010000}" name="Table_428" displayName="Table_428" ref="L644:L1508" headerRowCount="0">
  <tableColumns count="1">
    <tableColumn id="1" xr3:uid="{00000000-0010-0000-AB01-000001000000}" name="Column1"/>
  </tableColumns>
  <tableStyleInfo name="ENCERRADOS-style 428" showFirstColumn="1" showLastColumn="1" showRowStripes="1" showColumnStripes="0"/>
</table>
</file>

<file path=xl/tables/table4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9" xr:uid="{00000000-000C-0000-FFFF-FFFFAC010000}" name="Table_429" displayName="Table_429" ref="M644:Q644" headerRowCount="0">
  <tableColumns count="5">
    <tableColumn id="1" xr3:uid="{00000000-0010-0000-AC01-000001000000}" name="Column1"/>
    <tableColumn id="2" xr3:uid="{00000000-0010-0000-AC01-000002000000}" name="Column2"/>
    <tableColumn id="3" xr3:uid="{00000000-0010-0000-AC01-000003000000}" name="Column3"/>
    <tableColumn id="4" xr3:uid="{00000000-0010-0000-AC01-000004000000}" name="Column4"/>
    <tableColumn id="5" xr3:uid="{00000000-0010-0000-AC01-000005000000}" name="Column5"/>
  </tableColumns>
  <tableStyleInfo name="ENCERRADOS-style 429" showFirstColumn="1" showLastColumn="1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2A000000}" name="Table_43" displayName="Table_43" ref="L363:L365" headerRowCount="0">
  <tableColumns count="1">
    <tableColumn id="1" xr3:uid="{00000000-0010-0000-2A00-000001000000}" name="Column1"/>
  </tableColumns>
  <tableStyleInfo name="ENCERRADOS-style 43" showFirstColumn="1" showLastColumn="1" showRowStripes="1" showColumnStripes="0"/>
</table>
</file>

<file path=xl/tables/table4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0" xr:uid="{00000000-000C-0000-FFFF-FFFFAD010000}" name="Table_430" displayName="Table_430" ref="S644:V644" headerRowCount="0">
  <tableColumns count="4">
    <tableColumn id="1" xr3:uid="{00000000-0010-0000-AD01-000001000000}" name="Column1"/>
    <tableColumn id="2" xr3:uid="{00000000-0010-0000-AD01-000002000000}" name="Column2"/>
    <tableColumn id="3" xr3:uid="{00000000-0010-0000-AD01-000003000000}" name="Column3"/>
    <tableColumn id="4" xr3:uid="{00000000-0010-0000-AD01-000004000000}" name="Column4"/>
  </tableColumns>
  <tableStyleInfo name="ENCERRADOS-style 430" showFirstColumn="1" showLastColumn="1" showRowStripes="1" showColumnStripes="0"/>
</table>
</file>

<file path=xl/tables/table4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1" xr:uid="{00000000-000C-0000-FFFF-FFFFAE010000}" name="Table_431" displayName="Table_431" ref="Q647:R652" headerRowCount="0">
  <tableColumns count="2">
    <tableColumn id="1" xr3:uid="{00000000-0010-0000-AE01-000001000000}" name="Column1"/>
    <tableColumn id="2" xr3:uid="{00000000-0010-0000-AE01-000002000000}" name="Column2"/>
  </tableColumns>
  <tableStyleInfo name="ENCERRADOS-style 431" showFirstColumn="1" showLastColumn="1" showRowStripes="1" showColumnStripes="0"/>
</table>
</file>

<file path=xl/tables/table4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2" xr:uid="{00000000-000C-0000-FFFF-FFFFAF010000}" name="Table_432" displayName="Table_432" ref="W647:W652" headerRowCount="0">
  <tableColumns count="1">
    <tableColumn id="1" xr3:uid="{00000000-0010-0000-AF01-000001000000}" name="Column1"/>
  </tableColumns>
  <tableStyleInfo name="ENCERRADOS-style 432" showFirstColumn="1" showLastColumn="1" showRowStripes="1" showColumnStripes="0"/>
</table>
</file>

<file path=xl/tables/table4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3" xr:uid="{00000000-000C-0000-FFFF-FFFFB0010000}" name="Table_433" displayName="Table_433" ref="V650" headerRowCount="0">
  <tableColumns count="1">
    <tableColumn id="1" xr3:uid="{00000000-0010-0000-B001-000001000000}" name="Column1"/>
  </tableColumns>
  <tableStyleInfo name="ENCERRADOS-style 433" showFirstColumn="1" showLastColumn="1" showRowStripes="1" showColumnStripes="0"/>
</table>
</file>

<file path=xl/tables/table4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4" xr:uid="{00000000-000C-0000-FFFF-FFFFB1010000}" name="Table_434" displayName="Table_434" ref="I653:J655" headerRowCount="0">
  <tableColumns count="2">
    <tableColumn id="1" xr3:uid="{00000000-0010-0000-B101-000001000000}" name="Column1"/>
    <tableColumn id="2" xr3:uid="{00000000-0010-0000-B101-000002000000}" name="Column2"/>
  </tableColumns>
  <tableStyleInfo name="ENCERRADOS-style 434" showFirstColumn="1" showLastColumn="1" showRowStripes="1" showColumnStripes="0"/>
</table>
</file>

<file path=xl/tables/table4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5" xr:uid="{00000000-000C-0000-FFFF-FFFFB2010000}" name="Table_435" displayName="Table_435" ref="M653:P655" headerRowCount="0">
  <tableColumns count="4">
    <tableColumn id="1" xr3:uid="{00000000-0010-0000-B201-000001000000}" name="Column1"/>
    <tableColumn id="2" xr3:uid="{00000000-0010-0000-B201-000002000000}" name="Column2"/>
    <tableColumn id="3" xr3:uid="{00000000-0010-0000-B201-000003000000}" name="Column3"/>
    <tableColumn id="4" xr3:uid="{00000000-0010-0000-B201-000004000000}" name="Column4"/>
  </tableColumns>
  <tableStyleInfo name="ENCERRADOS-style 435" showFirstColumn="1" showLastColumn="1" showRowStripes="1" showColumnStripes="0"/>
</table>
</file>

<file path=xl/tables/table4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6" xr:uid="{00000000-000C-0000-FFFF-FFFFB3010000}" name="Table_436" displayName="Table_436" ref="Q653:R655" headerRowCount="0">
  <tableColumns count="2">
    <tableColumn id="1" xr3:uid="{00000000-0010-0000-B301-000001000000}" name="Column1"/>
    <tableColumn id="2" xr3:uid="{00000000-0010-0000-B301-000002000000}" name="Column2"/>
  </tableColumns>
  <tableStyleInfo name="ENCERRADOS-style 436" showFirstColumn="1" showLastColumn="1" showRowStripes="1" showColumnStripes="0"/>
</table>
</file>

<file path=xl/tables/table4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7" xr:uid="{00000000-000C-0000-FFFF-FFFFB4010000}" name="Table_437" displayName="Table_437" ref="S653:U655" headerRowCount="0">
  <tableColumns count="3">
    <tableColumn id="1" xr3:uid="{00000000-0010-0000-B401-000001000000}" name="Column1"/>
    <tableColumn id="2" xr3:uid="{00000000-0010-0000-B401-000002000000}" name="Column2"/>
    <tableColumn id="3" xr3:uid="{00000000-0010-0000-B401-000003000000}" name="Column3"/>
  </tableColumns>
  <tableStyleInfo name="ENCERRADOS-style 437" showFirstColumn="1" showLastColumn="1" showRowStripes="1" showColumnStripes="0"/>
</table>
</file>

<file path=xl/tables/table4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8" xr:uid="{00000000-000C-0000-FFFF-FFFFB5010000}" name="Table_438" displayName="Table_438" ref="I658:J1508" headerRowCount="0">
  <tableColumns count="2">
    <tableColumn id="1" xr3:uid="{00000000-0010-0000-B501-000001000000}" name="Column1"/>
    <tableColumn id="2" xr3:uid="{00000000-0010-0000-B501-000002000000}" name="Column2"/>
  </tableColumns>
  <tableStyleInfo name="ENCERRADOS-style 438" showFirstColumn="1" showLastColumn="1" showRowStripes="1" showColumnStripes="0"/>
</table>
</file>

<file path=xl/tables/table4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9" xr:uid="{00000000-000C-0000-FFFF-FFFFB6010000}" name="Table_439" displayName="Table_439" ref="S663:U663" headerRowCount="0">
  <tableColumns count="3">
    <tableColumn id="1" xr3:uid="{00000000-0010-0000-B601-000001000000}" name="Column1"/>
    <tableColumn id="2" xr3:uid="{00000000-0010-0000-B601-000002000000}" name="Column2"/>
    <tableColumn id="3" xr3:uid="{00000000-0010-0000-B601-000003000000}" name="Column3"/>
  </tableColumns>
  <tableStyleInfo name="ENCERRADOS-style 439" showFirstColumn="1" showLastColumn="1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2B000000}" name="Table_44" displayName="Table_44" ref="M363:P365" headerRowCount="0">
  <tableColumns count="4">
    <tableColumn id="1" xr3:uid="{00000000-0010-0000-2B00-000001000000}" name="Column1"/>
    <tableColumn id="2" xr3:uid="{00000000-0010-0000-2B00-000002000000}" name="Column2"/>
    <tableColumn id="3" xr3:uid="{00000000-0010-0000-2B00-000003000000}" name="Column3"/>
    <tableColumn id="4" xr3:uid="{00000000-0010-0000-2B00-000004000000}" name="Column4"/>
  </tableColumns>
  <tableStyleInfo name="ENCERRADOS-style 44" showFirstColumn="1" showLastColumn="1" showRowStripes="1" showColumnStripes="0"/>
</table>
</file>

<file path=xl/tables/table4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0" xr:uid="{00000000-000C-0000-FFFF-FFFFB7010000}" name="Table_440" displayName="Table_440" ref="M668:P668" headerRowCount="0">
  <tableColumns count="4">
    <tableColumn id="1" xr3:uid="{00000000-0010-0000-B701-000001000000}" name="Column1"/>
    <tableColumn id="2" xr3:uid="{00000000-0010-0000-B701-000002000000}" name="Column2"/>
    <tableColumn id="3" xr3:uid="{00000000-0010-0000-B701-000003000000}" name="Column3"/>
    <tableColumn id="4" xr3:uid="{00000000-0010-0000-B701-000004000000}" name="Column4"/>
  </tableColumns>
  <tableStyleInfo name="ENCERRADOS-style 440" showFirstColumn="1" showLastColumn="1" showRowStripes="1" showColumnStripes="0"/>
</table>
</file>

<file path=xl/tables/table4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1" xr:uid="{00000000-000C-0000-FFFF-FFFFB8010000}" name="Table_441" displayName="Table_441" ref="Q668:R668" headerRowCount="0">
  <tableColumns count="2">
    <tableColumn id="1" xr3:uid="{00000000-0010-0000-B801-000001000000}" name="Column1"/>
    <tableColumn id="2" xr3:uid="{00000000-0010-0000-B801-000002000000}" name="Column2"/>
  </tableColumns>
  <tableStyleInfo name="ENCERRADOS-style 441" showFirstColumn="1" showLastColumn="1" showRowStripes="1" showColumnStripes="0"/>
</table>
</file>

<file path=xl/tables/table4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2" xr:uid="{00000000-000C-0000-FFFF-FFFFB9010000}" name="Table_442" displayName="Table_442" ref="S668:U668" headerRowCount="0">
  <tableColumns count="3">
    <tableColumn id="1" xr3:uid="{00000000-0010-0000-B901-000001000000}" name="Column1"/>
    <tableColumn id="2" xr3:uid="{00000000-0010-0000-B901-000002000000}" name="Column2"/>
    <tableColumn id="3" xr3:uid="{00000000-0010-0000-B901-000003000000}" name="Column3"/>
  </tableColumns>
  <tableStyleInfo name="ENCERRADOS-style 442" showFirstColumn="1" showLastColumn="1" showRowStripes="1" showColumnStripes="0"/>
</table>
</file>

<file path=xl/tables/table4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3" xr:uid="{00000000-000C-0000-FFFF-FFFFBA010000}" name="Table_443" displayName="Table_443" ref="V668:AS668" headerRowCount="0">
  <tableColumns count="24">
    <tableColumn id="1" xr3:uid="{00000000-0010-0000-BA01-000001000000}" name="Column1"/>
    <tableColumn id="2" xr3:uid="{00000000-0010-0000-BA01-000002000000}" name="Column2"/>
    <tableColumn id="3" xr3:uid="{00000000-0010-0000-BA01-000003000000}" name="Column3"/>
    <tableColumn id="4" xr3:uid="{00000000-0010-0000-BA01-000004000000}" name="Column4"/>
    <tableColumn id="5" xr3:uid="{00000000-0010-0000-BA01-000005000000}" name="Column5"/>
    <tableColumn id="6" xr3:uid="{00000000-0010-0000-BA01-000006000000}" name="Column6"/>
    <tableColumn id="7" xr3:uid="{00000000-0010-0000-BA01-000007000000}" name="Column7"/>
    <tableColumn id="8" xr3:uid="{00000000-0010-0000-BA01-000008000000}" name="Column8"/>
    <tableColumn id="9" xr3:uid="{00000000-0010-0000-BA01-000009000000}" name="Column9"/>
    <tableColumn id="10" xr3:uid="{00000000-0010-0000-BA01-00000A000000}" name="Column10"/>
    <tableColumn id="11" xr3:uid="{00000000-0010-0000-BA01-00000B000000}" name="Column11"/>
    <tableColumn id="12" xr3:uid="{00000000-0010-0000-BA01-00000C000000}" name="Column12"/>
    <tableColumn id="13" xr3:uid="{00000000-0010-0000-BA01-00000D000000}" name="Column13"/>
    <tableColumn id="14" xr3:uid="{00000000-0010-0000-BA01-00000E000000}" name="Column14"/>
    <tableColumn id="15" xr3:uid="{00000000-0010-0000-BA01-00000F000000}" name="Column15"/>
    <tableColumn id="16" xr3:uid="{00000000-0010-0000-BA01-000010000000}" name="Column16"/>
    <tableColumn id="17" xr3:uid="{00000000-0010-0000-BA01-000011000000}" name="Column17"/>
    <tableColumn id="18" xr3:uid="{00000000-0010-0000-BA01-000012000000}" name="Column18"/>
    <tableColumn id="19" xr3:uid="{00000000-0010-0000-BA01-000013000000}" name="Column19"/>
    <tableColumn id="20" xr3:uid="{00000000-0010-0000-BA01-000014000000}" name="Column20"/>
    <tableColumn id="21" xr3:uid="{00000000-0010-0000-BA01-000015000000}" name="Column21"/>
    <tableColumn id="22" xr3:uid="{00000000-0010-0000-BA01-000016000000}" name="Column22"/>
    <tableColumn id="23" xr3:uid="{00000000-0010-0000-BA01-000017000000}" name="Column23"/>
    <tableColumn id="24" xr3:uid="{00000000-0010-0000-BA01-000018000000}" name="Column24"/>
  </tableColumns>
  <tableStyleInfo name="ENCERRADOS-style 443" showFirstColumn="1" showLastColumn="1" showRowStripes="1" showColumnStripes="0"/>
</table>
</file>

<file path=xl/tables/table4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4" xr:uid="{00000000-000C-0000-FFFF-FFFFBB010000}" name="Table_444" displayName="Table_444" ref="Q670:R671" headerRowCount="0">
  <tableColumns count="2">
    <tableColumn id="1" xr3:uid="{00000000-0010-0000-BB01-000001000000}" name="Column1"/>
    <tableColumn id="2" xr3:uid="{00000000-0010-0000-BB01-000002000000}" name="Column2"/>
  </tableColumns>
  <tableStyleInfo name="ENCERRADOS-style 444" showFirstColumn="1" showLastColumn="1" showRowStripes="1" showColumnStripes="0"/>
</table>
</file>

<file path=xl/tables/table4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5" xr:uid="{00000000-000C-0000-FFFF-FFFFBC010000}" name="Table_445" displayName="Table_445" ref="T670:T671" headerRowCount="0">
  <tableColumns count="1">
    <tableColumn id="1" xr3:uid="{00000000-0010-0000-BC01-000001000000}" name="Column1"/>
  </tableColumns>
  <tableStyleInfo name="ENCERRADOS-style 445" showFirstColumn="1" showLastColumn="1" showRowStripes="1" showColumnStripes="0"/>
</table>
</file>

<file path=xl/tables/table4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6" xr:uid="{00000000-000C-0000-FFFF-FFFFBD010000}" name="Table_446" displayName="Table_446" ref="U670:V671" headerRowCount="0">
  <tableColumns count="2">
    <tableColumn id="1" xr3:uid="{00000000-0010-0000-BD01-000001000000}" name="Column1"/>
    <tableColumn id="2" xr3:uid="{00000000-0010-0000-BD01-000002000000}" name="Column2"/>
  </tableColumns>
  <tableStyleInfo name="ENCERRADOS-style 446" showFirstColumn="1" showLastColumn="1" showRowStripes="1" showColumnStripes="0"/>
</table>
</file>

<file path=xl/tables/table4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7" xr:uid="{00000000-000C-0000-FFFF-FFFFBE010000}" name="Table_447" displayName="Table_447" ref="W670:AS671" headerRowCount="0">
  <tableColumns count="23">
    <tableColumn id="1" xr3:uid="{00000000-0010-0000-BE01-000001000000}" name="Column1"/>
    <tableColumn id="2" xr3:uid="{00000000-0010-0000-BE01-000002000000}" name="Column2"/>
    <tableColumn id="3" xr3:uid="{00000000-0010-0000-BE01-000003000000}" name="Column3"/>
    <tableColumn id="4" xr3:uid="{00000000-0010-0000-BE01-000004000000}" name="Column4"/>
    <tableColumn id="5" xr3:uid="{00000000-0010-0000-BE01-000005000000}" name="Column5"/>
    <tableColumn id="6" xr3:uid="{00000000-0010-0000-BE01-000006000000}" name="Column6"/>
    <tableColumn id="7" xr3:uid="{00000000-0010-0000-BE01-000007000000}" name="Column7"/>
    <tableColumn id="8" xr3:uid="{00000000-0010-0000-BE01-000008000000}" name="Column8"/>
    <tableColumn id="9" xr3:uid="{00000000-0010-0000-BE01-000009000000}" name="Column9"/>
    <tableColumn id="10" xr3:uid="{00000000-0010-0000-BE01-00000A000000}" name="Column10"/>
    <tableColumn id="11" xr3:uid="{00000000-0010-0000-BE01-00000B000000}" name="Column11"/>
    <tableColumn id="12" xr3:uid="{00000000-0010-0000-BE01-00000C000000}" name="Column12"/>
    <tableColumn id="13" xr3:uid="{00000000-0010-0000-BE01-00000D000000}" name="Column13"/>
    <tableColumn id="14" xr3:uid="{00000000-0010-0000-BE01-00000E000000}" name="Column14"/>
    <tableColumn id="15" xr3:uid="{00000000-0010-0000-BE01-00000F000000}" name="Column15"/>
    <tableColumn id="16" xr3:uid="{00000000-0010-0000-BE01-000010000000}" name="Column16"/>
    <tableColumn id="17" xr3:uid="{00000000-0010-0000-BE01-000011000000}" name="Column17"/>
    <tableColumn id="18" xr3:uid="{00000000-0010-0000-BE01-000012000000}" name="Column18"/>
    <tableColumn id="19" xr3:uid="{00000000-0010-0000-BE01-000013000000}" name="Column19"/>
    <tableColumn id="20" xr3:uid="{00000000-0010-0000-BE01-000014000000}" name="Column20"/>
    <tableColumn id="21" xr3:uid="{00000000-0010-0000-BE01-000015000000}" name="Column21"/>
    <tableColumn id="22" xr3:uid="{00000000-0010-0000-BE01-000016000000}" name="Column22"/>
    <tableColumn id="23" xr3:uid="{00000000-0010-0000-BE01-000017000000}" name="Column23"/>
  </tableColumns>
  <tableStyleInfo name="ENCERRADOS-style 447" showFirstColumn="1" showLastColumn="1" showRowStripes="1" showColumnStripes="0"/>
</table>
</file>

<file path=xl/tables/table4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8" xr:uid="{00000000-000C-0000-FFFF-FFFFBF010000}" name="Table_448" displayName="Table_448" ref="M674:P735" headerRowCount="0">
  <tableColumns count="4">
    <tableColumn id="1" xr3:uid="{00000000-0010-0000-BF01-000001000000}" name="Column1"/>
    <tableColumn id="2" xr3:uid="{00000000-0010-0000-BF01-000002000000}" name="Column2"/>
    <tableColumn id="3" xr3:uid="{00000000-0010-0000-BF01-000003000000}" name="Column3"/>
    <tableColumn id="4" xr3:uid="{00000000-0010-0000-BF01-000004000000}" name="Column4"/>
  </tableColumns>
  <tableStyleInfo name="ENCERRADOS-style 448" showFirstColumn="1" showLastColumn="1" showRowStripes="1" showColumnStripes="0"/>
</table>
</file>

<file path=xl/tables/table4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9" xr:uid="{00000000-000C-0000-FFFF-FFFFC0010000}" name="Table_449" displayName="Table_449" ref="Q677:R677" headerRowCount="0">
  <tableColumns count="2">
    <tableColumn id="1" xr3:uid="{00000000-0010-0000-C001-000001000000}" name="Column1"/>
    <tableColumn id="2" xr3:uid="{00000000-0010-0000-C001-000002000000}" name="Column2"/>
  </tableColumns>
  <tableStyleInfo name="ENCERRADOS-style 449" showFirstColumn="1" showLastColumn="1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2C000000}" name="Table_45" displayName="Table_45" ref="V367:V368" headerRowCount="0">
  <tableColumns count="1">
    <tableColumn id="1" xr3:uid="{00000000-0010-0000-2C00-000001000000}" name="Column1"/>
  </tableColumns>
  <tableStyleInfo name="ENCERRADOS-style 45" showFirstColumn="1" showLastColumn="1" showRowStripes="1" showColumnStripes="0"/>
</table>
</file>

<file path=xl/tables/table4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0" xr:uid="{00000000-000C-0000-FFFF-FFFFC1010000}" name="Table_450" displayName="Table_450" ref="S677:U677" headerRowCount="0">
  <tableColumns count="3">
    <tableColumn id="1" xr3:uid="{00000000-0010-0000-C101-000001000000}" name="Column1"/>
    <tableColumn id="2" xr3:uid="{00000000-0010-0000-C101-000002000000}" name="Column2"/>
    <tableColumn id="3" xr3:uid="{00000000-0010-0000-C101-000003000000}" name="Column3"/>
  </tableColumns>
  <tableStyleInfo name="ENCERRADOS-style 450" showFirstColumn="1" showLastColumn="1" showRowStripes="1" showColumnStripes="0"/>
</table>
</file>

<file path=xl/tables/table4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1" xr:uid="{00000000-000C-0000-FFFF-FFFFC2010000}" name="Table_451" displayName="Table_451" ref="V677:AS677" headerRowCount="0">
  <tableColumns count="24">
    <tableColumn id="1" xr3:uid="{00000000-0010-0000-C201-000001000000}" name="Column1"/>
    <tableColumn id="2" xr3:uid="{00000000-0010-0000-C201-000002000000}" name="Column2"/>
    <tableColumn id="3" xr3:uid="{00000000-0010-0000-C201-000003000000}" name="Column3"/>
    <tableColumn id="4" xr3:uid="{00000000-0010-0000-C201-000004000000}" name="Column4"/>
    <tableColumn id="5" xr3:uid="{00000000-0010-0000-C201-000005000000}" name="Column5"/>
    <tableColumn id="6" xr3:uid="{00000000-0010-0000-C201-000006000000}" name="Column6"/>
    <tableColumn id="7" xr3:uid="{00000000-0010-0000-C201-000007000000}" name="Column7"/>
    <tableColumn id="8" xr3:uid="{00000000-0010-0000-C201-000008000000}" name="Column8"/>
    <tableColumn id="9" xr3:uid="{00000000-0010-0000-C201-000009000000}" name="Column9"/>
    <tableColumn id="10" xr3:uid="{00000000-0010-0000-C201-00000A000000}" name="Column10"/>
    <tableColumn id="11" xr3:uid="{00000000-0010-0000-C201-00000B000000}" name="Column11"/>
    <tableColumn id="12" xr3:uid="{00000000-0010-0000-C201-00000C000000}" name="Column12"/>
    <tableColumn id="13" xr3:uid="{00000000-0010-0000-C201-00000D000000}" name="Column13"/>
    <tableColumn id="14" xr3:uid="{00000000-0010-0000-C201-00000E000000}" name="Column14"/>
    <tableColumn id="15" xr3:uid="{00000000-0010-0000-C201-00000F000000}" name="Column15"/>
    <tableColumn id="16" xr3:uid="{00000000-0010-0000-C201-000010000000}" name="Column16"/>
    <tableColumn id="17" xr3:uid="{00000000-0010-0000-C201-000011000000}" name="Column17"/>
    <tableColumn id="18" xr3:uid="{00000000-0010-0000-C201-000012000000}" name="Column18"/>
    <tableColumn id="19" xr3:uid="{00000000-0010-0000-C201-000013000000}" name="Column19"/>
    <tableColumn id="20" xr3:uid="{00000000-0010-0000-C201-000014000000}" name="Column20"/>
    <tableColumn id="21" xr3:uid="{00000000-0010-0000-C201-000015000000}" name="Column21"/>
    <tableColumn id="22" xr3:uid="{00000000-0010-0000-C201-000016000000}" name="Column22"/>
    <tableColumn id="23" xr3:uid="{00000000-0010-0000-C201-000017000000}" name="Column23"/>
    <tableColumn id="24" xr3:uid="{00000000-0010-0000-C201-000018000000}" name="Column24"/>
  </tableColumns>
  <tableStyleInfo name="ENCERRADOS-style 451" showFirstColumn="1" showLastColumn="1" showRowStripes="1" showColumnStripes="0"/>
</table>
</file>

<file path=xl/tables/table4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2" xr:uid="{00000000-000C-0000-FFFF-FFFFC3010000}" name="Table_452" displayName="Table_452" ref="S697:U697" headerRowCount="0">
  <tableColumns count="3">
    <tableColumn id="1" xr3:uid="{00000000-0010-0000-C301-000001000000}" name="Column1"/>
    <tableColumn id="2" xr3:uid="{00000000-0010-0000-C301-000002000000}" name="Column2"/>
    <tableColumn id="3" xr3:uid="{00000000-0010-0000-C301-000003000000}" name="Column3"/>
  </tableColumns>
  <tableStyleInfo name="ENCERRADOS-style 452" showFirstColumn="1" showLastColumn="1" showRowStripes="1" showColumnStripes="0"/>
</table>
</file>

<file path=xl/tables/table4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3" xr:uid="{00000000-000C-0000-FFFF-FFFFC4010000}" name="Table_453" displayName="Table_453" ref="V697" headerRowCount="0">
  <tableColumns count="1">
    <tableColumn id="1" xr3:uid="{00000000-0010-0000-C401-000001000000}" name="Column1"/>
  </tableColumns>
  <tableStyleInfo name="ENCERRADOS-style 453" showFirstColumn="1" showLastColumn="1" showRowStripes="1" showColumnStripes="0"/>
</table>
</file>

<file path=xl/tables/table4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4" xr:uid="{00000000-000C-0000-FFFF-FFFFC5010000}" name="Table_454" displayName="Table_454" ref="W697:AS697" headerRowCount="0">
  <tableColumns count="23">
    <tableColumn id="1" xr3:uid="{00000000-0010-0000-C501-000001000000}" name="Column1"/>
    <tableColumn id="2" xr3:uid="{00000000-0010-0000-C501-000002000000}" name="Column2"/>
    <tableColumn id="3" xr3:uid="{00000000-0010-0000-C501-000003000000}" name="Column3"/>
    <tableColumn id="4" xr3:uid="{00000000-0010-0000-C501-000004000000}" name="Column4"/>
    <tableColumn id="5" xr3:uid="{00000000-0010-0000-C501-000005000000}" name="Column5"/>
    <tableColumn id="6" xr3:uid="{00000000-0010-0000-C501-000006000000}" name="Column6"/>
    <tableColumn id="7" xr3:uid="{00000000-0010-0000-C501-000007000000}" name="Column7"/>
    <tableColumn id="8" xr3:uid="{00000000-0010-0000-C501-000008000000}" name="Column8"/>
    <tableColumn id="9" xr3:uid="{00000000-0010-0000-C501-000009000000}" name="Column9"/>
    <tableColumn id="10" xr3:uid="{00000000-0010-0000-C501-00000A000000}" name="Column10"/>
    <tableColumn id="11" xr3:uid="{00000000-0010-0000-C501-00000B000000}" name="Column11"/>
    <tableColumn id="12" xr3:uid="{00000000-0010-0000-C501-00000C000000}" name="Column12"/>
    <tableColumn id="13" xr3:uid="{00000000-0010-0000-C501-00000D000000}" name="Column13"/>
    <tableColumn id="14" xr3:uid="{00000000-0010-0000-C501-00000E000000}" name="Column14"/>
    <tableColumn id="15" xr3:uid="{00000000-0010-0000-C501-00000F000000}" name="Column15"/>
    <tableColumn id="16" xr3:uid="{00000000-0010-0000-C501-000010000000}" name="Column16"/>
    <tableColumn id="17" xr3:uid="{00000000-0010-0000-C501-000011000000}" name="Column17"/>
    <tableColumn id="18" xr3:uid="{00000000-0010-0000-C501-000012000000}" name="Column18"/>
    <tableColumn id="19" xr3:uid="{00000000-0010-0000-C501-000013000000}" name="Column19"/>
    <tableColumn id="20" xr3:uid="{00000000-0010-0000-C501-000014000000}" name="Column20"/>
    <tableColumn id="21" xr3:uid="{00000000-0010-0000-C501-000015000000}" name="Column21"/>
    <tableColumn id="22" xr3:uid="{00000000-0010-0000-C501-000016000000}" name="Column22"/>
    <tableColumn id="23" xr3:uid="{00000000-0010-0000-C501-000017000000}" name="Column23"/>
  </tableColumns>
  <tableStyleInfo name="ENCERRADOS-style 454" showFirstColumn="1" showLastColumn="1" showRowStripes="1" showColumnStripes="0"/>
</table>
</file>

<file path=xl/tables/table4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5" xr:uid="{00000000-000C-0000-FFFF-FFFFC6010000}" name="Table_455" displayName="Table_455" ref="S735" headerRowCount="0">
  <tableColumns count="1">
    <tableColumn id="1" xr3:uid="{00000000-0010-0000-C601-000001000000}" name="Column1"/>
  </tableColumns>
  <tableStyleInfo name="ENCERRADOS-style 455" showFirstColumn="1" showLastColumn="1" showRowStripes="1" showColumnStripes="0"/>
</table>
</file>

<file path=xl/tables/table4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6" xr:uid="{00000000-000C-0000-FFFF-FFFFC7010000}" name="Table_456" displayName="Table_456" ref="V739" headerRowCount="0">
  <tableColumns count="1">
    <tableColumn id="1" xr3:uid="{00000000-0010-0000-C701-000001000000}" name="Column1"/>
  </tableColumns>
  <tableStyleInfo name="ENCERRADOS-style 456" showFirstColumn="1" showLastColumn="1" showRowStripes="1" showColumnStripes="0"/>
</table>
</file>

<file path=xl/tables/table4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7" xr:uid="{00000000-000C-0000-FFFF-FFFFC8010000}" name="Table_457" displayName="Table_457" ref="W739:AS739" headerRowCount="0">
  <tableColumns count="23">
    <tableColumn id="1" xr3:uid="{00000000-0010-0000-C801-000001000000}" name="Column1"/>
    <tableColumn id="2" xr3:uid="{00000000-0010-0000-C801-000002000000}" name="Column2"/>
    <tableColumn id="3" xr3:uid="{00000000-0010-0000-C801-000003000000}" name="Column3"/>
    <tableColumn id="4" xr3:uid="{00000000-0010-0000-C801-000004000000}" name="Column4"/>
    <tableColumn id="5" xr3:uid="{00000000-0010-0000-C801-000005000000}" name="Column5"/>
    <tableColumn id="6" xr3:uid="{00000000-0010-0000-C801-000006000000}" name="Column6"/>
    <tableColumn id="7" xr3:uid="{00000000-0010-0000-C801-000007000000}" name="Column7"/>
    <tableColumn id="8" xr3:uid="{00000000-0010-0000-C801-000008000000}" name="Column8"/>
    <tableColumn id="9" xr3:uid="{00000000-0010-0000-C801-000009000000}" name="Column9"/>
    <tableColumn id="10" xr3:uid="{00000000-0010-0000-C801-00000A000000}" name="Column10"/>
    <tableColumn id="11" xr3:uid="{00000000-0010-0000-C801-00000B000000}" name="Column11"/>
    <tableColumn id="12" xr3:uid="{00000000-0010-0000-C801-00000C000000}" name="Column12"/>
    <tableColumn id="13" xr3:uid="{00000000-0010-0000-C801-00000D000000}" name="Column13"/>
    <tableColumn id="14" xr3:uid="{00000000-0010-0000-C801-00000E000000}" name="Column14"/>
    <tableColumn id="15" xr3:uid="{00000000-0010-0000-C801-00000F000000}" name="Column15"/>
    <tableColumn id="16" xr3:uid="{00000000-0010-0000-C801-000010000000}" name="Column16"/>
    <tableColumn id="17" xr3:uid="{00000000-0010-0000-C801-000011000000}" name="Column17"/>
    <tableColumn id="18" xr3:uid="{00000000-0010-0000-C801-000012000000}" name="Column18"/>
    <tableColumn id="19" xr3:uid="{00000000-0010-0000-C801-000013000000}" name="Column19"/>
    <tableColumn id="20" xr3:uid="{00000000-0010-0000-C801-000014000000}" name="Column20"/>
    <tableColumn id="21" xr3:uid="{00000000-0010-0000-C801-000015000000}" name="Column21"/>
    <tableColumn id="22" xr3:uid="{00000000-0010-0000-C801-000016000000}" name="Column22"/>
    <tableColumn id="23" xr3:uid="{00000000-0010-0000-C801-000017000000}" name="Column23"/>
  </tableColumns>
  <tableStyleInfo name="ENCERRADOS-style 457" showFirstColumn="1" showLastColumn="1" showRowStripes="1" showColumnStripes="0"/>
</table>
</file>

<file path=xl/tables/table4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8" xr:uid="{00000000-000C-0000-FFFF-FFFFC9010000}" name="Table_458" displayName="Table_458" ref="M747:O749" headerRowCount="0">
  <tableColumns count="3">
    <tableColumn id="1" xr3:uid="{00000000-0010-0000-C901-000001000000}" name="Column1"/>
    <tableColumn id="2" xr3:uid="{00000000-0010-0000-C901-000002000000}" name="Column2"/>
    <tableColumn id="3" xr3:uid="{00000000-0010-0000-C901-000003000000}" name="Column3"/>
  </tableColumns>
  <tableStyleInfo name="ENCERRADOS-style 458" showFirstColumn="1" showLastColumn="1" showRowStripes="1" showColumnStripes="0"/>
</table>
</file>

<file path=xl/tables/table4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9" xr:uid="{00000000-000C-0000-FFFF-FFFFCA010000}" name="Table_459" displayName="Table_459" ref="P747:P749" headerRowCount="0">
  <tableColumns count="1">
    <tableColumn id="1" xr3:uid="{00000000-0010-0000-CA01-000001000000}" name="Column1"/>
  </tableColumns>
  <tableStyleInfo name="ENCERRADOS-style 459" showFirstColumn="1" showLastColumn="1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2D000000}" name="Table_46" displayName="Table_46" ref="W367:AS368" headerRowCount="0">
  <tableColumns count="23">
    <tableColumn id="1" xr3:uid="{00000000-0010-0000-2D00-000001000000}" name="Column1"/>
    <tableColumn id="2" xr3:uid="{00000000-0010-0000-2D00-000002000000}" name="Column2"/>
    <tableColumn id="3" xr3:uid="{00000000-0010-0000-2D00-000003000000}" name="Column3"/>
    <tableColumn id="4" xr3:uid="{00000000-0010-0000-2D00-000004000000}" name="Column4"/>
    <tableColumn id="5" xr3:uid="{00000000-0010-0000-2D00-000005000000}" name="Column5"/>
    <tableColumn id="6" xr3:uid="{00000000-0010-0000-2D00-000006000000}" name="Column6"/>
    <tableColumn id="7" xr3:uid="{00000000-0010-0000-2D00-000007000000}" name="Column7"/>
    <tableColumn id="8" xr3:uid="{00000000-0010-0000-2D00-000008000000}" name="Column8"/>
    <tableColumn id="9" xr3:uid="{00000000-0010-0000-2D00-000009000000}" name="Column9"/>
    <tableColumn id="10" xr3:uid="{00000000-0010-0000-2D00-00000A000000}" name="Column10"/>
    <tableColumn id="11" xr3:uid="{00000000-0010-0000-2D00-00000B000000}" name="Column11"/>
    <tableColumn id="12" xr3:uid="{00000000-0010-0000-2D00-00000C000000}" name="Column12"/>
    <tableColumn id="13" xr3:uid="{00000000-0010-0000-2D00-00000D000000}" name="Column13"/>
    <tableColumn id="14" xr3:uid="{00000000-0010-0000-2D00-00000E000000}" name="Column14"/>
    <tableColumn id="15" xr3:uid="{00000000-0010-0000-2D00-00000F000000}" name="Column15"/>
    <tableColumn id="16" xr3:uid="{00000000-0010-0000-2D00-000010000000}" name="Column16"/>
    <tableColumn id="17" xr3:uid="{00000000-0010-0000-2D00-000011000000}" name="Column17"/>
    <tableColumn id="18" xr3:uid="{00000000-0010-0000-2D00-000012000000}" name="Column18"/>
    <tableColumn id="19" xr3:uid="{00000000-0010-0000-2D00-000013000000}" name="Column19"/>
    <tableColumn id="20" xr3:uid="{00000000-0010-0000-2D00-000014000000}" name="Column20"/>
    <tableColumn id="21" xr3:uid="{00000000-0010-0000-2D00-000015000000}" name="Column21"/>
    <tableColumn id="22" xr3:uid="{00000000-0010-0000-2D00-000016000000}" name="Column22"/>
    <tableColumn id="23" xr3:uid="{00000000-0010-0000-2D00-000017000000}" name="Column23"/>
  </tableColumns>
  <tableStyleInfo name="ENCERRADOS-style 46" showFirstColumn="1" showLastColumn="1" showRowStripes="1" showColumnStripes="0"/>
</table>
</file>

<file path=xl/tables/table4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0" xr:uid="{00000000-000C-0000-FFFF-FFFFCB010000}" name="Table_460" displayName="Table_460" ref="Q747:R749" headerRowCount="0">
  <tableColumns count="2">
    <tableColumn id="1" xr3:uid="{00000000-0010-0000-CB01-000001000000}" name="Column1"/>
    <tableColumn id="2" xr3:uid="{00000000-0010-0000-CB01-000002000000}" name="Column2"/>
  </tableColumns>
  <tableStyleInfo name="ENCERRADOS-style 460" showFirstColumn="1" showLastColumn="1" showRowStripes="1" showColumnStripes="0"/>
</table>
</file>

<file path=xl/tables/table4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1" xr:uid="{00000000-000C-0000-FFFF-FFFFCC010000}" name="Table_461" displayName="Table_461" ref="S747:U749" headerRowCount="0">
  <tableColumns count="3">
    <tableColumn id="1" xr3:uid="{00000000-0010-0000-CC01-000001000000}" name="Column1"/>
    <tableColumn id="2" xr3:uid="{00000000-0010-0000-CC01-000002000000}" name="Column2"/>
    <tableColumn id="3" xr3:uid="{00000000-0010-0000-CC01-000003000000}" name="Column3"/>
  </tableColumns>
  <tableStyleInfo name="ENCERRADOS-style 461" showFirstColumn="1" showLastColumn="1" showRowStripes="1" showColumnStripes="0"/>
</table>
</file>

<file path=xl/tables/table4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2" xr:uid="{00000000-000C-0000-FFFF-FFFFCD010000}" name="Table_462" displayName="Table_462" ref="V747:V749" headerRowCount="0">
  <tableColumns count="1">
    <tableColumn id="1" xr3:uid="{00000000-0010-0000-CD01-000001000000}" name="Column1"/>
  </tableColumns>
  <tableStyleInfo name="ENCERRADOS-style 462" showFirstColumn="1" showLastColumn="1" showRowStripes="1" showColumnStripes="0"/>
</table>
</file>

<file path=xl/tables/table4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3" xr:uid="{00000000-000C-0000-FFFF-FFFFCE010000}" name="Table_463" displayName="Table_463" ref="W747:AS749" headerRowCount="0">
  <tableColumns count="23">
    <tableColumn id="1" xr3:uid="{00000000-0010-0000-CE01-000001000000}" name="Column1"/>
    <tableColumn id="2" xr3:uid="{00000000-0010-0000-CE01-000002000000}" name="Column2"/>
    <tableColumn id="3" xr3:uid="{00000000-0010-0000-CE01-000003000000}" name="Column3"/>
    <tableColumn id="4" xr3:uid="{00000000-0010-0000-CE01-000004000000}" name="Column4"/>
    <tableColumn id="5" xr3:uid="{00000000-0010-0000-CE01-000005000000}" name="Column5"/>
    <tableColumn id="6" xr3:uid="{00000000-0010-0000-CE01-000006000000}" name="Column6"/>
    <tableColumn id="7" xr3:uid="{00000000-0010-0000-CE01-000007000000}" name="Column7"/>
    <tableColumn id="8" xr3:uid="{00000000-0010-0000-CE01-000008000000}" name="Column8"/>
    <tableColumn id="9" xr3:uid="{00000000-0010-0000-CE01-000009000000}" name="Column9"/>
    <tableColumn id="10" xr3:uid="{00000000-0010-0000-CE01-00000A000000}" name="Column10"/>
    <tableColumn id="11" xr3:uid="{00000000-0010-0000-CE01-00000B000000}" name="Column11"/>
    <tableColumn id="12" xr3:uid="{00000000-0010-0000-CE01-00000C000000}" name="Column12"/>
    <tableColumn id="13" xr3:uid="{00000000-0010-0000-CE01-00000D000000}" name="Column13"/>
    <tableColumn id="14" xr3:uid="{00000000-0010-0000-CE01-00000E000000}" name="Column14"/>
    <tableColumn id="15" xr3:uid="{00000000-0010-0000-CE01-00000F000000}" name="Column15"/>
    <tableColumn id="16" xr3:uid="{00000000-0010-0000-CE01-000010000000}" name="Column16"/>
    <tableColumn id="17" xr3:uid="{00000000-0010-0000-CE01-000011000000}" name="Column17"/>
    <tableColumn id="18" xr3:uid="{00000000-0010-0000-CE01-000012000000}" name="Column18"/>
    <tableColumn id="19" xr3:uid="{00000000-0010-0000-CE01-000013000000}" name="Column19"/>
    <tableColumn id="20" xr3:uid="{00000000-0010-0000-CE01-000014000000}" name="Column20"/>
    <tableColumn id="21" xr3:uid="{00000000-0010-0000-CE01-000015000000}" name="Column21"/>
    <tableColumn id="22" xr3:uid="{00000000-0010-0000-CE01-000016000000}" name="Column22"/>
    <tableColumn id="23" xr3:uid="{00000000-0010-0000-CE01-000017000000}" name="Column23"/>
  </tableColumns>
  <tableStyleInfo name="ENCERRADOS-style 463" showFirstColumn="1" showLastColumn="1" showRowStripes="1" showColumnStripes="0"/>
</table>
</file>

<file path=xl/tables/table4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4" xr:uid="{00000000-000C-0000-FFFF-FFFFCF010000}" name="Table_464" displayName="Table_464" ref="U752:AS758" headerRowCount="0">
  <tableColumns count="25">
    <tableColumn id="1" xr3:uid="{00000000-0010-0000-CF01-000001000000}" name="Column1"/>
    <tableColumn id="2" xr3:uid="{00000000-0010-0000-CF01-000002000000}" name="Column2"/>
    <tableColumn id="3" xr3:uid="{00000000-0010-0000-CF01-000003000000}" name="Column3"/>
    <tableColumn id="4" xr3:uid="{00000000-0010-0000-CF01-000004000000}" name="Column4"/>
    <tableColumn id="5" xr3:uid="{00000000-0010-0000-CF01-000005000000}" name="Column5"/>
    <tableColumn id="6" xr3:uid="{00000000-0010-0000-CF01-000006000000}" name="Column6"/>
    <tableColumn id="7" xr3:uid="{00000000-0010-0000-CF01-000007000000}" name="Column7"/>
    <tableColumn id="8" xr3:uid="{00000000-0010-0000-CF01-000008000000}" name="Column8"/>
    <tableColumn id="9" xr3:uid="{00000000-0010-0000-CF01-000009000000}" name="Column9"/>
    <tableColumn id="10" xr3:uid="{00000000-0010-0000-CF01-00000A000000}" name="Column10"/>
    <tableColumn id="11" xr3:uid="{00000000-0010-0000-CF01-00000B000000}" name="Column11"/>
    <tableColumn id="12" xr3:uid="{00000000-0010-0000-CF01-00000C000000}" name="Column12"/>
    <tableColumn id="13" xr3:uid="{00000000-0010-0000-CF01-00000D000000}" name="Column13"/>
    <tableColumn id="14" xr3:uid="{00000000-0010-0000-CF01-00000E000000}" name="Column14"/>
    <tableColumn id="15" xr3:uid="{00000000-0010-0000-CF01-00000F000000}" name="Column15"/>
    <tableColumn id="16" xr3:uid="{00000000-0010-0000-CF01-000010000000}" name="Column16"/>
    <tableColumn id="17" xr3:uid="{00000000-0010-0000-CF01-000011000000}" name="Column17"/>
    <tableColumn id="18" xr3:uid="{00000000-0010-0000-CF01-000012000000}" name="Column18"/>
    <tableColumn id="19" xr3:uid="{00000000-0010-0000-CF01-000013000000}" name="Column19"/>
    <tableColumn id="20" xr3:uid="{00000000-0010-0000-CF01-000014000000}" name="Column20"/>
    <tableColumn id="21" xr3:uid="{00000000-0010-0000-CF01-000015000000}" name="Column21"/>
    <tableColumn id="22" xr3:uid="{00000000-0010-0000-CF01-000016000000}" name="Column22"/>
    <tableColumn id="23" xr3:uid="{00000000-0010-0000-CF01-000017000000}" name="Column23"/>
    <tableColumn id="24" xr3:uid="{00000000-0010-0000-CF01-000018000000}" name="Column24"/>
    <tableColumn id="25" xr3:uid="{00000000-0010-0000-CF01-000019000000}" name="Column25"/>
  </tableColumns>
  <tableStyleInfo name="ENCERRADOS-style 464" showFirstColumn="1" showLastColumn="1" showRowStripes="1" showColumnStripes="0"/>
</table>
</file>

<file path=xl/tables/table4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5" xr:uid="{00000000-000C-0000-FFFF-FFFFD0010000}" name="Table_465" displayName="Table_465" ref="A760:A1508" headerRowCount="0">
  <tableColumns count="1">
    <tableColumn id="1" xr3:uid="{00000000-0010-0000-D001-000001000000}" name="Column1"/>
  </tableColumns>
  <tableStyleInfo name="ENCERRADOS-style 465" showFirstColumn="1" showLastColumn="1" showRowStripes="1" showColumnStripes="0"/>
</table>
</file>

<file path=xl/tables/table4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6" xr:uid="{00000000-000C-0000-FFFF-FFFFD1010000}" name="Table_466" displayName="Table_466" ref="W763:X763" headerRowCount="0">
  <tableColumns count="2">
    <tableColumn id="1" xr3:uid="{00000000-0010-0000-D101-000001000000}" name="Column1"/>
    <tableColumn id="2" xr3:uid="{00000000-0010-0000-D101-000002000000}" name="Column2"/>
  </tableColumns>
  <tableStyleInfo name="ENCERRADOS-style 466" showFirstColumn="1" showLastColumn="1" showRowStripes="1" showColumnStripes="0"/>
</table>
</file>

<file path=xl/tables/table4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7" xr:uid="{00000000-000C-0000-FFFF-FFFFD2010000}" name="Table_467" displayName="Table_467" ref="Q767:R767" headerRowCount="0">
  <tableColumns count="2">
    <tableColumn id="1" xr3:uid="{00000000-0010-0000-D201-000001000000}" name="Column1"/>
    <tableColumn id="2" xr3:uid="{00000000-0010-0000-D201-000002000000}" name="Column2"/>
  </tableColumns>
  <tableStyleInfo name="ENCERRADOS-style 467" showFirstColumn="1" showLastColumn="1" showRowStripes="1" showColumnStripes="0"/>
</table>
</file>

<file path=xl/tables/table4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8" xr:uid="{00000000-000C-0000-FFFF-FFFFD3010000}" name="Table_468" displayName="Table_468" ref="W767:AS767" headerRowCount="0">
  <tableColumns count="23">
    <tableColumn id="1" xr3:uid="{00000000-0010-0000-D301-000001000000}" name="Column1"/>
    <tableColumn id="2" xr3:uid="{00000000-0010-0000-D301-000002000000}" name="Column2"/>
    <tableColumn id="3" xr3:uid="{00000000-0010-0000-D301-000003000000}" name="Column3"/>
    <tableColumn id="4" xr3:uid="{00000000-0010-0000-D301-000004000000}" name="Column4"/>
    <tableColumn id="5" xr3:uid="{00000000-0010-0000-D301-000005000000}" name="Column5"/>
    <tableColumn id="6" xr3:uid="{00000000-0010-0000-D301-000006000000}" name="Column6"/>
    <tableColumn id="7" xr3:uid="{00000000-0010-0000-D301-000007000000}" name="Column7"/>
    <tableColumn id="8" xr3:uid="{00000000-0010-0000-D301-000008000000}" name="Column8"/>
    <tableColumn id="9" xr3:uid="{00000000-0010-0000-D301-000009000000}" name="Column9"/>
    <tableColumn id="10" xr3:uid="{00000000-0010-0000-D301-00000A000000}" name="Column10"/>
    <tableColumn id="11" xr3:uid="{00000000-0010-0000-D301-00000B000000}" name="Column11"/>
    <tableColumn id="12" xr3:uid="{00000000-0010-0000-D301-00000C000000}" name="Column12"/>
    <tableColumn id="13" xr3:uid="{00000000-0010-0000-D301-00000D000000}" name="Column13"/>
    <tableColumn id="14" xr3:uid="{00000000-0010-0000-D301-00000E000000}" name="Column14"/>
    <tableColumn id="15" xr3:uid="{00000000-0010-0000-D301-00000F000000}" name="Column15"/>
    <tableColumn id="16" xr3:uid="{00000000-0010-0000-D301-000010000000}" name="Column16"/>
    <tableColumn id="17" xr3:uid="{00000000-0010-0000-D301-000011000000}" name="Column17"/>
    <tableColumn id="18" xr3:uid="{00000000-0010-0000-D301-000012000000}" name="Column18"/>
    <tableColumn id="19" xr3:uid="{00000000-0010-0000-D301-000013000000}" name="Column19"/>
    <tableColumn id="20" xr3:uid="{00000000-0010-0000-D301-000014000000}" name="Column20"/>
    <tableColumn id="21" xr3:uid="{00000000-0010-0000-D301-000015000000}" name="Column21"/>
    <tableColumn id="22" xr3:uid="{00000000-0010-0000-D301-000016000000}" name="Column22"/>
    <tableColumn id="23" xr3:uid="{00000000-0010-0000-D301-000017000000}" name="Column23"/>
  </tableColumns>
  <tableStyleInfo name="ENCERRADOS-style 468" showFirstColumn="1" showLastColumn="1" showRowStripes="1" showColumnStripes="0"/>
</table>
</file>

<file path=xl/tables/table4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9" xr:uid="{00000000-000C-0000-FFFF-FFFFD4010000}" name="Table_469" displayName="Table_469" ref="Q769:R769" headerRowCount="0">
  <tableColumns count="2">
    <tableColumn id="1" xr3:uid="{00000000-0010-0000-D401-000001000000}" name="Column1"/>
    <tableColumn id="2" xr3:uid="{00000000-0010-0000-D401-000002000000}" name="Column2"/>
  </tableColumns>
  <tableStyleInfo name="ENCERRADOS-style 469" showFirstColumn="1" showLastColumn="1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2E000000}" name="Table_47" displayName="Table_47" ref="B369" headerRowCount="0">
  <tableColumns count="1">
    <tableColumn id="1" xr3:uid="{00000000-0010-0000-2E00-000001000000}" name="Column1"/>
  </tableColumns>
  <tableStyleInfo name="ENCERRADOS-style 47" showFirstColumn="1" showLastColumn="1" showRowStripes="1" showColumnStripes="0"/>
</table>
</file>

<file path=xl/tables/table4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0" xr:uid="{00000000-000C-0000-FFFF-FFFFD5010000}" name="Table_470" displayName="Table_470" ref="W769:AS769" headerRowCount="0">
  <tableColumns count="23">
    <tableColumn id="1" xr3:uid="{00000000-0010-0000-D501-000001000000}" name="Column1"/>
    <tableColumn id="2" xr3:uid="{00000000-0010-0000-D501-000002000000}" name="Column2"/>
    <tableColumn id="3" xr3:uid="{00000000-0010-0000-D501-000003000000}" name="Column3"/>
    <tableColumn id="4" xr3:uid="{00000000-0010-0000-D501-000004000000}" name="Column4"/>
    <tableColumn id="5" xr3:uid="{00000000-0010-0000-D501-000005000000}" name="Column5"/>
    <tableColumn id="6" xr3:uid="{00000000-0010-0000-D501-000006000000}" name="Column6"/>
    <tableColumn id="7" xr3:uid="{00000000-0010-0000-D501-000007000000}" name="Column7"/>
    <tableColumn id="8" xr3:uid="{00000000-0010-0000-D501-000008000000}" name="Column8"/>
    <tableColumn id="9" xr3:uid="{00000000-0010-0000-D501-000009000000}" name="Column9"/>
    <tableColumn id="10" xr3:uid="{00000000-0010-0000-D501-00000A000000}" name="Column10"/>
    <tableColumn id="11" xr3:uid="{00000000-0010-0000-D501-00000B000000}" name="Column11"/>
    <tableColumn id="12" xr3:uid="{00000000-0010-0000-D501-00000C000000}" name="Column12"/>
    <tableColumn id="13" xr3:uid="{00000000-0010-0000-D501-00000D000000}" name="Column13"/>
    <tableColumn id="14" xr3:uid="{00000000-0010-0000-D501-00000E000000}" name="Column14"/>
    <tableColumn id="15" xr3:uid="{00000000-0010-0000-D501-00000F000000}" name="Column15"/>
    <tableColumn id="16" xr3:uid="{00000000-0010-0000-D501-000010000000}" name="Column16"/>
    <tableColumn id="17" xr3:uid="{00000000-0010-0000-D501-000011000000}" name="Column17"/>
    <tableColumn id="18" xr3:uid="{00000000-0010-0000-D501-000012000000}" name="Column18"/>
    <tableColumn id="19" xr3:uid="{00000000-0010-0000-D501-000013000000}" name="Column19"/>
    <tableColumn id="20" xr3:uid="{00000000-0010-0000-D501-000014000000}" name="Column20"/>
    <tableColumn id="21" xr3:uid="{00000000-0010-0000-D501-000015000000}" name="Column21"/>
    <tableColumn id="22" xr3:uid="{00000000-0010-0000-D501-000016000000}" name="Column22"/>
    <tableColumn id="23" xr3:uid="{00000000-0010-0000-D501-000017000000}" name="Column23"/>
  </tableColumns>
  <tableStyleInfo name="ENCERRADOS-style 470" showFirstColumn="1" showLastColumn="1" showRowStripes="1" showColumnStripes="0"/>
</table>
</file>

<file path=xl/tables/table4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1" xr:uid="{00000000-000C-0000-FFFF-FFFFD6010000}" name="Table_471" displayName="Table_471" ref="Q778:R778" headerRowCount="0">
  <tableColumns count="2">
    <tableColumn id="1" xr3:uid="{00000000-0010-0000-D601-000001000000}" name="Column1"/>
    <tableColumn id="2" xr3:uid="{00000000-0010-0000-D601-000002000000}" name="Column2"/>
  </tableColumns>
  <tableStyleInfo name="ENCERRADOS-style 471" showFirstColumn="1" showLastColumn="1" showRowStripes="1" showColumnStripes="0"/>
</table>
</file>

<file path=xl/tables/table4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2" xr:uid="{00000000-000C-0000-FFFF-FFFFD7010000}" name="Table_472" displayName="Table_472" ref="Q779:R779" headerRowCount="0">
  <tableColumns count="2">
    <tableColumn id="1" xr3:uid="{00000000-0010-0000-D701-000001000000}" name="Column1"/>
    <tableColumn id="2" xr3:uid="{00000000-0010-0000-D701-000002000000}" name="Column2"/>
  </tableColumns>
  <tableStyleInfo name="ENCERRADOS-style 472" showFirstColumn="1" showLastColumn="1" showRowStripes="1" showColumnStripes="0"/>
</table>
</file>

<file path=xl/tables/table4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3" xr:uid="{00000000-000C-0000-FFFF-FFFFD8010000}" name="Table_473" displayName="Table_473" ref="W782:W784" headerRowCount="0">
  <tableColumns count="1">
    <tableColumn id="1" xr3:uid="{00000000-0010-0000-D801-000001000000}" name="Column1"/>
  </tableColumns>
  <tableStyleInfo name="ENCERRADOS-style 473" showFirstColumn="1" showLastColumn="1" showRowStripes="1" showColumnStripes="0"/>
</table>
</file>

<file path=xl/tables/table4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4" xr:uid="{00000000-000C-0000-FFFF-FFFFD9010000}" name="Table_474" displayName="Table_474" ref="M919:M922" headerRowCount="0">
  <tableColumns count="1">
    <tableColumn id="1" xr3:uid="{00000000-0010-0000-D901-000001000000}" name="Column1"/>
  </tableColumns>
  <tableStyleInfo name="ENCERRADOS-style 474" showFirstColumn="1" showLastColumn="1" showRowStripes="1" showColumnStripes="0"/>
</table>
</file>

<file path=xl/tables/table4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5" xr:uid="{00000000-000C-0000-FFFF-FFFFDA010000}" name="Table_475" displayName="Table_475" ref="N919:O922" headerRowCount="0">
  <tableColumns count="2">
    <tableColumn id="1" xr3:uid="{00000000-0010-0000-DA01-000001000000}" name="Column1"/>
    <tableColumn id="2" xr3:uid="{00000000-0010-0000-DA01-000002000000}" name="Column2"/>
  </tableColumns>
  <tableStyleInfo name="ENCERRADOS-style 475" showFirstColumn="1" showLastColumn="1" showRowStripes="1" showColumnStripes="0"/>
</table>
</file>

<file path=xl/tables/table4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6" xr:uid="{00000000-000C-0000-FFFF-FFFFDB010000}" name="Table_476" displayName="Table_476" ref="P919:P922" headerRowCount="0">
  <tableColumns count="1">
    <tableColumn id="1" xr3:uid="{00000000-0010-0000-DB01-000001000000}" name="Column1"/>
  </tableColumns>
  <tableStyleInfo name="ENCERRADOS-style 476" showFirstColumn="1" showLastColumn="1" showRowStripes="1" showColumnStripes="0"/>
</table>
</file>

<file path=xl/tables/table4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7" xr:uid="{00000000-000C-0000-FFFF-FFFFDC010000}" name="Table_477" displayName="Table_477" ref="Q919:R922" headerRowCount="0">
  <tableColumns count="2">
    <tableColumn id="1" xr3:uid="{00000000-0010-0000-DC01-000001000000}" name="Column1"/>
    <tableColumn id="2" xr3:uid="{00000000-0010-0000-DC01-000002000000}" name="Column2"/>
  </tableColumns>
  <tableStyleInfo name="ENCERRADOS-style 477" showFirstColumn="1" showLastColumn="1" showRowStripes="1" showColumnStripes="0"/>
</table>
</file>

<file path=xl/tables/table4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8" xr:uid="{00000000-000C-0000-FFFF-FFFFDD010000}" name="Table_478" displayName="Table_478" ref="S919:S922" headerRowCount="0">
  <tableColumns count="1">
    <tableColumn id="1" xr3:uid="{00000000-0010-0000-DD01-000001000000}" name="Column1"/>
  </tableColumns>
  <tableStyleInfo name="ENCERRADOS-style 478" showFirstColumn="1" showLastColumn="1" showRowStripes="1" showColumnStripes="0"/>
</table>
</file>

<file path=xl/tables/table4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9" xr:uid="{00000000-000C-0000-FFFF-FFFFDE010000}" name="Table_479" displayName="Table_479" ref="T919:T922" headerRowCount="0">
  <tableColumns count="1">
    <tableColumn id="1" xr3:uid="{00000000-0010-0000-DE01-000001000000}" name="Column1"/>
  </tableColumns>
  <tableStyleInfo name="ENCERRADOS-style 479" showFirstColumn="1" showLastColumn="1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2F000000}" name="Table_48" displayName="Table_48" ref="C369:H369" headerRowCount="0">
  <tableColumns count="6">
    <tableColumn id="1" xr3:uid="{00000000-0010-0000-2F00-000001000000}" name="Column1"/>
    <tableColumn id="2" xr3:uid="{00000000-0010-0000-2F00-000002000000}" name="Column2"/>
    <tableColumn id="3" xr3:uid="{00000000-0010-0000-2F00-000003000000}" name="Column3"/>
    <tableColumn id="4" xr3:uid="{00000000-0010-0000-2F00-000004000000}" name="Column4"/>
    <tableColumn id="5" xr3:uid="{00000000-0010-0000-2F00-000005000000}" name="Column5"/>
    <tableColumn id="6" xr3:uid="{00000000-0010-0000-2F00-000006000000}" name="Column6"/>
  </tableColumns>
  <tableStyleInfo name="ENCERRADOS-style 48" showFirstColumn="1" showLastColumn="1" showRowStripes="1" showColumnStripes="0"/>
</table>
</file>

<file path=xl/tables/table4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0" xr:uid="{00000000-000C-0000-FFFF-FFFFDF010000}" name="Table_480" displayName="Table_480" ref="U919:V922" headerRowCount="0">
  <tableColumns count="2">
    <tableColumn id="1" xr3:uid="{00000000-0010-0000-DF01-000001000000}" name="Column1"/>
    <tableColumn id="2" xr3:uid="{00000000-0010-0000-DF01-000002000000}" name="Column2"/>
  </tableColumns>
  <tableStyleInfo name="ENCERRADOS-style 480" showFirstColumn="1" showLastColumn="1" showRowStripes="1" showColumnStripes="0"/>
</table>
</file>

<file path=xl/tables/table4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1" xr:uid="{00000000-000C-0000-FFFF-FFFFE0010000}" name="Table_481" displayName="Table_481" ref="W919:AS922" headerRowCount="0">
  <tableColumns count="23">
    <tableColumn id="1" xr3:uid="{00000000-0010-0000-E001-000001000000}" name="Column1"/>
    <tableColumn id="2" xr3:uid="{00000000-0010-0000-E001-000002000000}" name="Column2"/>
    <tableColumn id="3" xr3:uid="{00000000-0010-0000-E001-000003000000}" name="Column3"/>
    <tableColumn id="4" xr3:uid="{00000000-0010-0000-E001-000004000000}" name="Column4"/>
    <tableColumn id="5" xr3:uid="{00000000-0010-0000-E001-000005000000}" name="Column5"/>
    <tableColumn id="6" xr3:uid="{00000000-0010-0000-E001-000006000000}" name="Column6"/>
    <tableColumn id="7" xr3:uid="{00000000-0010-0000-E001-000007000000}" name="Column7"/>
    <tableColumn id="8" xr3:uid="{00000000-0010-0000-E001-000008000000}" name="Column8"/>
    <tableColumn id="9" xr3:uid="{00000000-0010-0000-E001-000009000000}" name="Column9"/>
    <tableColumn id="10" xr3:uid="{00000000-0010-0000-E001-00000A000000}" name="Column10"/>
    <tableColumn id="11" xr3:uid="{00000000-0010-0000-E001-00000B000000}" name="Column11"/>
    <tableColumn id="12" xr3:uid="{00000000-0010-0000-E001-00000C000000}" name="Column12"/>
    <tableColumn id="13" xr3:uid="{00000000-0010-0000-E001-00000D000000}" name="Column13"/>
    <tableColumn id="14" xr3:uid="{00000000-0010-0000-E001-00000E000000}" name="Column14"/>
    <tableColumn id="15" xr3:uid="{00000000-0010-0000-E001-00000F000000}" name="Column15"/>
    <tableColumn id="16" xr3:uid="{00000000-0010-0000-E001-000010000000}" name="Column16"/>
    <tableColumn id="17" xr3:uid="{00000000-0010-0000-E001-000011000000}" name="Column17"/>
    <tableColumn id="18" xr3:uid="{00000000-0010-0000-E001-000012000000}" name="Column18"/>
    <tableColumn id="19" xr3:uid="{00000000-0010-0000-E001-000013000000}" name="Column19"/>
    <tableColumn id="20" xr3:uid="{00000000-0010-0000-E001-000014000000}" name="Column20"/>
    <tableColumn id="21" xr3:uid="{00000000-0010-0000-E001-000015000000}" name="Column21"/>
    <tableColumn id="22" xr3:uid="{00000000-0010-0000-E001-000016000000}" name="Column22"/>
    <tableColumn id="23" xr3:uid="{00000000-0010-0000-E001-000017000000}" name="Column23"/>
  </tableColumns>
  <tableStyleInfo name="ENCERRADOS-style 481" showFirstColumn="1" showLastColumn="1" showRowStripes="1" showColumnStripes="0"/>
</table>
</file>

<file path=xl/tables/table4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2" xr:uid="{00000000-000C-0000-FFFF-FFFFE1010000}" name="Table_482" displayName="Table_482" ref="M1037:M1038" headerRowCount="0">
  <tableColumns count="1">
    <tableColumn id="1" xr3:uid="{00000000-0010-0000-E101-000001000000}" name="Column1"/>
  </tableColumns>
  <tableStyleInfo name="ENCERRADOS-style 482" showFirstColumn="1" showLastColumn="1" showRowStripes="1" showColumnStripes="0"/>
</table>
</file>

<file path=xl/tables/table4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3" xr:uid="{00000000-000C-0000-FFFF-FFFFE2010000}" name="Table_483" displayName="Table_483" ref="N1037:O1038" headerRowCount="0">
  <tableColumns count="2">
    <tableColumn id="1" xr3:uid="{00000000-0010-0000-E201-000001000000}" name="Column1"/>
    <tableColumn id="2" xr3:uid="{00000000-0010-0000-E201-000002000000}" name="Column2"/>
  </tableColumns>
  <tableStyleInfo name="ENCERRADOS-style 483" showFirstColumn="1" showLastColumn="1" showRowStripes="1" showColumnStripes="0"/>
</table>
</file>

<file path=xl/tables/table4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4" xr:uid="{00000000-000C-0000-FFFF-FFFFE3010000}" name="Table_484" displayName="Table_484" ref="P1037:P1038" headerRowCount="0">
  <tableColumns count="1">
    <tableColumn id="1" xr3:uid="{00000000-0010-0000-E301-000001000000}" name="Column1"/>
  </tableColumns>
  <tableStyleInfo name="ENCERRADOS-style 484" showFirstColumn="1" showLastColumn="1" showRowStripes="1" showColumnStripes="0"/>
</table>
</file>

<file path=xl/tables/table4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5" xr:uid="{00000000-000C-0000-FFFF-FFFFE4010000}" name="Table_485" displayName="Table_485" ref="Q1037:R1038" headerRowCount="0">
  <tableColumns count="2">
    <tableColumn id="1" xr3:uid="{00000000-0010-0000-E401-000001000000}" name="Column1"/>
    <tableColumn id="2" xr3:uid="{00000000-0010-0000-E401-000002000000}" name="Column2"/>
  </tableColumns>
  <tableStyleInfo name="ENCERRADOS-style 485" showFirstColumn="1" showLastColumn="1" showRowStripes="1" showColumnStripes="0"/>
</table>
</file>

<file path=xl/tables/table4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6" xr:uid="{00000000-000C-0000-FFFF-FFFFE5010000}" name="Table_486" displayName="Table_486" ref="S1037:S1038" headerRowCount="0">
  <tableColumns count="1">
    <tableColumn id="1" xr3:uid="{00000000-0010-0000-E501-000001000000}" name="Column1"/>
  </tableColumns>
  <tableStyleInfo name="ENCERRADOS-style 486" showFirstColumn="1" showLastColumn="1" showRowStripes="1" showColumnStripes="0"/>
</table>
</file>

<file path=xl/tables/table4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7" xr:uid="{00000000-000C-0000-FFFF-FFFFE6010000}" name="Table_487" displayName="Table_487" ref="T1037:T1038" headerRowCount="0">
  <tableColumns count="1">
    <tableColumn id="1" xr3:uid="{00000000-0010-0000-E601-000001000000}" name="Column1"/>
  </tableColumns>
  <tableStyleInfo name="ENCERRADOS-style 487" showFirstColumn="1" showLastColumn="1" showRowStripes="1" showColumnStripes="0"/>
</table>
</file>

<file path=xl/tables/table4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8" xr:uid="{00000000-000C-0000-FFFF-FFFFE7010000}" name="Table_488" displayName="Table_488" ref="U1037:V1038" headerRowCount="0">
  <tableColumns count="2">
    <tableColumn id="1" xr3:uid="{00000000-0010-0000-E701-000001000000}" name="Column1"/>
    <tableColumn id="2" xr3:uid="{00000000-0010-0000-E701-000002000000}" name="Column2"/>
  </tableColumns>
  <tableStyleInfo name="ENCERRADOS-style 488" showFirstColumn="1" showLastColumn="1" showRowStripes="1" showColumnStripes="0"/>
</table>
</file>

<file path=xl/tables/table4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9" xr:uid="{00000000-000C-0000-FFFF-FFFFE8010000}" name="Table_489" displayName="Table_489" ref="W1037:AS1038" headerRowCount="0">
  <tableColumns count="23">
    <tableColumn id="1" xr3:uid="{00000000-0010-0000-E801-000001000000}" name="Column1"/>
    <tableColumn id="2" xr3:uid="{00000000-0010-0000-E801-000002000000}" name="Column2"/>
    <tableColumn id="3" xr3:uid="{00000000-0010-0000-E801-000003000000}" name="Column3"/>
    <tableColumn id="4" xr3:uid="{00000000-0010-0000-E801-000004000000}" name="Column4"/>
    <tableColumn id="5" xr3:uid="{00000000-0010-0000-E801-000005000000}" name="Column5"/>
    <tableColumn id="6" xr3:uid="{00000000-0010-0000-E801-000006000000}" name="Column6"/>
    <tableColumn id="7" xr3:uid="{00000000-0010-0000-E801-000007000000}" name="Column7"/>
    <tableColumn id="8" xr3:uid="{00000000-0010-0000-E801-000008000000}" name="Column8"/>
    <tableColumn id="9" xr3:uid="{00000000-0010-0000-E801-000009000000}" name="Column9"/>
    <tableColumn id="10" xr3:uid="{00000000-0010-0000-E801-00000A000000}" name="Column10"/>
    <tableColumn id="11" xr3:uid="{00000000-0010-0000-E801-00000B000000}" name="Column11"/>
    <tableColumn id="12" xr3:uid="{00000000-0010-0000-E801-00000C000000}" name="Column12"/>
    <tableColumn id="13" xr3:uid="{00000000-0010-0000-E801-00000D000000}" name="Column13"/>
    <tableColumn id="14" xr3:uid="{00000000-0010-0000-E801-00000E000000}" name="Column14"/>
    <tableColumn id="15" xr3:uid="{00000000-0010-0000-E801-00000F000000}" name="Column15"/>
    <tableColumn id="16" xr3:uid="{00000000-0010-0000-E801-000010000000}" name="Column16"/>
    <tableColumn id="17" xr3:uid="{00000000-0010-0000-E801-000011000000}" name="Column17"/>
    <tableColumn id="18" xr3:uid="{00000000-0010-0000-E801-000012000000}" name="Column18"/>
    <tableColumn id="19" xr3:uid="{00000000-0010-0000-E801-000013000000}" name="Column19"/>
    <tableColumn id="20" xr3:uid="{00000000-0010-0000-E801-000014000000}" name="Column20"/>
    <tableColumn id="21" xr3:uid="{00000000-0010-0000-E801-000015000000}" name="Column21"/>
    <tableColumn id="22" xr3:uid="{00000000-0010-0000-E801-000016000000}" name="Column22"/>
    <tableColumn id="23" xr3:uid="{00000000-0010-0000-E801-000017000000}" name="Column23"/>
  </tableColumns>
  <tableStyleInfo name="ENCERRADOS-style 489" showFirstColumn="1" showLastColumn="1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30000000}" name="Table_49" displayName="Table_49" ref="I369:J369" headerRowCount="0">
  <tableColumns count="2">
    <tableColumn id="1" xr3:uid="{00000000-0010-0000-3000-000001000000}" name="Column1"/>
    <tableColumn id="2" xr3:uid="{00000000-0010-0000-3000-000002000000}" name="Column2"/>
  </tableColumns>
  <tableStyleInfo name="ENCERRADOS-style 49" showFirstColumn="1" showLastColumn="1" showRowStripes="1" showColumnStripes="0"/>
</table>
</file>

<file path=xl/tables/table4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0" xr:uid="{00000000-000C-0000-FFFF-FFFFE9010000}" name="Table_490" displayName="Table_490" ref="M1191:M1192" headerRowCount="0">
  <tableColumns count="1">
    <tableColumn id="1" xr3:uid="{00000000-0010-0000-E901-000001000000}" name="Column1"/>
  </tableColumns>
  <tableStyleInfo name="ENCERRADOS-style 490" showFirstColumn="1" showLastColumn="1" showRowStripes="1" showColumnStripes="0"/>
</table>
</file>

<file path=xl/tables/table4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1" xr:uid="{00000000-000C-0000-FFFF-FFFFEA010000}" name="Table_491" displayName="Table_491" ref="N1191:O1192" headerRowCount="0">
  <tableColumns count="2">
    <tableColumn id="1" xr3:uid="{00000000-0010-0000-EA01-000001000000}" name="Column1"/>
    <tableColumn id="2" xr3:uid="{00000000-0010-0000-EA01-000002000000}" name="Column2"/>
  </tableColumns>
  <tableStyleInfo name="ENCERRADOS-style 491" showFirstColumn="1" showLastColumn="1" showRowStripes="1" showColumnStripes="0"/>
</table>
</file>

<file path=xl/tables/table4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2" xr:uid="{00000000-000C-0000-FFFF-FFFFEB010000}" name="Table_492" displayName="Table_492" ref="P1191:P1192" headerRowCount="0">
  <tableColumns count="1">
    <tableColumn id="1" xr3:uid="{00000000-0010-0000-EB01-000001000000}" name="Column1"/>
  </tableColumns>
  <tableStyleInfo name="ENCERRADOS-style 492" showFirstColumn="1" showLastColumn="1" showRowStripes="1" showColumnStripes="0"/>
</table>
</file>

<file path=xl/tables/table4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3" xr:uid="{00000000-000C-0000-FFFF-FFFFEC010000}" name="Table_493" displayName="Table_493" ref="Q1191:R1192" headerRowCount="0">
  <tableColumns count="2">
    <tableColumn id="1" xr3:uid="{00000000-0010-0000-EC01-000001000000}" name="Column1"/>
    <tableColumn id="2" xr3:uid="{00000000-0010-0000-EC01-000002000000}" name="Column2"/>
  </tableColumns>
  <tableStyleInfo name="ENCERRADOS-style 493" showFirstColumn="1" showLastColumn="1" showRowStripes="1" showColumnStripes="0"/>
</table>
</file>

<file path=xl/tables/table4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4" xr:uid="{00000000-000C-0000-FFFF-FFFFED010000}" name="Table_494" displayName="Table_494" ref="S1191:U1192" headerRowCount="0">
  <tableColumns count="3">
    <tableColumn id="1" xr3:uid="{00000000-0010-0000-ED01-000001000000}" name="Column1"/>
    <tableColumn id="2" xr3:uid="{00000000-0010-0000-ED01-000002000000}" name="Column2"/>
    <tableColumn id="3" xr3:uid="{00000000-0010-0000-ED01-000003000000}" name="Column3"/>
  </tableColumns>
  <tableStyleInfo name="ENCERRADOS-style 494" showFirstColumn="1" showLastColumn="1" showRowStripes="1" showColumnStripes="0"/>
</table>
</file>

<file path=xl/tables/table4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5" xr:uid="{00000000-000C-0000-FFFF-FFFFEE010000}" name="Table_495" displayName="Table_495" ref="V1191:V1192" headerRowCount="0">
  <tableColumns count="1">
    <tableColumn id="1" xr3:uid="{00000000-0010-0000-EE01-000001000000}" name="Column1"/>
  </tableColumns>
  <tableStyleInfo name="ENCERRADOS-style 495" showFirstColumn="1" showLastColumn="1" showRowStripes="1" showColumnStripes="0"/>
</table>
</file>

<file path=xl/tables/table4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6" xr:uid="{00000000-000C-0000-FFFF-FFFFEF010000}" name="Table_496" displayName="Table_496" ref="W1191:AS1192" headerRowCount="0">
  <tableColumns count="23">
    <tableColumn id="1" xr3:uid="{00000000-0010-0000-EF01-000001000000}" name="Column1"/>
    <tableColumn id="2" xr3:uid="{00000000-0010-0000-EF01-000002000000}" name="Column2"/>
    <tableColumn id="3" xr3:uid="{00000000-0010-0000-EF01-000003000000}" name="Column3"/>
    <tableColumn id="4" xr3:uid="{00000000-0010-0000-EF01-000004000000}" name="Column4"/>
    <tableColumn id="5" xr3:uid="{00000000-0010-0000-EF01-000005000000}" name="Column5"/>
    <tableColumn id="6" xr3:uid="{00000000-0010-0000-EF01-000006000000}" name="Column6"/>
    <tableColumn id="7" xr3:uid="{00000000-0010-0000-EF01-000007000000}" name="Column7"/>
    <tableColumn id="8" xr3:uid="{00000000-0010-0000-EF01-000008000000}" name="Column8"/>
    <tableColumn id="9" xr3:uid="{00000000-0010-0000-EF01-000009000000}" name="Column9"/>
    <tableColumn id="10" xr3:uid="{00000000-0010-0000-EF01-00000A000000}" name="Column10"/>
    <tableColumn id="11" xr3:uid="{00000000-0010-0000-EF01-00000B000000}" name="Column11"/>
    <tableColumn id="12" xr3:uid="{00000000-0010-0000-EF01-00000C000000}" name="Column12"/>
    <tableColumn id="13" xr3:uid="{00000000-0010-0000-EF01-00000D000000}" name="Column13"/>
    <tableColumn id="14" xr3:uid="{00000000-0010-0000-EF01-00000E000000}" name="Column14"/>
    <tableColumn id="15" xr3:uid="{00000000-0010-0000-EF01-00000F000000}" name="Column15"/>
    <tableColumn id="16" xr3:uid="{00000000-0010-0000-EF01-000010000000}" name="Column16"/>
    <tableColumn id="17" xr3:uid="{00000000-0010-0000-EF01-000011000000}" name="Column17"/>
    <tableColumn id="18" xr3:uid="{00000000-0010-0000-EF01-000012000000}" name="Column18"/>
    <tableColumn id="19" xr3:uid="{00000000-0010-0000-EF01-000013000000}" name="Column19"/>
    <tableColumn id="20" xr3:uid="{00000000-0010-0000-EF01-000014000000}" name="Column20"/>
    <tableColumn id="21" xr3:uid="{00000000-0010-0000-EF01-000015000000}" name="Column21"/>
    <tableColumn id="22" xr3:uid="{00000000-0010-0000-EF01-000016000000}" name="Column22"/>
    <tableColumn id="23" xr3:uid="{00000000-0010-0000-EF01-000017000000}" name="Column23"/>
  </tableColumns>
  <tableStyleInfo name="ENCERRADOS-style 496" showFirstColumn="1" showLastColumn="1" showRowStripes="1" showColumnStripes="0"/>
</table>
</file>

<file path=xl/tables/table4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7" xr:uid="{00000000-000C-0000-FFFF-FFFFF0010000}" name="Table_497" displayName="Table_497" ref="P1235:P1237" headerRowCount="0">
  <tableColumns count="1">
    <tableColumn id="1" xr3:uid="{00000000-0010-0000-F001-000001000000}" name="Column1"/>
  </tableColumns>
  <tableStyleInfo name="ENCERRADOS-style 497" showFirstColumn="1" showLastColumn="1" showRowStripes="1" showColumnStripes="0"/>
</table>
</file>

<file path=xl/tables/table4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8" xr:uid="{00000000-000C-0000-FFFF-FFFFF1010000}" name="Table_498" displayName="Table_498" ref="Q1235:R1237" headerRowCount="0">
  <tableColumns count="2">
    <tableColumn id="1" xr3:uid="{00000000-0010-0000-F101-000001000000}" name="Column1"/>
    <tableColumn id="2" xr3:uid="{00000000-0010-0000-F101-000002000000}" name="Column2"/>
  </tableColumns>
  <tableStyleInfo name="ENCERRADOS-style 498" showFirstColumn="1" showLastColumn="1" showRowStripes="1" showColumnStripes="0"/>
</table>
</file>

<file path=xl/tables/table4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9" xr:uid="{00000000-000C-0000-FFFF-FFFFF2010000}" name="Table_499" displayName="Table_499" ref="S1235:U1237" headerRowCount="0">
  <tableColumns count="3">
    <tableColumn id="1" xr3:uid="{00000000-0010-0000-F201-000001000000}" name="Column1"/>
    <tableColumn id="2" xr3:uid="{00000000-0010-0000-F201-000002000000}" name="Column2"/>
    <tableColumn id="3" xr3:uid="{00000000-0010-0000-F201-000003000000}" name="Column3"/>
  </tableColumns>
  <tableStyleInfo name="ENCERRADOS-style 499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L154:L158" headerRowCount="0">
  <tableColumns count="1">
    <tableColumn id="1" xr3:uid="{00000000-0010-0000-0400-000001000000}" name="Column1"/>
  </tableColumns>
  <tableStyleInfo name="ENCERRADOS-style 5" showFirstColumn="1" showLastColumn="1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31000000}" name="Table_50" displayName="Table_50" ref="K369" headerRowCount="0">
  <tableColumns count="1">
    <tableColumn id="1" xr3:uid="{00000000-0010-0000-3100-000001000000}" name="Column1"/>
  </tableColumns>
  <tableStyleInfo name="ENCERRADOS-style 50" showFirstColumn="1" showLastColumn="1" showRowStripes="1" showColumnStripes="0"/>
</table>
</file>

<file path=xl/tables/table5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0" xr:uid="{00000000-000C-0000-FFFF-FFFFF3010000}" name="Table_500" displayName="Table_500" ref="V1235:V1237" headerRowCount="0">
  <tableColumns count="1">
    <tableColumn id="1" xr3:uid="{00000000-0010-0000-F301-000001000000}" name="Column1"/>
  </tableColumns>
  <tableStyleInfo name="ENCERRADOS-style 500" showFirstColumn="1" showLastColumn="1" showRowStripes="1" showColumnStripes="0"/>
</table>
</file>

<file path=xl/tables/table5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1" xr:uid="{00000000-000C-0000-FFFF-FFFFF4010000}" name="Table_501" displayName="Table_501" ref="M1260:M1263" headerRowCount="0">
  <tableColumns count="1">
    <tableColumn id="1" xr3:uid="{00000000-0010-0000-F401-000001000000}" name="Column1"/>
  </tableColumns>
  <tableStyleInfo name="ENCERRADOS-style 501" showFirstColumn="1" showLastColumn="1" showRowStripes="1" showColumnStripes="0"/>
</table>
</file>

<file path=xl/tables/table5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2" xr:uid="{00000000-000C-0000-FFFF-FFFFF5010000}" name="Table_502" displayName="Table_502" ref="N1260:O1263" headerRowCount="0">
  <tableColumns count="2">
    <tableColumn id="1" xr3:uid="{00000000-0010-0000-F501-000001000000}" name="Column1"/>
    <tableColumn id="2" xr3:uid="{00000000-0010-0000-F501-000002000000}" name="Column2"/>
  </tableColumns>
  <tableStyleInfo name="ENCERRADOS-style 502" showFirstColumn="1" showLastColumn="1" showRowStripes="1" showColumnStripes="0"/>
</table>
</file>

<file path=xl/tables/table5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3" xr:uid="{00000000-000C-0000-FFFF-FFFFF6010000}" name="Table_503" displayName="Table_503" ref="P1260:P1263" headerRowCount="0">
  <tableColumns count="1">
    <tableColumn id="1" xr3:uid="{00000000-0010-0000-F601-000001000000}" name="Column1"/>
  </tableColumns>
  <tableStyleInfo name="ENCERRADOS-style 503" showFirstColumn="1" showLastColumn="1" showRowStripes="1" showColumnStripes="0"/>
</table>
</file>

<file path=xl/tables/table5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4" xr:uid="{00000000-000C-0000-FFFF-FFFFF7010000}" name="Table_504" displayName="Table_504" ref="Q1260:R1263" headerRowCount="0">
  <tableColumns count="2">
    <tableColumn id="1" xr3:uid="{00000000-0010-0000-F701-000001000000}" name="Column1"/>
    <tableColumn id="2" xr3:uid="{00000000-0010-0000-F701-000002000000}" name="Column2"/>
  </tableColumns>
  <tableStyleInfo name="ENCERRADOS-style 504" showFirstColumn="1" showLastColumn="1" showRowStripes="1" showColumnStripes="0"/>
</table>
</file>

<file path=xl/tables/table5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5" xr:uid="{00000000-000C-0000-FFFF-FFFFF8010000}" name="Table_505" displayName="Table_505" ref="S1260:U1263" headerRowCount="0">
  <tableColumns count="3">
    <tableColumn id="1" xr3:uid="{00000000-0010-0000-F801-000001000000}" name="Column1"/>
    <tableColumn id="2" xr3:uid="{00000000-0010-0000-F801-000002000000}" name="Column2"/>
    <tableColumn id="3" xr3:uid="{00000000-0010-0000-F801-000003000000}" name="Column3"/>
  </tableColumns>
  <tableStyleInfo name="ENCERRADOS-style 505" showFirstColumn="1" showLastColumn="1" showRowStripes="1" showColumnStripes="0"/>
</table>
</file>

<file path=xl/tables/table5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6" xr:uid="{00000000-000C-0000-FFFF-FFFFF9010000}" name="Table_506" displayName="Table_506" ref="V1260:V1263" headerRowCount="0">
  <tableColumns count="1">
    <tableColumn id="1" xr3:uid="{00000000-0010-0000-F901-000001000000}" name="Column1"/>
  </tableColumns>
  <tableStyleInfo name="ENCERRADOS-style 506" showFirstColumn="1" showLastColumn="1" showRowStripes="1" showColumnStripes="0"/>
</table>
</file>

<file path=xl/tables/table5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7" xr:uid="{00000000-000C-0000-FFFF-FFFFFA010000}" name="Table_507" displayName="Table_507" ref="W1260:AS1263" headerRowCount="0">
  <tableColumns count="23">
    <tableColumn id="1" xr3:uid="{00000000-0010-0000-FA01-000001000000}" name="Column1"/>
    <tableColumn id="2" xr3:uid="{00000000-0010-0000-FA01-000002000000}" name="Column2"/>
    <tableColumn id="3" xr3:uid="{00000000-0010-0000-FA01-000003000000}" name="Column3"/>
    <tableColumn id="4" xr3:uid="{00000000-0010-0000-FA01-000004000000}" name="Column4"/>
    <tableColumn id="5" xr3:uid="{00000000-0010-0000-FA01-000005000000}" name="Column5"/>
    <tableColumn id="6" xr3:uid="{00000000-0010-0000-FA01-000006000000}" name="Column6"/>
    <tableColumn id="7" xr3:uid="{00000000-0010-0000-FA01-000007000000}" name="Column7"/>
    <tableColumn id="8" xr3:uid="{00000000-0010-0000-FA01-000008000000}" name="Column8"/>
    <tableColumn id="9" xr3:uid="{00000000-0010-0000-FA01-000009000000}" name="Column9"/>
    <tableColumn id="10" xr3:uid="{00000000-0010-0000-FA01-00000A000000}" name="Column10"/>
    <tableColumn id="11" xr3:uid="{00000000-0010-0000-FA01-00000B000000}" name="Column11"/>
    <tableColumn id="12" xr3:uid="{00000000-0010-0000-FA01-00000C000000}" name="Column12"/>
    <tableColumn id="13" xr3:uid="{00000000-0010-0000-FA01-00000D000000}" name="Column13"/>
    <tableColumn id="14" xr3:uid="{00000000-0010-0000-FA01-00000E000000}" name="Column14"/>
    <tableColumn id="15" xr3:uid="{00000000-0010-0000-FA01-00000F000000}" name="Column15"/>
    <tableColumn id="16" xr3:uid="{00000000-0010-0000-FA01-000010000000}" name="Column16"/>
    <tableColumn id="17" xr3:uid="{00000000-0010-0000-FA01-000011000000}" name="Column17"/>
    <tableColumn id="18" xr3:uid="{00000000-0010-0000-FA01-000012000000}" name="Column18"/>
    <tableColumn id="19" xr3:uid="{00000000-0010-0000-FA01-000013000000}" name="Column19"/>
    <tableColumn id="20" xr3:uid="{00000000-0010-0000-FA01-000014000000}" name="Column20"/>
    <tableColumn id="21" xr3:uid="{00000000-0010-0000-FA01-000015000000}" name="Column21"/>
    <tableColumn id="22" xr3:uid="{00000000-0010-0000-FA01-000016000000}" name="Column22"/>
    <tableColumn id="23" xr3:uid="{00000000-0010-0000-FA01-000017000000}" name="Column23"/>
  </tableColumns>
  <tableStyleInfo name="ENCERRADOS-style 507" showFirstColumn="1" showLastColumn="1" showRowStripes="1" showColumnStripes="0"/>
</table>
</file>

<file path=xl/tables/table5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8" xr:uid="{00000000-000C-0000-FFFF-FFFFFB010000}" name="Table_508" displayName="Table_508" ref="M1286:M1289" headerRowCount="0">
  <tableColumns count="1">
    <tableColumn id="1" xr3:uid="{00000000-0010-0000-FB01-000001000000}" name="Column1"/>
  </tableColumns>
  <tableStyleInfo name="ENCERRADOS-style 508" showFirstColumn="1" showLastColumn="1" showRowStripes="1" showColumnStripes="0"/>
</table>
</file>

<file path=xl/tables/table5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9" xr:uid="{00000000-000C-0000-FFFF-FFFFFC010000}" name="Table_509" displayName="Table_509" ref="Q1286:R1289" headerRowCount="0">
  <tableColumns count="2">
    <tableColumn id="1" xr3:uid="{00000000-0010-0000-FC01-000001000000}" name="Column1"/>
    <tableColumn id="2" xr3:uid="{00000000-0010-0000-FC01-000002000000}" name="Column2"/>
  </tableColumns>
  <tableStyleInfo name="ENCERRADOS-style 509" showFirstColumn="1" showLastColumn="1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32000000}" name="Table_51" displayName="Table_51" ref="L369:M369" headerRowCount="0">
  <tableColumns count="2">
    <tableColumn id="1" xr3:uid="{00000000-0010-0000-3200-000001000000}" name="Column1"/>
    <tableColumn id="2" xr3:uid="{00000000-0010-0000-3200-000002000000}" name="Column2"/>
  </tableColumns>
  <tableStyleInfo name="ENCERRADOS-style 51" showFirstColumn="1" showLastColumn="1" showRowStripes="1" showColumnStripes="0"/>
</table>
</file>

<file path=xl/tables/table5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0" xr:uid="{00000000-000C-0000-FFFF-FFFFFD010000}" name="Table_510" displayName="Table_510" ref="S1286:U1289" headerRowCount="0">
  <tableColumns count="3">
    <tableColumn id="1" xr3:uid="{00000000-0010-0000-FD01-000001000000}" name="Column1"/>
    <tableColumn id="2" xr3:uid="{00000000-0010-0000-FD01-000002000000}" name="Column2"/>
    <tableColumn id="3" xr3:uid="{00000000-0010-0000-FD01-000003000000}" name="Column3"/>
  </tableColumns>
  <tableStyleInfo name="ENCERRADOS-style 510" showFirstColumn="1" showLastColumn="1" showRowStripes="1" showColumnStripes="0"/>
</table>
</file>

<file path=xl/tables/table5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1" xr:uid="{00000000-000C-0000-FFFF-FFFFFE010000}" name="Table_511" displayName="Table_511" ref="V1286:V1289" headerRowCount="0">
  <tableColumns count="1">
    <tableColumn id="1" xr3:uid="{00000000-0010-0000-FE01-000001000000}" name="Column1"/>
  </tableColumns>
  <tableStyleInfo name="ENCERRADOS-style 511" showFirstColumn="1" showLastColumn="1" showRowStripes="1" showColumnStripes="0"/>
</table>
</file>

<file path=xl/tables/table5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2" xr:uid="{00000000-000C-0000-FFFF-FFFFFF010000}" name="Table_512" displayName="Table_512" ref="M1390" headerRowCount="0">
  <tableColumns count="1">
    <tableColumn id="1" xr3:uid="{00000000-0010-0000-FF01-000001000000}" name="Column1"/>
  </tableColumns>
  <tableStyleInfo name="ENCERRADOS-style 512" showFirstColumn="1" showLastColumn="1" showRowStripes="1" showColumnStripes="0"/>
</table>
</file>

<file path=xl/tables/table5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3" xr:uid="{00000000-000C-0000-FFFF-FFFF00020000}" name="Table_513" displayName="Table_513" ref="N1390:O1390" headerRowCount="0">
  <tableColumns count="2">
    <tableColumn id="1" xr3:uid="{00000000-0010-0000-0002-000001000000}" name="Column1"/>
    <tableColumn id="2" xr3:uid="{00000000-0010-0000-0002-000002000000}" name="Column2"/>
  </tableColumns>
  <tableStyleInfo name="ENCERRADOS-style 513" showFirstColumn="1" showLastColumn="1" showRowStripes="1" showColumnStripes="0"/>
</table>
</file>

<file path=xl/tables/table5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4" xr:uid="{00000000-000C-0000-FFFF-FFFF01020000}" name="Table_514" displayName="Table_514" ref="P1390" headerRowCount="0">
  <tableColumns count="1">
    <tableColumn id="1" xr3:uid="{00000000-0010-0000-0102-000001000000}" name="Column1"/>
  </tableColumns>
  <tableStyleInfo name="ENCERRADOS-style 514" showFirstColumn="1" showLastColumn="1" showRowStripes="1" showColumnStripes="0"/>
</table>
</file>

<file path=xl/tables/table5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5" xr:uid="{00000000-000C-0000-FFFF-FFFF02020000}" name="Table_515" displayName="Table_515" ref="Q1390:R1390" headerRowCount="0">
  <tableColumns count="2">
    <tableColumn id="1" xr3:uid="{00000000-0010-0000-0202-000001000000}" name="Column1"/>
    <tableColumn id="2" xr3:uid="{00000000-0010-0000-0202-000002000000}" name="Column2"/>
  </tableColumns>
  <tableStyleInfo name="ENCERRADOS-style 515" showFirstColumn="1" showLastColumn="1" showRowStripes="1" showColumnStripes="0"/>
</table>
</file>

<file path=xl/tables/table5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6" xr:uid="{00000000-000C-0000-FFFF-FFFF03020000}" name="Table_516" displayName="Table_516" ref="S1390:U1390" headerRowCount="0">
  <tableColumns count="3">
    <tableColumn id="1" xr3:uid="{00000000-0010-0000-0302-000001000000}" name="Column1"/>
    <tableColumn id="2" xr3:uid="{00000000-0010-0000-0302-000002000000}" name="Column2"/>
    <tableColumn id="3" xr3:uid="{00000000-0010-0000-0302-000003000000}" name="Column3"/>
  </tableColumns>
  <tableStyleInfo name="ENCERRADOS-style 516" showFirstColumn="1" showLastColumn="1" showRowStripes="1" showColumnStripes="0"/>
</table>
</file>

<file path=xl/tables/table5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7" xr:uid="{00000000-000C-0000-FFFF-FFFF04020000}" name="Table_517" displayName="Table_517" ref="V1390" headerRowCount="0">
  <tableColumns count="1">
    <tableColumn id="1" xr3:uid="{00000000-0010-0000-0402-000001000000}" name="Column1"/>
  </tableColumns>
  <tableStyleInfo name="ENCERRADOS-style 517" showFirstColumn="1" showLastColumn="1" showRowStripes="1" showColumnStripes="0"/>
</table>
</file>

<file path=xl/tables/table5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8" xr:uid="{00000000-000C-0000-FFFF-FFFF05020000}" name="Table_518" displayName="Table_518" ref="W1390:AS1390" headerRowCount="0">
  <tableColumns count="23">
    <tableColumn id="1" xr3:uid="{00000000-0010-0000-0502-000001000000}" name="Column1"/>
    <tableColumn id="2" xr3:uid="{00000000-0010-0000-0502-000002000000}" name="Column2"/>
    <tableColumn id="3" xr3:uid="{00000000-0010-0000-0502-000003000000}" name="Column3"/>
    <tableColumn id="4" xr3:uid="{00000000-0010-0000-0502-000004000000}" name="Column4"/>
    <tableColumn id="5" xr3:uid="{00000000-0010-0000-0502-000005000000}" name="Column5"/>
    <tableColumn id="6" xr3:uid="{00000000-0010-0000-0502-000006000000}" name="Column6"/>
    <tableColumn id="7" xr3:uid="{00000000-0010-0000-0502-000007000000}" name="Column7"/>
    <tableColumn id="8" xr3:uid="{00000000-0010-0000-0502-000008000000}" name="Column8"/>
    <tableColumn id="9" xr3:uid="{00000000-0010-0000-0502-000009000000}" name="Column9"/>
    <tableColumn id="10" xr3:uid="{00000000-0010-0000-0502-00000A000000}" name="Column10"/>
    <tableColumn id="11" xr3:uid="{00000000-0010-0000-0502-00000B000000}" name="Column11"/>
    <tableColumn id="12" xr3:uid="{00000000-0010-0000-0502-00000C000000}" name="Column12"/>
    <tableColumn id="13" xr3:uid="{00000000-0010-0000-0502-00000D000000}" name="Column13"/>
    <tableColumn id="14" xr3:uid="{00000000-0010-0000-0502-00000E000000}" name="Column14"/>
    <tableColumn id="15" xr3:uid="{00000000-0010-0000-0502-00000F000000}" name="Column15"/>
    <tableColumn id="16" xr3:uid="{00000000-0010-0000-0502-000010000000}" name="Column16"/>
    <tableColumn id="17" xr3:uid="{00000000-0010-0000-0502-000011000000}" name="Column17"/>
    <tableColumn id="18" xr3:uid="{00000000-0010-0000-0502-000012000000}" name="Column18"/>
    <tableColumn id="19" xr3:uid="{00000000-0010-0000-0502-000013000000}" name="Column19"/>
    <tableColumn id="20" xr3:uid="{00000000-0010-0000-0502-000014000000}" name="Column20"/>
    <tableColumn id="21" xr3:uid="{00000000-0010-0000-0502-000015000000}" name="Column21"/>
    <tableColumn id="22" xr3:uid="{00000000-0010-0000-0502-000016000000}" name="Column22"/>
    <tableColumn id="23" xr3:uid="{00000000-0010-0000-0502-000017000000}" name="Column23"/>
  </tableColumns>
  <tableStyleInfo name="ENCERRADOS-style 518" showFirstColumn="1" showLastColumn="1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33000000}" name="Table_52" displayName="Table_52" ref="N369:O369" headerRowCount="0">
  <tableColumns count="2">
    <tableColumn id="1" xr3:uid="{00000000-0010-0000-3300-000001000000}" name="Column1"/>
    <tableColumn id="2" xr3:uid="{00000000-0010-0000-3300-000002000000}" name="Column2"/>
  </tableColumns>
  <tableStyleInfo name="ENCERRADOS-style 52" showFirstColumn="1" showLastColumn="1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34000000}" name="Table_53" displayName="Table_53" ref="P369:Q369" headerRowCount="0">
  <tableColumns count="2">
    <tableColumn id="1" xr3:uid="{00000000-0010-0000-3400-000001000000}" name="Column1"/>
    <tableColumn id="2" xr3:uid="{00000000-0010-0000-3400-000002000000}" name="Column2"/>
  </tableColumns>
  <tableStyleInfo name="ENCERRADOS-style 53" showFirstColumn="1" showLastColumn="1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00000000-000C-0000-FFFF-FFFF35000000}" name="Table_54" displayName="Table_54" ref="V369" headerRowCount="0">
  <tableColumns count="1">
    <tableColumn id="1" xr3:uid="{00000000-0010-0000-3500-000001000000}" name="Column1"/>
  </tableColumns>
  <tableStyleInfo name="ENCERRADOS-style 54" showFirstColumn="1" showLastColumn="1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00000000-000C-0000-FFFF-FFFF36000000}" name="Table_55" displayName="Table_55" ref="W369:AS369" headerRowCount="0">
  <tableColumns count="23">
    <tableColumn id="1" xr3:uid="{00000000-0010-0000-3600-000001000000}" name="Column1"/>
    <tableColumn id="2" xr3:uid="{00000000-0010-0000-3600-000002000000}" name="Column2"/>
    <tableColumn id="3" xr3:uid="{00000000-0010-0000-3600-000003000000}" name="Column3"/>
    <tableColumn id="4" xr3:uid="{00000000-0010-0000-3600-000004000000}" name="Column4"/>
    <tableColumn id="5" xr3:uid="{00000000-0010-0000-3600-000005000000}" name="Column5"/>
    <tableColumn id="6" xr3:uid="{00000000-0010-0000-3600-000006000000}" name="Column6"/>
    <tableColumn id="7" xr3:uid="{00000000-0010-0000-3600-000007000000}" name="Column7"/>
    <tableColumn id="8" xr3:uid="{00000000-0010-0000-3600-000008000000}" name="Column8"/>
    <tableColumn id="9" xr3:uid="{00000000-0010-0000-3600-000009000000}" name="Column9"/>
    <tableColumn id="10" xr3:uid="{00000000-0010-0000-3600-00000A000000}" name="Column10"/>
    <tableColumn id="11" xr3:uid="{00000000-0010-0000-3600-00000B000000}" name="Column11"/>
    <tableColumn id="12" xr3:uid="{00000000-0010-0000-3600-00000C000000}" name="Column12"/>
    <tableColumn id="13" xr3:uid="{00000000-0010-0000-3600-00000D000000}" name="Column13"/>
    <tableColumn id="14" xr3:uid="{00000000-0010-0000-3600-00000E000000}" name="Column14"/>
    <tableColumn id="15" xr3:uid="{00000000-0010-0000-3600-00000F000000}" name="Column15"/>
    <tableColumn id="16" xr3:uid="{00000000-0010-0000-3600-000010000000}" name="Column16"/>
    <tableColumn id="17" xr3:uid="{00000000-0010-0000-3600-000011000000}" name="Column17"/>
    <tableColumn id="18" xr3:uid="{00000000-0010-0000-3600-000012000000}" name="Column18"/>
    <tableColumn id="19" xr3:uid="{00000000-0010-0000-3600-000013000000}" name="Column19"/>
    <tableColumn id="20" xr3:uid="{00000000-0010-0000-3600-000014000000}" name="Column20"/>
    <tableColumn id="21" xr3:uid="{00000000-0010-0000-3600-000015000000}" name="Column21"/>
    <tableColumn id="22" xr3:uid="{00000000-0010-0000-3600-000016000000}" name="Column22"/>
    <tableColumn id="23" xr3:uid="{00000000-0010-0000-3600-000017000000}" name="Column23"/>
  </tableColumns>
  <tableStyleInfo name="ENCERRADOS-style 55" showFirstColumn="1" showLastColumn="1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00000000-000C-0000-FFFF-FFFF37000000}" name="Table_56" displayName="Table_56" ref="B378" headerRowCount="0">
  <tableColumns count="1">
    <tableColumn id="1" xr3:uid="{00000000-0010-0000-3700-000001000000}" name="Column1"/>
  </tableColumns>
  <tableStyleInfo name="ENCERRADOS-style 56" showFirstColumn="1" showLastColumn="1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38000000}" name="Table_57" displayName="Table_57" ref="C378:H378" headerRowCount="0">
  <tableColumns count="6">
    <tableColumn id="1" xr3:uid="{00000000-0010-0000-3800-000001000000}" name="Column1"/>
    <tableColumn id="2" xr3:uid="{00000000-0010-0000-3800-000002000000}" name="Column2"/>
    <tableColumn id="3" xr3:uid="{00000000-0010-0000-3800-000003000000}" name="Column3"/>
    <tableColumn id="4" xr3:uid="{00000000-0010-0000-3800-000004000000}" name="Column4"/>
    <tableColumn id="5" xr3:uid="{00000000-0010-0000-3800-000005000000}" name="Column5"/>
    <tableColumn id="6" xr3:uid="{00000000-0010-0000-3800-000006000000}" name="Column6"/>
  </tableColumns>
  <tableStyleInfo name="ENCERRADOS-style 57" showFirstColumn="1" showLastColumn="1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39000000}" name="Table_58" displayName="Table_58" ref="I378:J378" headerRowCount="0">
  <tableColumns count="2">
    <tableColumn id="1" xr3:uid="{00000000-0010-0000-3900-000001000000}" name="Column1"/>
    <tableColumn id="2" xr3:uid="{00000000-0010-0000-3900-000002000000}" name="Column2"/>
  </tableColumns>
  <tableStyleInfo name="ENCERRADOS-style 58" showFirstColumn="1" showLastColumn="1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3A000000}" name="Table_59" displayName="Table_59" ref="K378" headerRowCount="0">
  <tableColumns count="1">
    <tableColumn id="1" xr3:uid="{00000000-0010-0000-3A00-000001000000}" name="Column1"/>
  </tableColumns>
  <tableStyleInfo name="ENCERRADOS-style 59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N157:O158" headerRowCount="0">
  <tableColumns count="2">
    <tableColumn id="1" xr3:uid="{00000000-0010-0000-0500-000001000000}" name="Column1"/>
    <tableColumn id="2" xr3:uid="{00000000-0010-0000-0500-000002000000}" name="Column2"/>
  </tableColumns>
  <tableStyleInfo name="ENCERRADOS-style 6" showFirstColumn="1" showLastColumn="1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3B000000}" name="Table_60" displayName="Table_60" ref="L378" headerRowCount="0">
  <tableColumns count="1">
    <tableColumn id="1" xr3:uid="{00000000-0010-0000-3B00-000001000000}" name="Column1"/>
  </tableColumns>
  <tableStyleInfo name="ENCERRADOS-style 60" showFirstColumn="1" showLastColumn="1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3C000000}" name="Table_61" displayName="Table_61" ref="N378:O378" headerRowCount="0">
  <tableColumns count="2">
    <tableColumn id="1" xr3:uid="{00000000-0010-0000-3C00-000001000000}" name="Column1"/>
    <tableColumn id="2" xr3:uid="{00000000-0010-0000-3C00-000002000000}" name="Column2"/>
  </tableColumns>
  <tableStyleInfo name="ENCERRADOS-style 61" showFirstColumn="1" showLastColumn="1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3D000000}" name="Table_62" displayName="Table_62" ref="P378" headerRowCount="0">
  <tableColumns count="1">
    <tableColumn id="1" xr3:uid="{00000000-0010-0000-3D00-000001000000}" name="Column1"/>
  </tableColumns>
  <tableStyleInfo name="ENCERRADOS-style 62" showFirstColumn="1" showLastColumn="1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3E000000}" name="Table_63" displayName="Table_63" ref="V378" headerRowCount="0">
  <tableColumns count="1">
    <tableColumn id="1" xr3:uid="{00000000-0010-0000-3E00-000001000000}" name="Column1"/>
  </tableColumns>
  <tableStyleInfo name="ENCERRADOS-style 63" showFirstColumn="1" showLastColumn="1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3F000000}" name="Table_64" displayName="Table_64" ref="W378:AS378" headerRowCount="0">
  <tableColumns count="23">
    <tableColumn id="1" xr3:uid="{00000000-0010-0000-3F00-000001000000}" name="Column1"/>
    <tableColumn id="2" xr3:uid="{00000000-0010-0000-3F00-000002000000}" name="Column2"/>
    <tableColumn id="3" xr3:uid="{00000000-0010-0000-3F00-000003000000}" name="Column3"/>
    <tableColumn id="4" xr3:uid="{00000000-0010-0000-3F00-000004000000}" name="Column4"/>
    <tableColumn id="5" xr3:uid="{00000000-0010-0000-3F00-000005000000}" name="Column5"/>
    <tableColumn id="6" xr3:uid="{00000000-0010-0000-3F00-000006000000}" name="Column6"/>
    <tableColumn id="7" xr3:uid="{00000000-0010-0000-3F00-000007000000}" name="Column7"/>
    <tableColumn id="8" xr3:uid="{00000000-0010-0000-3F00-000008000000}" name="Column8"/>
    <tableColumn id="9" xr3:uid="{00000000-0010-0000-3F00-000009000000}" name="Column9"/>
    <tableColumn id="10" xr3:uid="{00000000-0010-0000-3F00-00000A000000}" name="Column10"/>
    <tableColumn id="11" xr3:uid="{00000000-0010-0000-3F00-00000B000000}" name="Column11"/>
    <tableColumn id="12" xr3:uid="{00000000-0010-0000-3F00-00000C000000}" name="Column12"/>
    <tableColumn id="13" xr3:uid="{00000000-0010-0000-3F00-00000D000000}" name="Column13"/>
    <tableColumn id="14" xr3:uid="{00000000-0010-0000-3F00-00000E000000}" name="Column14"/>
    <tableColumn id="15" xr3:uid="{00000000-0010-0000-3F00-00000F000000}" name="Column15"/>
    <tableColumn id="16" xr3:uid="{00000000-0010-0000-3F00-000010000000}" name="Column16"/>
    <tableColumn id="17" xr3:uid="{00000000-0010-0000-3F00-000011000000}" name="Column17"/>
    <tableColumn id="18" xr3:uid="{00000000-0010-0000-3F00-000012000000}" name="Column18"/>
    <tableColumn id="19" xr3:uid="{00000000-0010-0000-3F00-000013000000}" name="Column19"/>
    <tableColumn id="20" xr3:uid="{00000000-0010-0000-3F00-000014000000}" name="Column20"/>
    <tableColumn id="21" xr3:uid="{00000000-0010-0000-3F00-000015000000}" name="Column21"/>
    <tableColumn id="22" xr3:uid="{00000000-0010-0000-3F00-000016000000}" name="Column22"/>
    <tableColumn id="23" xr3:uid="{00000000-0010-0000-3F00-000017000000}" name="Column23"/>
  </tableColumns>
  <tableStyleInfo name="ENCERRADOS-style 64" showFirstColumn="1" showLastColumn="1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40000000}" name="Table_65" displayName="Table_65" ref="B379:B390" headerRowCount="0">
  <tableColumns count="1">
    <tableColumn id="1" xr3:uid="{00000000-0010-0000-4000-000001000000}" name="Column1"/>
  </tableColumns>
  <tableStyleInfo name="ENCERRADOS-style 65" showFirstColumn="1" showLastColumn="1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41000000}" name="Table_66" displayName="Table_66" ref="C379:H390" headerRowCount="0">
  <tableColumns count="6">
    <tableColumn id="1" xr3:uid="{00000000-0010-0000-4100-000001000000}" name="Column1"/>
    <tableColumn id="2" xr3:uid="{00000000-0010-0000-4100-000002000000}" name="Column2"/>
    <tableColumn id="3" xr3:uid="{00000000-0010-0000-4100-000003000000}" name="Column3"/>
    <tableColumn id="4" xr3:uid="{00000000-0010-0000-4100-000004000000}" name="Column4"/>
    <tableColumn id="5" xr3:uid="{00000000-0010-0000-4100-000005000000}" name="Column5"/>
    <tableColumn id="6" xr3:uid="{00000000-0010-0000-4100-000006000000}" name="Column6"/>
  </tableColumns>
  <tableStyleInfo name="ENCERRADOS-style 66" showFirstColumn="1" showLastColumn="1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42000000}" name="Table_67" displayName="Table_67" ref="I379:J390" headerRowCount="0">
  <tableColumns count="2">
    <tableColumn id="1" xr3:uid="{00000000-0010-0000-4200-000001000000}" name="Column1"/>
    <tableColumn id="2" xr3:uid="{00000000-0010-0000-4200-000002000000}" name="Column2"/>
  </tableColumns>
  <tableStyleInfo name="ENCERRADOS-style 67" showFirstColumn="1" showLastColumn="1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43000000}" name="Table_68" displayName="Table_68" ref="K379:K390" headerRowCount="0">
  <tableColumns count="1">
    <tableColumn id="1" xr3:uid="{00000000-0010-0000-4300-000001000000}" name="Column1"/>
  </tableColumns>
  <tableStyleInfo name="ENCERRADOS-style 68" showFirstColumn="1" showLastColumn="1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44000000}" name="Table_69" displayName="Table_69" ref="L379:L390" headerRowCount="0">
  <tableColumns count="1">
    <tableColumn id="1" xr3:uid="{00000000-0010-0000-4400-000001000000}" name="Column1"/>
  </tableColumns>
  <tableStyleInfo name="ENCERRADOS-style 69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L161" headerRowCount="0">
  <tableColumns count="1">
    <tableColumn id="1" xr3:uid="{00000000-0010-0000-0600-000001000000}" name="Column1"/>
  </tableColumns>
  <tableStyleInfo name="ENCERRADOS-style 7" showFirstColumn="1" showLastColumn="1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45000000}" name="Table_70" displayName="Table_70" ref="N379:O390" headerRowCount="0">
  <tableColumns count="2">
    <tableColumn id="1" xr3:uid="{00000000-0010-0000-4500-000001000000}" name="Column1"/>
    <tableColumn id="2" xr3:uid="{00000000-0010-0000-4500-000002000000}" name="Column2"/>
  </tableColumns>
  <tableStyleInfo name="ENCERRADOS-style 70" showFirstColumn="1" showLastColumn="1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46000000}" name="Table_71" displayName="Table_71" ref="P379:P390" headerRowCount="0">
  <tableColumns count="1">
    <tableColumn id="1" xr3:uid="{00000000-0010-0000-4600-000001000000}" name="Column1"/>
  </tableColumns>
  <tableStyleInfo name="ENCERRADOS-style 71" showFirstColumn="1" showLastColumn="1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47000000}" name="Table_72" displayName="Table_72" ref="V379:V390" headerRowCount="0">
  <tableColumns count="1">
    <tableColumn id="1" xr3:uid="{00000000-0010-0000-4700-000001000000}" name="Column1"/>
  </tableColumns>
  <tableStyleInfo name="ENCERRADOS-style 72" showFirstColumn="1" showLastColumn="1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48000000}" name="Table_73" displayName="Table_73" ref="W379:AS390" headerRowCount="0">
  <tableColumns count="23">
    <tableColumn id="1" xr3:uid="{00000000-0010-0000-4800-000001000000}" name="Column1"/>
    <tableColumn id="2" xr3:uid="{00000000-0010-0000-4800-000002000000}" name="Column2"/>
    <tableColumn id="3" xr3:uid="{00000000-0010-0000-4800-000003000000}" name="Column3"/>
    <tableColumn id="4" xr3:uid="{00000000-0010-0000-4800-000004000000}" name="Column4"/>
    <tableColumn id="5" xr3:uid="{00000000-0010-0000-4800-000005000000}" name="Column5"/>
    <tableColumn id="6" xr3:uid="{00000000-0010-0000-4800-000006000000}" name="Column6"/>
    <tableColumn id="7" xr3:uid="{00000000-0010-0000-4800-000007000000}" name="Column7"/>
    <tableColumn id="8" xr3:uid="{00000000-0010-0000-4800-000008000000}" name="Column8"/>
    <tableColumn id="9" xr3:uid="{00000000-0010-0000-4800-000009000000}" name="Column9"/>
    <tableColumn id="10" xr3:uid="{00000000-0010-0000-4800-00000A000000}" name="Column10"/>
    <tableColumn id="11" xr3:uid="{00000000-0010-0000-4800-00000B000000}" name="Column11"/>
    <tableColumn id="12" xr3:uid="{00000000-0010-0000-4800-00000C000000}" name="Column12"/>
    <tableColumn id="13" xr3:uid="{00000000-0010-0000-4800-00000D000000}" name="Column13"/>
    <tableColumn id="14" xr3:uid="{00000000-0010-0000-4800-00000E000000}" name="Column14"/>
    <tableColumn id="15" xr3:uid="{00000000-0010-0000-4800-00000F000000}" name="Column15"/>
    <tableColumn id="16" xr3:uid="{00000000-0010-0000-4800-000010000000}" name="Column16"/>
    <tableColumn id="17" xr3:uid="{00000000-0010-0000-4800-000011000000}" name="Column17"/>
    <tableColumn id="18" xr3:uid="{00000000-0010-0000-4800-000012000000}" name="Column18"/>
    <tableColumn id="19" xr3:uid="{00000000-0010-0000-4800-000013000000}" name="Column19"/>
    <tableColumn id="20" xr3:uid="{00000000-0010-0000-4800-000014000000}" name="Column20"/>
    <tableColumn id="21" xr3:uid="{00000000-0010-0000-4800-000015000000}" name="Column21"/>
    <tableColumn id="22" xr3:uid="{00000000-0010-0000-4800-000016000000}" name="Column22"/>
    <tableColumn id="23" xr3:uid="{00000000-0010-0000-4800-000017000000}" name="Column23"/>
  </tableColumns>
  <tableStyleInfo name="ENCERRADOS-style 73" showFirstColumn="1" showLastColumn="1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0000000-000C-0000-FFFF-FFFF49000000}" name="Table_74" displayName="Table_74" ref="S389" headerRowCount="0">
  <tableColumns count="1">
    <tableColumn id="1" xr3:uid="{00000000-0010-0000-4900-000001000000}" name="Column1"/>
  </tableColumns>
  <tableStyleInfo name="ENCERRADOS-style 74" showFirstColumn="1" showLastColumn="1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4A000000}" name="Table_75" displayName="Table_75" ref="T389:U389" headerRowCount="0">
  <tableColumns count="2">
    <tableColumn id="1" xr3:uid="{00000000-0010-0000-4A00-000001000000}" name="Column1"/>
    <tableColumn id="2" xr3:uid="{00000000-0010-0000-4A00-000002000000}" name="Column2"/>
  </tableColumns>
  <tableStyleInfo name="ENCERRADOS-style 75" showFirstColumn="1" showLastColumn="1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4B000000}" name="Table_76" displayName="Table_76" ref="F395:H395" headerRowCount="0">
  <tableColumns count="3">
    <tableColumn id="1" xr3:uid="{00000000-0010-0000-4B00-000001000000}" name="Column1"/>
    <tableColumn id="2" xr3:uid="{00000000-0010-0000-4B00-000002000000}" name="Column2"/>
    <tableColumn id="3" xr3:uid="{00000000-0010-0000-4B00-000003000000}" name="Column3"/>
  </tableColumns>
  <tableStyleInfo name="ENCERRADOS-style 76" showFirstColumn="1" showLastColumn="1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4C000000}" name="Table_77" displayName="Table_77" ref="L396" headerRowCount="0">
  <tableColumns count="1">
    <tableColumn id="1" xr3:uid="{00000000-0010-0000-4C00-000001000000}" name="Column1"/>
  </tableColumns>
  <tableStyleInfo name="ENCERRADOS-style 77" showFirstColumn="1" showLastColumn="1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4D000000}" name="Table_78" displayName="Table_78" ref="N396:O396" headerRowCount="0">
  <tableColumns count="2">
    <tableColumn id="1" xr3:uid="{00000000-0010-0000-4D00-000001000000}" name="Column1"/>
    <tableColumn id="2" xr3:uid="{00000000-0010-0000-4D00-000002000000}" name="Column2"/>
  </tableColumns>
  <tableStyleInfo name="ENCERRADOS-style 78" showFirstColumn="1" showLastColumn="1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4E000000}" name="Table_79" displayName="Table_79" ref="P399" headerRowCount="0">
  <tableColumns count="1">
    <tableColumn id="1" xr3:uid="{00000000-0010-0000-4E00-000001000000}" name="Column1"/>
  </tableColumns>
  <tableStyleInfo name="ENCERRADOS-style 79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M161" headerRowCount="0">
  <tableColumns count="1">
    <tableColumn id="1" xr3:uid="{00000000-0010-0000-0700-000001000000}" name="Column1"/>
  </tableColumns>
  <tableStyleInfo name="ENCERRADOS-style 8" showFirstColumn="1" showLastColumn="1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4F000000}" name="Table_80" displayName="Table_80" ref="B400" headerRowCount="0">
  <tableColumns count="1">
    <tableColumn id="1" xr3:uid="{00000000-0010-0000-4F00-000001000000}" name="Column1"/>
  </tableColumns>
  <tableStyleInfo name="ENCERRADOS-style 80" showFirstColumn="1" showLastColumn="1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00000000-000C-0000-FFFF-FFFF50000000}" name="Table_81" displayName="Table_81" ref="C400:H400" headerRowCount="0">
  <tableColumns count="6">
    <tableColumn id="1" xr3:uid="{00000000-0010-0000-5000-000001000000}" name="Column1"/>
    <tableColumn id="2" xr3:uid="{00000000-0010-0000-5000-000002000000}" name="Column2"/>
    <tableColumn id="3" xr3:uid="{00000000-0010-0000-5000-000003000000}" name="Column3"/>
    <tableColumn id="4" xr3:uid="{00000000-0010-0000-5000-000004000000}" name="Column4"/>
    <tableColumn id="5" xr3:uid="{00000000-0010-0000-5000-000005000000}" name="Column5"/>
    <tableColumn id="6" xr3:uid="{00000000-0010-0000-5000-000006000000}" name="Column6"/>
  </tableColumns>
  <tableStyleInfo name="ENCERRADOS-style 81" showFirstColumn="1" showLastColumn="1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0000000-000C-0000-FFFF-FFFF51000000}" name="Table_82" displayName="Table_82" ref="I400:J400" headerRowCount="0">
  <tableColumns count="2">
    <tableColumn id="1" xr3:uid="{00000000-0010-0000-5100-000001000000}" name="Column1"/>
    <tableColumn id="2" xr3:uid="{00000000-0010-0000-5100-000002000000}" name="Column2"/>
  </tableColumns>
  <tableStyleInfo name="ENCERRADOS-style 82" showFirstColumn="1" showLastColumn="1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0000000-000C-0000-FFFF-FFFF52000000}" name="Table_83" displayName="Table_83" ref="K400:M400" headerRowCount="0">
  <tableColumns count="3">
    <tableColumn id="1" xr3:uid="{00000000-0010-0000-5200-000001000000}" name="Column1"/>
    <tableColumn id="2" xr3:uid="{00000000-0010-0000-5200-000002000000}" name="Column2"/>
    <tableColumn id="3" xr3:uid="{00000000-0010-0000-5200-000003000000}" name="Column3"/>
  </tableColumns>
  <tableStyleInfo name="ENCERRADOS-style 83" showFirstColumn="1" showLastColumn="1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0000000-000C-0000-FFFF-FFFF53000000}" name="Table_84" displayName="Table_84" ref="N400" headerRowCount="0">
  <tableColumns count="1">
    <tableColumn id="1" xr3:uid="{00000000-0010-0000-5300-000001000000}" name="Column1"/>
  </tableColumns>
  <tableStyleInfo name="ENCERRADOS-style 84" showFirstColumn="1" showLastColumn="1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0000000-000C-0000-FFFF-FFFF54000000}" name="Table_85" displayName="Table_85" ref="V400" headerRowCount="0">
  <tableColumns count="1">
    <tableColumn id="1" xr3:uid="{00000000-0010-0000-5400-000001000000}" name="Column1"/>
  </tableColumns>
  <tableStyleInfo name="ENCERRADOS-style 85" showFirstColumn="1" showLastColumn="1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00000000-000C-0000-FFFF-FFFF55000000}" name="Table_86" displayName="Table_86" ref="W400:AS400" headerRowCount="0">
  <tableColumns count="23">
    <tableColumn id="1" xr3:uid="{00000000-0010-0000-5500-000001000000}" name="Column1"/>
    <tableColumn id="2" xr3:uid="{00000000-0010-0000-5500-000002000000}" name="Column2"/>
    <tableColumn id="3" xr3:uid="{00000000-0010-0000-5500-000003000000}" name="Column3"/>
    <tableColumn id="4" xr3:uid="{00000000-0010-0000-5500-000004000000}" name="Column4"/>
    <tableColumn id="5" xr3:uid="{00000000-0010-0000-5500-000005000000}" name="Column5"/>
    <tableColumn id="6" xr3:uid="{00000000-0010-0000-5500-000006000000}" name="Column6"/>
    <tableColumn id="7" xr3:uid="{00000000-0010-0000-5500-000007000000}" name="Column7"/>
    <tableColumn id="8" xr3:uid="{00000000-0010-0000-5500-000008000000}" name="Column8"/>
    <tableColumn id="9" xr3:uid="{00000000-0010-0000-5500-000009000000}" name="Column9"/>
    <tableColumn id="10" xr3:uid="{00000000-0010-0000-5500-00000A000000}" name="Column10"/>
    <tableColumn id="11" xr3:uid="{00000000-0010-0000-5500-00000B000000}" name="Column11"/>
    <tableColumn id="12" xr3:uid="{00000000-0010-0000-5500-00000C000000}" name="Column12"/>
    <tableColumn id="13" xr3:uid="{00000000-0010-0000-5500-00000D000000}" name="Column13"/>
    <tableColumn id="14" xr3:uid="{00000000-0010-0000-5500-00000E000000}" name="Column14"/>
    <tableColumn id="15" xr3:uid="{00000000-0010-0000-5500-00000F000000}" name="Column15"/>
    <tableColumn id="16" xr3:uid="{00000000-0010-0000-5500-000010000000}" name="Column16"/>
    <tableColumn id="17" xr3:uid="{00000000-0010-0000-5500-000011000000}" name="Column17"/>
    <tableColumn id="18" xr3:uid="{00000000-0010-0000-5500-000012000000}" name="Column18"/>
    <tableColumn id="19" xr3:uid="{00000000-0010-0000-5500-000013000000}" name="Column19"/>
    <tableColumn id="20" xr3:uid="{00000000-0010-0000-5500-000014000000}" name="Column20"/>
    <tableColumn id="21" xr3:uid="{00000000-0010-0000-5500-000015000000}" name="Column21"/>
    <tableColumn id="22" xr3:uid="{00000000-0010-0000-5500-000016000000}" name="Column22"/>
    <tableColumn id="23" xr3:uid="{00000000-0010-0000-5500-000017000000}" name="Column23"/>
  </tableColumns>
  <tableStyleInfo name="ENCERRADOS-style 86" showFirstColumn="1" showLastColumn="1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00000000-000C-0000-FFFF-FFFF56000000}" name="Table_87" displayName="Table_87" ref="B401" headerRowCount="0">
  <tableColumns count="1">
    <tableColumn id="1" xr3:uid="{00000000-0010-0000-5600-000001000000}" name="Column1"/>
  </tableColumns>
  <tableStyleInfo name="ENCERRADOS-style 87" showFirstColumn="1" showLastColumn="1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57000000}" name="Table_88" displayName="Table_88" ref="C401:H401" headerRowCount="0">
  <tableColumns count="6">
    <tableColumn id="1" xr3:uid="{00000000-0010-0000-5700-000001000000}" name="Column1"/>
    <tableColumn id="2" xr3:uid="{00000000-0010-0000-5700-000002000000}" name="Column2"/>
    <tableColumn id="3" xr3:uid="{00000000-0010-0000-5700-000003000000}" name="Column3"/>
    <tableColumn id="4" xr3:uid="{00000000-0010-0000-5700-000004000000}" name="Column4"/>
    <tableColumn id="5" xr3:uid="{00000000-0010-0000-5700-000005000000}" name="Column5"/>
    <tableColumn id="6" xr3:uid="{00000000-0010-0000-5700-000006000000}" name="Column6"/>
  </tableColumns>
  <tableStyleInfo name="ENCERRADOS-style 88" showFirstColumn="1" showLastColumn="1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0000000-000C-0000-FFFF-FFFF58000000}" name="Table_89" displayName="Table_89" ref="I401:J401" headerRowCount="0">
  <tableColumns count="2">
    <tableColumn id="1" xr3:uid="{00000000-0010-0000-5800-000001000000}" name="Column1"/>
    <tableColumn id="2" xr3:uid="{00000000-0010-0000-5800-000002000000}" name="Column2"/>
  </tableColumns>
  <tableStyleInfo name="ENCERRADOS-style 89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9" displayName="Table_9" ref="L260" headerRowCount="0">
  <tableColumns count="1">
    <tableColumn id="1" xr3:uid="{00000000-0010-0000-0800-000001000000}" name="Column1"/>
  </tableColumns>
  <tableStyleInfo name="ENCERRADOS-style 9" showFirstColumn="1" showLastColumn="1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0000000-000C-0000-FFFF-FFFF59000000}" name="Table_90" displayName="Table_90" ref="K401" headerRowCount="0">
  <tableColumns count="1">
    <tableColumn id="1" xr3:uid="{00000000-0010-0000-5900-000001000000}" name="Column1"/>
  </tableColumns>
  <tableStyleInfo name="ENCERRADOS-style 90" showFirstColumn="1" showLastColumn="1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0000000-000C-0000-FFFF-FFFF5A000000}" name="Table_91" displayName="Table_91" ref="L401" headerRowCount="0">
  <tableColumns count="1">
    <tableColumn id="1" xr3:uid="{00000000-0010-0000-5A00-000001000000}" name="Column1"/>
  </tableColumns>
  <tableStyleInfo name="ENCERRADOS-style 91" showFirstColumn="1" showLastColumn="1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0000000-000C-0000-FFFF-FFFF5B000000}" name="Table_92" displayName="Table_92" ref="N401:O401" headerRowCount="0">
  <tableColumns count="2">
    <tableColumn id="1" xr3:uid="{00000000-0010-0000-5B00-000001000000}" name="Column1"/>
    <tableColumn id="2" xr3:uid="{00000000-0010-0000-5B00-000002000000}" name="Column2"/>
  </tableColumns>
  <tableStyleInfo name="ENCERRADOS-style 92" showFirstColumn="1" showLastColumn="1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5C000000}" name="Table_93" displayName="Table_93" ref="P401" headerRowCount="0">
  <tableColumns count="1">
    <tableColumn id="1" xr3:uid="{00000000-0010-0000-5C00-000001000000}" name="Column1"/>
  </tableColumns>
  <tableStyleInfo name="ENCERRADOS-style 93" showFirstColumn="1" showLastColumn="1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5D000000}" name="Table_94" displayName="Table_94" ref="V401" headerRowCount="0">
  <tableColumns count="1">
    <tableColumn id="1" xr3:uid="{00000000-0010-0000-5D00-000001000000}" name="Column1"/>
  </tableColumns>
  <tableStyleInfo name="ENCERRADOS-style 94" showFirstColumn="1" showLastColumn="1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5E000000}" name="Table_95" displayName="Table_95" ref="W401:AS401" headerRowCount="0">
  <tableColumns count="23">
    <tableColumn id="1" xr3:uid="{00000000-0010-0000-5E00-000001000000}" name="Column1"/>
    <tableColumn id="2" xr3:uid="{00000000-0010-0000-5E00-000002000000}" name="Column2"/>
    <tableColumn id="3" xr3:uid="{00000000-0010-0000-5E00-000003000000}" name="Column3"/>
    <tableColumn id="4" xr3:uid="{00000000-0010-0000-5E00-000004000000}" name="Column4"/>
    <tableColumn id="5" xr3:uid="{00000000-0010-0000-5E00-000005000000}" name="Column5"/>
    <tableColumn id="6" xr3:uid="{00000000-0010-0000-5E00-000006000000}" name="Column6"/>
    <tableColumn id="7" xr3:uid="{00000000-0010-0000-5E00-000007000000}" name="Column7"/>
    <tableColumn id="8" xr3:uid="{00000000-0010-0000-5E00-000008000000}" name="Column8"/>
    <tableColumn id="9" xr3:uid="{00000000-0010-0000-5E00-000009000000}" name="Column9"/>
    <tableColumn id="10" xr3:uid="{00000000-0010-0000-5E00-00000A000000}" name="Column10"/>
    <tableColumn id="11" xr3:uid="{00000000-0010-0000-5E00-00000B000000}" name="Column11"/>
    <tableColumn id="12" xr3:uid="{00000000-0010-0000-5E00-00000C000000}" name="Column12"/>
    <tableColumn id="13" xr3:uid="{00000000-0010-0000-5E00-00000D000000}" name="Column13"/>
    <tableColumn id="14" xr3:uid="{00000000-0010-0000-5E00-00000E000000}" name="Column14"/>
    <tableColumn id="15" xr3:uid="{00000000-0010-0000-5E00-00000F000000}" name="Column15"/>
    <tableColumn id="16" xr3:uid="{00000000-0010-0000-5E00-000010000000}" name="Column16"/>
    <tableColumn id="17" xr3:uid="{00000000-0010-0000-5E00-000011000000}" name="Column17"/>
    <tableColumn id="18" xr3:uid="{00000000-0010-0000-5E00-000012000000}" name="Column18"/>
    <tableColumn id="19" xr3:uid="{00000000-0010-0000-5E00-000013000000}" name="Column19"/>
    <tableColumn id="20" xr3:uid="{00000000-0010-0000-5E00-000014000000}" name="Column20"/>
    <tableColumn id="21" xr3:uid="{00000000-0010-0000-5E00-000015000000}" name="Column21"/>
    <tableColumn id="22" xr3:uid="{00000000-0010-0000-5E00-000016000000}" name="Column22"/>
    <tableColumn id="23" xr3:uid="{00000000-0010-0000-5E00-000017000000}" name="Column23"/>
  </tableColumns>
  <tableStyleInfo name="ENCERRADOS-style 95" showFirstColumn="1" showLastColumn="1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5F000000}" name="Table_96" displayName="Table_96" ref="B403" headerRowCount="0">
  <tableColumns count="1">
    <tableColumn id="1" xr3:uid="{00000000-0010-0000-5F00-000001000000}" name="Column1"/>
  </tableColumns>
  <tableStyleInfo name="ENCERRADOS-style 96" showFirstColumn="1" showLastColumn="1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60000000}" name="Table_97" displayName="Table_97" ref="C403:H403" headerRowCount="0">
  <tableColumns count="6">
    <tableColumn id="1" xr3:uid="{00000000-0010-0000-6000-000001000000}" name="Column1"/>
    <tableColumn id="2" xr3:uid="{00000000-0010-0000-6000-000002000000}" name="Column2"/>
    <tableColumn id="3" xr3:uid="{00000000-0010-0000-6000-000003000000}" name="Column3"/>
    <tableColumn id="4" xr3:uid="{00000000-0010-0000-6000-000004000000}" name="Column4"/>
    <tableColumn id="5" xr3:uid="{00000000-0010-0000-6000-000005000000}" name="Column5"/>
    <tableColumn id="6" xr3:uid="{00000000-0010-0000-6000-000006000000}" name="Column6"/>
  </tableColumns>
  <tableStyleInfo name="ENCERRADOS-style 97" showFirstColumn="1" showLastColumn="1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61000000}" name="Table_98" displayName="Table_98" ref="I403:J403" headerRowCount="0">
  <tableColumns count="2">
    <tableColumn id="1" xr3:uid="{00000000-0010-0000-6100-000001000000}" name="Column1"/>
    <tableColumn id="2" xr3:uid="{00000000-0010-0000-6100-000002000000}" name="Column2"/>
  </tableColumns>
  <tableStyleInfo name="ENCERRADOS-style 98" showFirstColumn="1" showLastColumn="1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62000000}" name="Table_99" displayName="Table_99" ref="K403" headerRowCount="0">
  <tableColumns count="1">
    <tableColumn id="1" xr3:uid="{00000000-0010-0000-6200-000001000000}" name="Column1"/>
  </tableColumns>
  <tableStyleInfo name="ENCERRADOS-style 99" showFirstColumn="1" showLastColumn="1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rovilson.moraes@ifpr.edu.br" TargetMode="External"/><Relationship Id="rId21" Type="http://schemas.openxmlformats.org/officeDocument/2006/relationships/hyperlink" Target="mailto:julio.mello@ifpr.edu.br" TargetMode="External"/><Relationship Id="rId42" Type="http://schemas.openxmlformats.org/officeDocument/2006/relationships/hyperlink" Target="mailto:andre.chudrik@ifpr.edu.br" TargetMode="External"/><Relationship Id="rId47" Type="http://schemas.openxmlformats.org/officeDocument/2006/relationships/hyperlink" Target="https://sei.ifpr.edu.br/sei/renan.azevedo@ifpr.edu.br" TargetMode="External"/><Relationship Id="rId63" Type="http://schemas.openxmlformats.org/officeDocument/2006/relationships/hyperlink" Target="mailto:jamerson.gondim@ifpr.edu.br" TargetMode="External"/><Relationship Id="rId68" Type="http://schemas.openxmlformats.org/officeDocument/2006/relationships/hyperlink" Target="mailto:marco.sousa@ifpr.edu.br" TargetMode="External"/><Relationship Id="rId84" Type="http://schemas.openxmlformats.org/officeDocument/2006/relationships/hyperlink" Target="https://sei.ifpr.edu.br/sei/rejanea.matusaiki@ifpr.edu.br" TargetMode="External"/><Relationship Id="rId89" Type="http://schemas.openxmlformats.org/officeDocument/2006/relationships/hyperlink" Target="https://sei.ifpr.edu.br/sei/neide.caramanico@ifpr.edu.br" TargetMode="External"/><Relationship Id="rId16" Type="http://schemas.openxmlformats.org/officeDocument/2006/relationships/hyperlink" Target="mailto:jenifer.leite@ifpr.edu.br" TargetMode="External"/><Relationship Id="rId107" Type="http://schemas.openxmlformats.org/officeDocument/2006/relationships/comments" Target="../comments1.xml"/><Relationship Id="rId11" Type="http://schemas.openxmlformats.org/officeDocument/2006/relationships/hyperlink" Target="mailto:patricia.silveira@ifpr.edu.br" TargetMode="External"/><Relationship Id="rId32" Type="http://schemas.openxmlformats.org/officeDocument/2006/relationships/hyperlink" Target="mailto:vanderlei.padilha@ifpr.edu.br" TargetMode="External"/><Relationship Id="rId37" Type="http://schemas.openxmlformats.org/officeDocument/2006/relationships/hyperlink" Target="mailto:gustavo.rahal@ifpr.edu.br" TargetMode="External"/><Relationship Id="rId53" Type="http://schemas.openxmlformats.org/officeDocument/2006/relationships/hyperlink" Target="https://sei.ifpr.edu.br/sei/anderson.andrade@ifpr.edu.br" TargetMode="External"/><Relationship Id="rId58" Type="http://schemas.openxmlformats.org/officeDocument/2006/relationships/hyperlink" Target="https://sei.ifpr.edu.br/sei/erich.souza@ifpr.edu.br" TargetMode="External"/><Relationship Id="rId74" Type="http://schemas.openxmlformats.org/officeDocument/2006/relationships/hyperlink" Target="mailto:rejanea.matusaiki@ifpr.edu.br" TargetMode="External"/><Relationship Id="rId79" Type="http://schemas.openxmlformats.org/officeDocument/2006/relationships/hyperlink" Target="https://sei.ifpr.edu.br/sei/rejanea.matusaiki@ifpr.edu.br" TargetMode="External"/><Relationship Id="rId102" Type="http://schemas.openxmlformats.org/officeDocument/2006/relationships/hyperlink" Target="mailto:fernando.cardoso@ifpr.edu.br" TargetMode="External"/><Relationship Id="rId5" Type="http://schemas.openxmlformats.org/officeDocument/2006/relationships/hyperlink" Target="mailto:everton.pinto@ifpr.edu.br" TargetMode="External"/><Relationship Id="rId90" Type="http://schemas.openxmlformats.org/officeDocument/2006/relationships/hyperlink" Target="https://sei.ifpr.edu.br/sei/rejanea.matusaiki@ifpr.edu.br" TargetMode="External"/><Relationship Id="rId95" Type="http://schemas.openxmlformats.org/officeDocument/2006/relationships/hyperlink" Target="https://sei.ifpr.edu.br/sei/alessandro.silva@ifpr.edu.br" TargetMode="External"/><Relationship Id="rId22" Type="http://schemas.openxmlformats.org/officeDocument/2006/relationships/hyperlink" Target="mailto:rodrigo.silveira@ifpr.edu.br" TargetMode="External"/><Relationship Id="rId27" Type="http://schemas.openxmlformats.org/officeDocument/2006/relationships/hyperlink" Target="mailto:rejanea.matusaiki@ifpr.edu.br" TargetMode="External"/><Relationship Id="rId43" Type="http://schemas.openxmlformats.org/officeDocument/2006/relationships/hyperlink" Target="mailto:priscila.schiavoni@ifpr.edu.br" TargetMode="External"/><Relationship Id="rId48" Type="http://schemas.openxmlformats.org/officeDocument/2006/relationships/hyperlink" Target="mailto:vitor.piccinin@ifpr.edu.br" TargetMode="External"/><Relationship Id="rId64" Type="http://schemas.openxmlformats.org/officeDocument/2006/relationships/hyperlink" Target="mailto:fernando.teixeira@ifpr.edu.br" TargetMode="External"/><Relationship Id="rId69" Type="http://schemas.openxmlformats.org/officeDocument/2006/relationships/hyperlink" Target="mailto:angela.barros@ifpr.edu.br" TargetMode="External"/><Relationship Id="rId80" Type="http://schemas.openxmlformats.org/officeDocument/2006/relationships/hyperlink" Target="https://sei.ifpr.edu.br/sei/fabiane.gouveia@ifpr.edu.br" TargetMode="External"/><Relationship Id="rId85" Type="http://schemas.openxmlformats.org/officeDocument/2006/relationships/hyperlink" Target="https://sei.ifpr.edu.br/sei/fabiane.gouveia@ifpr.edu.br" TargetMode="External"/><Relationship Id="rId12" Type="http://schemas.openxmlformats.org/officeDocument/2006/relationships/hyperlink" Target="mailto:mariana.rocha@ifpr.edu.br" TargetMode="External"/><Relationship Id="rId17" Type="http://schemas.openxmlformats.org/officeDocument/2006/relationships/hyperlink" Target="mailto:izaias.santos@ifpr.edu.br" TargetMode="External"/><Relationship Id="rId33" Type="http://schemas.openxmlformats.org/officeDocument/2006/relationships/hyperlink" Target="mailto:aline.snak@ifpr.edu.br" TargetMode="External"/><Relationship Id="rId38" Type="http://schemas.openxmlformats.org/officeDocument/2006/relationships/hyperlink" Target="mailto:anderson.andrade@ifpr.edu.br" TargetMode="External"/><Relationship Id="rId59" Type="http://schemas.openxmlformats.org/officeDocument/2006/relationships/hyperlink" Target="https://sei.ifpr.edu.br/sei/ricardo.piveta@ifpr.edu.br" TargetMode="External"/><Relationship Id="rId103" Type="http://schemas.openxmlformats.org/officeDocument/2006/relationships/hyperlink" Target="https://sei.ifpr.edu.br/sei/maria.rossa@ifpr.edu.br" TargetMode="External"/><Relationship Id="rId20" Type="http://schemas.openxmlformats.org/officeDocument/2006/relationships/hyperlink" Target="mailto:ana.thon@ifpr.edu.br" TargetMode="External"/><Relationship Id="rId41" Type="http://schemas.openxmlformats.org/officeDocument/2006/relationships/hyperlink" Target="mailto:deise.monteiro@ifpr.edu.br" TargetMode="External"/><Relationship Id="rId54" Type="http://schemas.openxmlformats.org/officeDocument/2006/relationships/hyperlink" Target="https://sei.ifpr.edu.br/sei/erich.souza@ifpr.edu.br" TargetMode="External"/><Relationship Id="rId62" Type="http://schemas.openxmlformats.org/officeDocument/2006/relationships/hyperlink" Target="mailto:fernando.teixeira@ifpr.edu.br" TargetMode="External"/><Relationship Id="rId70" Type="http://schemas.openxmlformats.org/officeDocument/2006/relationships/hyperlink" Target="mailto:antonio.polato@ifpr.edu.br" TargetMode="External"/><Relationship Id="rId75" Type="http://schemas.openxmlformats.org/officeDocument/2006/relationships/hyperlink" Target="mailto:luiz.natal@ifpr.edu.br" TargetMode="External"/><Relationship Id="rId83" Type="http://schemas.openxmlformats.org/officeDocument/2006/relationships/hyperlink" Target="mailto:neide.caramanico@ifpr.edu.br" TargetMode="External"/><Relationship Id="rId88" Type="http://schemas.openxmlformats.org/officeDocument/2006/relationships/hyperlink" Target="mailto:juliano.kaesemodel@ifpr.edu.br" TargetMode="External"/><Relationship Id="rId91" Type="http://schemas.openxmlformats.org/officeDocument/2006/relationships/hyperlink" Target="https://sei.ifpr.edu.br/sei/jair.garcia@ifpr.edu.br" TargetMode="External"/><Relationship Id="rId96" Type="http://schemas.openxmlformats.org/officeDocument/2006/relationships/hyperlink" Target="https://sei.ifpr.edu.br/sei/suelen.gaspi@ifpr.edu.br" TargetMode="External"/><Relationship Id="rId1" Type="http://schemas.openxmlformats.org/officeDocument/2006/relationships/hyperlink" Target="mailto:josiane.almeida@ifpr.edu.br" TargetMode="External"/><Relationship Id="rId6" Type="http://schemas.openxmlformats.org/officeDocument/2006/relationships/hyperlink" Target="mailto:luiz.rocha@ifpr.edu.br" TargetMode="External"/><Relationship Id="rId15" Type="http://schemas.openxmlformats.org/officeDocument/2006/relationships/hyperlink" Target="mailto:susi.silva@ifpr.edu.br" TargetMode="External"/><Relationship Id="rId23" Type="http://schemas.openxmlformats.org/officeDocument/2006/relationships/hyperlink" Target="https://sei.ifpr.edu.br/sei/edson.lima@ifpr.edu.br" TargetMode="External"/><Relationship Id="rId28" Type="http://schemas.openxmlformats.org/officeDocument/2006/relationships/hyperlink" Target="mailto:isaac.oliveira@ifpr.edu.br" TargetMode="External"/><Relationship Id="rId36" Type="http://schemas.openxmlformats.org/officeDocument/2006/relationships/hyperlink" Target="mailto:jose.oliveira@ifpr.edu.br" TargetMode="External"/><Relationship Id="rId49" Type="http://schemas.openxmlformats.org/officeDocument/2006/relationships/hyperlink" Target="mailto:bruno.batista@ifpr.edu.br" TargetMode="External"/><Relationship Id="rId57" Type="http://schemas.openxmlformats.org/officeDocument/2006/relationships/hyperlink" Target="https://sei.ifpr.edu.br/sei/anderson.andrade@ifpr.edu.br" TargetMode="External"/><Relationship Id="rId106" Type="http://schemas.openxmlformats.org/officeDocument/2006/relationships/vmlDrawing" Target="../drawings/vmlDrawing1.vml"/><Relationship Id="rId10" Type="http://schemas.openxmlformats.org/officeDocument/2006/relationships/hyperlink" Target="mailto:thiago.nascimento@ifpr.edu.br" TargetMode="External"/><Relationship Id="rId31" Type="http://schemas.openxmlformats.org/officeDocument/2006/relationships/hyperlink" Target="https://sei.ifpr.edu.br/sei/edson.lima@ifpr.edu.br" TargetMode="External"/><Relationship Id="rId44" Type="http://schemas.openxmlformats.org/officeDocument/2006/relationships/hyperlink" Target="mailto:rejanea.matusaiki@ifpr.edu.br" TargetMode="External"/><Relationship Id="rId52" Type="http://schemas.openxmlformats.org/officeDocument/2006/relationships/hyperlink" Target="mailto:bruno.batista@ifpr.edu.br" TargetMode="External"/><Relationship Id="rId60" Type="http://schemas.openxmlformats.org/officeDocument/2006/relationships/hyperlink" Target="https://sei.ifpr.edu.br/sei/alessandro.silva@ifpr.edu.br" TargetMode="External"/><Relationship Id="rId65" Type="http://schemas.openxmlformats.org/officeDocument/2006/relationships/hyperlink" Target="mailto:nicolly.hartmann@ifpr.edu.br" TargetMode="External"/><Relationship Id="rId73" Type="http://schemas.openxmlformats.org/officeDocument/2006/relationships/hyperlink" Target="https://sei.ifpr.edu.br/sei/%C2%A0adilson.verdam@ifpr.edu.br" TargetMode="External"/><Relationship Id="rId78" Type="http://schemas.openxmlformats.org/officeDocument/2006/relationships/hyperlink" Target="mailto:talita.mantovani@ifpr.edu.br" TargetMode="External"/><Relationship Id="rId81" Type="http://schemas.openxmlformats.org/officeDocument/2006/relationships/hyperlink" Target="https://sei.ifpr.edu.br/sei/neide.caramanico@ifpr.edu.br" TargetMode="External"/><Relationship Id="rId86" Type="http://schemas.openxmlformats.org/officeDocument/2006/relationships/hyperlink" Target="https://sei.ifpr.edu.br/sei/jair.garcia@ifpr.edu.br" TargetMode="External"/><Relationship Id="rId94" Type="http://schemas.openxmlformats.org/officeDocument/2006/relationships/hyperlink" Target="https://sei.ifpr.edu.br/sei/rejanea.matusaiki@ifpr.edu.br" TargetMode="External"/><Relationship Id="rId99" Type="http://schemas.openxmlformats.org/officeDocument/2006/relationships/hyperlink" Target="https://sei.ifpr.edu.br/sei/marco.camilo@ifpr.edu.br" TargetMode="External"/><Relationship Id="rId101" Type="http://schemas.openxmlformats.org/officeDocument/2006/relationships/hyperlink" Target="mailto:ricardo.suzuki@ifpr.edu.br" TargetMode="External"/><Relationship Id="rId4" Type="http://schemas.openxmlformats.org/officeDocument/2006/relationships/hyperlink" Target="mailto:diogo.campiolo@ifpr.edu.br" TargetMode="External"/><Relationship Id="rId9" Type="http://schemas.openxmlformats.org/officeDocument/2006/relationships/hyperlink" Target="mailto:fabio.santana@ifpr.edu.br" TargetMode="External"/><Relationship Id="rId13" Type="http://schemas.openxmlformats.org/officeDocument/2006/relationships/hyperlink" Target="mailto:everton.pinto@ifpr.edu.br" TargetMode="External"/><Relationship Id="rId18" Type="http://schemas.openxmlformats.org/officeDocument/2006/relationships/hyperlink" Target="mailto:anastasia.brand@ifpr.edu.br" TargetMode="External"/><Relationship Id="rId39" Type="http://schemas.openxmlformats.org/officeDocument/2006/relationships/hyperlink" Target="mailto:neide.caramanico@ifpr.edu.br" TargetMode="External"/><Relationship Id="rId34" Type="http://schemas.openxmlformats.org/officeDocument/2006/relationships/hyperlink" Target="mailto:bruna.baniski@ifpr.edu.br" TargetMode="External"/><Relationship Id="rId50" Type="http://schemas.openxmlformats.org/officeDocument/2006/relationships/hyperlink" Target="mailto:ana.paulino@ifpr.edu.br" TargetMode="External"/><Relationship Id="rId55" Type="http://schemas.openxmlformats.org/officeDocument/2006/relationships/hyperlink" Target="https://sei.ifpr.edu.br/sei/marcos.camillo@ifpr.edu.br" TargetMode="External"/><Relationship Id="rId76" Type="http://schemas.openxmlformats.org/officeDocument/2006/relationships/hyperlink" Target="mailto:luan.franca@ifpr.edu.br" TargetMode="External"/><Relationship Id="rId97" Type="http://schemas.openxmlformats.org/officeDocument/2006/relationships/hyperlink" Target="https://sei.ifpr.edu.br/sei/neide.caramanico@ifpr.edu.br" TargetMode="External"/><Relationship Id="rId104" Type="http://schemas.openxmlformats.org/officeDocument/2006/relationships/hyperlink" Target="https://sei.ifpr.edu.br/sei/ana.harmel@ifpr.edu.br" TargetMode="External"/><Relationship Id="rId7" Type="http://schemas.openxmlformats.org/officeDocument/2006/relationships/hyperlink" Target="mailto:nilson.vieira@ifpr.edu.br" TargetMode="External"/><Relationship Id="rId71" Type="http://schemas.openxmlformats.org/officeDocument/2006/relationships/hyperlink" Target="mailto:camila.cristo@ifpr.edu.br" TargetMode="External"/><Relationship Id="rId92" Type="http://schemas.openxmlformats.org/officeDocument/2006/relationships/hyperlink" Target="https://sei.ifpr.edu.br/sei/fabiane.gouveia@ifpr.edu.br" TargetMode="External"/><Relationship Id="rId2" Type="http://schemas.openxmlformats.org/officeDocument/2006/relationships/hyperlink" Target="mailto:dayani.rabello@ifpr.edu.br" TargetMode="External"/><Relationship Id="rId29" Type="http://schemas.openxmlformats.org/officeDocument/2006/relationships/hyperlink" Target="mailto:carlos.marcondes@ifpr.edu.br" TargetMode="External"/><Relationship Id="rId24" Type="http://schemas.openxmlformats.org/officeDocument/2006/relationships/hyperlink" Target="mailto:rodrigo.fernandes@ifpr.edu.br" TargetMode="External"/><Relationship Id="rId40" Type="http://schemas.openxmlformats.org/officeDocument/2006/relationships/hyperlink" Target="mailto:andre.Quinelato@Ifpr.edu.br" TargetMode="External"/><Relationship Id="rId45" Type="http://schemas.openxmlformats.org/officeDocument/2006/relationships/hyperlink" Target="mailto:rejanea.matusaiki@ifpr.edu.br" TargetMode="External"/><Relationship Id="rId66" Type="http://schemas.openxmlformats.org/officeDocument/2006/relationships/hyperlink" Target="https://sei.ifpr.edu.br/sei/lieberti.araujo@ifpr.edu.br" TargetMode="External"/><Relationship Id="rId87" Type="http://schemas.openxmlformats.org/officeDocument/2006/relationships/hyperlink" Target="https://sei.ifpr.edu.br/sei/mayara.cortonezi@ifpr.edu.br" TargetMode="External"/><Relationship Id="rId61" Type="http://schemas.openxmlformats.org/officeDocument/2006/relationships/hyperlink" Target="mailto:jamerson.gondim@ifpr.edu.br" TargetMode="External"/><Relationship Id="rId82" Type="http://schemas.openxmlformats.org/officeDocument/2006/relationships/hyperlink" Target="https://sei.ifpr.edu.br/sei/paula.palma@ifpr.edu.br" TargetMode="External"/><Relationship Id="rId19" Type="http://schemas.openxmlformats.org/officeDocument/2006/relationships/hyperlink" Target="mailto:luan.franca@ifpr.edu.br" TargetMode="External"/><Relationship Id="rId14" Type="http://schemas.openxmlformats.org/officeDocument/2006/relationships/hyperlink" Target="mailto:eduardo.carli@ifpr.edu.br" TargetMode="External"/><Relationship Id="rId30" Type="http://schemas.openxmlformats.org/officeDocument/2006/relationships/hyperlink" Target="https://sei.ifpr.edu.br/sei/renan.azevedo@ifpr.edu.br" TargetMode="External"/><Relationship Id="rId35" Type="http://schemas.openxmlformats.org/officeDocument/2006/relationships/hyperlink" Target="mailto:mariana.rocha@ifpr.edu.br" TargetMode="External"/><Relationship Id="rId56" Type="http://schemas.openxmlformats.org/officeDocument/2006/relationships/hyperlink" Target="https://sei.ifpr.edu.br/sei/alison.ribeiro@ifpr.edu.br" TargetMode="External"/><Relationship Id="rId77" Type="http://schemas.openxmlformats.org/officeDocument/2006/relationships/hyperlink" Target="mailto:guilherme.takahashi@ifpr.edu.br" TargetMode="External"/><Relationship Id="rId100" Type="http://schemas.openxmlformats.org/officeDocument/2006/relationships/hyperlink" Target="https://sei.ifpr.edu.br/sei/fabiane.gouveia@ifpr.edu.br" TargetMode="External"/><Relationship Id="rId105" Type="http://schemas.openxmlformats.org/officeDocument/2006/relationships/hyperlink" Target="https://sei.ifpr.edu.br/sei/gislaine.medeiros@ifpr.edu.br" TargetMode="External"/><Relationship Id="rId8" Type="http://schemas.openxmlformats.org/officeDocument/2006/relationships/hyperlink" Target="mailto:fernando.cardoso@ifpr.edu.br" TargetMode="External"/><Relationship Id="rId51" Type="http://schemas.openxmlformats.org/officeDocument/2006/relationships/hyperlink" Target="mailto:vitor.piccinin@ifpr.edu.br" TargetMode="External"/><Relationship Id="rId72" Type="http://schemas.openxmlformats.org/officeDocument/2006/relationships/hyperlink" Target="mailto:mauricio.zanatta@ifpr.edu.br" TargetMode="External"/><Relationship Id="rId93" Type="http://schemas.openxmlformats.org/officeDocument/2006/relationships/hyperlink" Target="https://sei.ifpr.edu.br/sei/neide.caramanico@ifpr.edu.br" TargetMode="External"/><Relationship Id="rId98" Type="http://schemas.openxmlformats.org/officeDocument/2006/relationships/hyperlink" Target="https://sei.ifpr.edu.br/sei/rejanea.matusaiki@ifpr.edu.br" TargetMode="External"/><Relationship Id="rId3" Type="http://schemas.openxmlformats.org/officeDocument/2006/relationships/hyperlink" Target="mailto:elvis.oliveira@ifpr.edu.br" TargetMode="External"/><Relationship Id="rId25" Type="http://schemas.openxmlformats.org/officeDocument/2006/relationships/hyperlink" Target="mailto:camila.vieira@ifpr.edu.br" TargetMode="External"/><Relationship Id="rId46" Type="http://schemas.openxmlformats.org/officeDocument/2006/relationships/hyperlink" Target="https://sei.ifpr.edu.br/sei/mariana.rocha@ifpr.edu.br" TargetMode="External"/><Relationship Id="rId67" Type="http://schemas.openxmlformats.org/officeDocument/2006/relationships/hyperlink" Target="https://sei.ifpr.edu.br/sei/franciane.boit@ifpr.edu.br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tatiane.varela@ifpr.edu.br" TargetMode="External"/><Relationship Id="rId671" Type="http://schemas.openxmlformats.org/officeDocument/2006/relationships/table" Target="../tables/table279.xml"/><Relationship Id="rId769" Type="http://schemas.openxmlformats.org/officeDocument/2006/relationships/table" Target="../tables/table377.xml"/><Relationship Id="rId21" Type="http://schemas.openxmlformats.org/officeDocument/2006/relationships/hyperlink" Target="mailto:anastasia.brand@ifpr.edu.br" TargetMode="External"/><Relationship Id="rId324" Type="http://schemas.openxmlformats.org/officeDocument/2006/relationships/hyperlink" Target="mailto:rovilson.moraes@ifpr.edu.br" TargetMode="External"/><Relationship Id="rId531" Type="http://schemas.openxmlformats.org/officeDocument/2006/relationships/table" Target="../tables/table139.xml"/><Relationship Id="rId629" Type="http://schemas.openxmlformats.org/officeDocument/2006/relationships/table" Target="../tables/table237.xml"/><Relationship Id="rId170" Type="http://schemas.openxmlformats.org/officeDocument/2006/relationships/hyperlink" Target="mailto:marilisi.fischer@ifpr.edu.br" TargetMode="External"/><Relationship Id="rId836" Type="http://schemas.openxmlformats.org/officeDocument/2006/relationships/table" Target="../tables/table444.xml"/><Relationship Id="rId268" Type="http://schemas.openxmlformats.org/officeDocument/2006/relationships/hyperlink" Target="mailto:amarildo.magalhaes@ifpr.edu.br" TargetMode="External"/><Relationship Id="rId475" Type="http://schemas.openxmlformats.org/officeDocument/2006/relationships/table" Target="../tables/table83.xml"/><Relationship Id="rId682" Type="http://schemas.openxmlformats.org/officeDocument/2006/relationships/table" Target="../tables/table290.xml"/><Relationship Id="rId903" Type="http://schemas.openxmlformats.org/officeDocument/2006/relationships/table" Target="../tables/table511.xml"/><Relationship Id="rId32" Type="http://schemas.openxmlformats.org/officeDocument/2006/relationships/hyperlink" Target="mailto:eliziane.haynosz@ifpr.edu.br" TargetMode="External"/><Relationship Id="rId128" Type="http://schemas.openxmlformats.org/officeDocument/2006/relationships/hyperlink" Target="mailto:heber.morais@ifpr.edu.br" TargetMode="External"/><Relationship Id="rId335" Type="http://schemas.openxmlformats.org/officeDocument/2006/relationships/hyperlink" Target="mailto:marilisi.fischer@ifpr.edu.br" TargetMode="External"/><Relationship Id="rId542" Type="http://schemas.openxmlformats.org/officeDocument/2006/relationships/table" Target="../tables/table150.xml"/><Relationship Id="rId181" Type="http://schemas.openxmlformats.org/officeDocument/2006/relationships/hyperlink" Target="mailto:amarildo.magalhaes@ifpr.edu.br" TargetMode="External"/><Relationship Id="rId402" Type="http://schemas.openxmlformats.org/officeDocument/2006/relationships/table" Target="../tables/table10.xml"/><Relationship Id="rId847" Type="http://schemas.openxmlformats.org/officeDocument/2006/relationships/table" Target="../tables/table455.xml"/><Relationship Id="rId279" Type="http://schemas.openxmlformats.org/officeDocument/2006/relationships/hyperlink" Target="mailto:everton.cardoso@ifpr.edu.br" TargetMode="External"/><Relationship Id="rId486" Type="http://schemas.openxmlformats.org/officeDocument/2006/relationships/table" Target="../tables/table94.xml"/><Relationship Id="rId693" Type="http://schemas.openxmlformats.org/officeDocument/2006/relationships/table" Target="../tables/table301.xml"/><Relationship Id="rId707" Type="http://schemas.openxmlformats.org/officeDocument/2006/relationships/table" Target="../tables/table315.xml"/><Relationship Id="rId43" Type="http://schemas.openxmlformats.org/officeDocument/2006/relationships/hyperlink" Target="mailto:allan.souza@ifpr.edu.br" TargetMode="External"/><Relationship Id="rId139" Type="http://schemas.openxmlformats.org/officeDocument/2006/relationships/hyperlink" Target="mailto:andre.chudrik@ifpr.edu.br" TargetMode="External"/><Relationship Id="rId346" Type="http://schemas.openxmlformats.org/officeDocument/2006/relationships/hyperlink" Target="mailto:elvis.oliveira@ifpr.edu.br" TargetMode="External"/><Relationship Id="rId553" Type="http://schemas.openxmlformats.org/officeDocument/2006/relationships/table" Target="../tables/table161.xml"/><Relationship Id="rId760" Type="http://schemas.openxmlformats.org/officeDocument/2006/relationships/table" Target="../tables/table368.xml"/><Relationship Id="rId192" Type="http://schemas.openxmlformats.org/officeDocument/2006/relationships/hyperlink" Target="mailto:everton.cardoso@ifpr.edu.br" TargetMode="External"/><Relationship Id="rId206" Type="http://schemas.openxmlformats.org/officeDocument/2006/relationships/hyperlink" Target="mailto:amarildo.magalhaes@ifpr.edu.br" TargetMode="External"/><Relationship Id="rId413" Type="http://schemas.openxmlformats.org/officeDocument/2006/relationships/table" Target="../tables/table21.xml"/><Relationship Id="rId858" Type="http://schemas.openxmlformats.org/officeDocument/2006/relationships/table" Target="../tables/table466.xml"/><Relationship Id="rId497" Type="http://schemas.openxmlformats.org/officeDocument/2006/relationships/table" Target="../tables/table105.xml"/><Relationship Id="rId620" Type="http://schemas.openxmlformats.org/officeDocument/2006/relationships/table" Target="../tables/table228.xml"/><Relationship Id="rId718" Type="http://schemas.openxmlformats.org/officeDocument/2006/relationships/table" Target="../tables/table326.xml"/><Relationship Id="rId357" Type="http://schemas.openxmlformats.org/officeDocument/2006/relationships/hyperlink" Target="mailto:paula.palma@ifpr.edu.br" TargetMode="External"/><Relationship Id="rId54" Type="http://schemas.openxmlformats.org/officeDocument/2006/relationships/hyperlink" Target="mailto:alceri.moreira@ifpr.edu.br" TargetMode="External"/><Relationship Id="rId217" Type="http://schemas.openxmlformats.org/officeDocument/2006/relationships/hyperlink" Target="mailto:marilisi.fischer@ifpr.edu.br" TargetMode="External"/><Relationship Id="rId564" Type="http://schemas.openxmlformats.org/officeDocument/2006/relationships/table" Target="../tables/table172.xml"/><Relationship Id="rId771" Type="http://schemas.openxmlformats.org/officeDocument/2006/relationships/table" Target="../tables/table379.xml"/><Relationship Id="rId869" Type="http://schemas.openxmlformats.org/officeDocument/2006/relationships/table" Target="../tables/table477.xml"/><Relationship Id="rId424" Type="http://schemas.openxmlformats.org/officeDocument/2006/relationships/table" Target="../tables/table32.xml"/><Relationship Id="rId631" Type="http://schemas.openxmlformats.org/officeDocument/2006/relationships/table" Target="../tables/table239.xml"/><Relationship Id="rId729" Type="http://schemas.openxmlformats.org/officeDocument/2006/relationships/table" Target="../tables/table337.xml"/><Relationship Id="rId270" Type="http://schemas.openxmlformats.org/officeDocument/2006/relationships/hyperlink" Target="mailto:amarildo.magalhaes@ifpr.edu.br" TargetMode="External"/><Relationship Id="rId65" Type="http://schemas.openxmlformats.org/officeDocument/2006/relationships/hyperlink" Target="http://ifpr.edu.br/" TargetMode="External"/><Relationship Id="rId130" Type="http://schemas.openxmlformats.org/officeDocument/2006/relationships/hyperlink" Target="mailto:andreza.mineto@ifpr.edu.br" TargetMode="External"/><Relationship Id="rId368" Type="http://schemas.openxmlformats.org/officeDocument/2006/relationships/hyperlink" Target="mailto:rafael.galvao@ifpr.edu.br" TargetMode="External"/><Relationship Id="rId575" Type="http://schemas.openxmlformats.org/officeDocument/2006/relationships/table" Target="../tables/table183.xml"/><Relationship Id="rId782" Type="http://schemas.openxmlformats.org/officeDocument/2006/relationships/table" Target="../tables/table390.xml"/><Relationship Id="rId228" Type="http://schemas.openxmlformats.org/officeDocument/2006/relationships/hyperlink" Target="mailto:marilisi.fischer@ifpr.edu.br" TargetMode="External"/><Relationship Id="rId435" Type="http://schemas.openxmlformats.org/officeDocument/2006/relationships/table" Target="../tables/table43.xml"/><Relationship Id="rId642" Type="http://schemas.openxmlformats.org/officeDocument/2006/relationships/table" Target="../tables/table250.xml"/><Relationship Id="rId281" Type="http://schemas.openxmlformats.org/officeDocument/2006/relationships/hyperlink" Target="mailto:amarildo.magalhaes@ifpr.edu.br" TargetMode="External"/><Relationship Id="rId502" Type="http://schemas.openxmlformats.org/officeDocument/2006/relationships/table" Target="../tables/table110.xml"/><Relationship Id="rId76" Type="http://schemas.openxmlformats.org/officeDocument/2006/relationships/hyperlink" Target="mailto:thiago.silverio@ifpr.edu.br" TargetMode="External"/><Relationship Id="rId141" Type="http://schemas.openxmlformats.org/officeDocument/2006/relationships/hyperlink" Target="mailto:fabiane.ferreira@ifpr.edu.br" TargetMode="External"/><Relationship Id="rId379" Type="http://schemas.openxmlformats.org/officeDocument/2006/relationships/hyperlink" Target="https://sei.ifpr.edu.br/sei/fabiane.gouveia@ifpr.edu.br" TargetMode="External"/><Relationship Id="rId586" Type="http://schemas.openxmlformats.org/officeDocument/2006/relationships/table" Target="../tables/table194.xml"/><Relationship Id="rId793" Type="http://schemas.openxmlformats.org/officeDocument/2006/relationships/table" Target="../tables/table401.xml"/><Relationship Id="rId807" Type="http://schemas.openxmlformats.org/officeDocument/2006/relationships/table" Target="../tables/table415.xml"/><Relationship Id="rId7" Type="http://schemas.openxmlformats.org/officeDocument/2006/relationships/hyperlink" Target="mailto:larissa.mellinger@ifpr.edu.br" TargetMode="External"/><Relationship Id="rId239" Type="http://schemas.openxmlformats.org/officeDocument/2006/relationships/hyperlink" Target="mailto:amarildo.magalhaes@ifpr.edu.br" TargetMode="External"/><Relationship Id="rId446" Type="http://schemas.openxmlformats.org/officeDocument/2006/relationships/table" Target="../tables/table54.xml"/><Relationship Id="rId653" Type="http://schemas.openxmlformats.org/officeDocument/2006/relationships/table" Target="../tables/table261.xml"/><Relationship Id="rId292" Type="http://schemas.openxmlformats.org/officeDocument/2006/relationships/hyperlink" Target="mailto:marilisi.fischer@ifpr.edu.br" TargetMode="External"/><Relationship Id="rId306" Type="http://schemas.openxmlformats.org/officeDocument/2006/relationships/hyperlink" Target="mailto:luan.franca@ifpr.edu.br" TargetMode="External"/><Relationship Id="rId860" Type="http://schemas.openxmlformats.org/officeDocument/2006/relationships/table" Target="../tables/table468.xml"/><Relationship Id="rId87" Type="http://schemas.openxmlformats.org/officeDocument/2006/relationships/hyperlink" Target="mailto:fernando.cardoso@ifpr.edu.br" TargetMode="External"/><Relationship Id="rId513" Type="http://schemas.openxmlformats.org/officeDocument/2006/relationships/table" Target="../tables/table121.xml"/><Relationship Id="rId597" Type="http://schemas.openxmlformats.org/officeDocument/2006/relationships/table" Target="../tables/table205.xml"/><Relationship Id="rId720" Type="http://schemas.openxmlformats.org/officeDocument/2006/relationships/table" Target="../tables/table328.xml"/><Relationship Id="rId818" Type="http://schemas.openxmlformats.org/officeDocument/2006/relationships/table" Target="../tables/table426.xml"/><Relationship Id="rId152" Type="http://schemas.openxmlformats.org/officeDocument/2006/relationships/hyperlink" Target="mailto:miguel.luiz@ifpr.edu.br" TargetMode="External"/><Relationship Id="rId457" Type="http://schemas.openxmlformats.org/officeDocument/2006/relationships/table" Target="../tables/table65.xml"/><Relationship Id="rId664" Type="http://schemas.openxmlformats.org/officeDocument/2006/relationships/table" Target="../tables/table272.xml"/><Relationship Id="rId871" Type="http://schemas.openxmlformats.org/officeDocument/2006/relationships/table" Target="../tables/table479.xml"/><Relationship Id="rId14" Type="http://schemas.openxmlformats.org/officeDocument/2006/relationships/hyperlink" Target="mailto:andrea.andrade@ifpr.edu.br" TargetMode="External"/><Relationship Id="rId317" Type="http://schemas.openxmlformats.org/officeDocument/2006/relationships/hyperlink" Target="mailto:marilisi.fischer@ifpr.edu.br" TargetMode="External"/><Relationship Id="rId524" Type="http://schemas.openxmlformats.org/officeDocument/2006/relationships/table" Target="../tables/table132.xml"/><Relationship Id="rId731" Type="http://schemas.openxmlformats.org/officeDocument/2006/relationships/table" Target="../tables/table339.xml"/><Relationship Id="rId98" Type="http://schemas.openxmlformats.org/officeDocument/2006/relationships/hyperlink" Target="mailto:mariana.rocha@ifpr.edu.br" TargetMode="External"/><Relationship Id="rId163" Type="http://schemas.openxmlformats.org/officeDocument/2006/relationships/hyperlink" Target="http://tiago.silvaifpr.edu.br/" TargetMode="External"/><Relationship Id="rId370" Type="http://schemas.openxmlformats.org/officeDocument/2006/relationships/hyperlink" Target="mailto:julio.mello@ifpr.edu.br" TargetMode="External"/><Relationship Id="rId829" Type="http://schemas.openxmlformats.org/officeDocument/2006/relationships/table" Target="../tables/table437.xml"/><Relationship Id="rId230" Type="http://schemas.openxmlformats.org/officeDocument/2006/relationships/hyperlink" Target="mailto:marilisi.fischer@ifpr.edu.br" TargetMode="External"/><Relationship Id="rId468" Type="http://schemas.openxmlformats.org/officeDocument/2006/relationships/table" Target="../tables/table76.xml"/><Relationship Id="rId675" Type="http://schemas.openxmlformats.org/officeDocument/2006/relationships/table" Target="../tables/table283.xml"/><Relationship Id="rId882" Type="http://schemas.openxmlformats.org/officeDocument/2006/relationships/table" Target="../tables/table490.xml"/><Relationship Id="rId25" Type="http://schemas.openxmlformats.org/officeDocument/2006/relationships/hyperlink" Target="mailto:neide.caramanico@ifpr.edu.br" TargetMode="External"/><Relationship Id="rId328" Type="http://schemas.openxmlformats.org/officeDocument/2006/relationships/hyperlink" Target="mailto:amarildo.magalhaes@ifpr.edu.br" TargetMode="External"/><Relationship Id="rId535" Type="http://schemas.openxmlformats.org/officeDocument/2006/relationships/table" Target="../tables/table143.xml"/><Relationship Id="rId742" Type="http://schemas.openxmlformats.org/officeDocument/2006/relationships/table" Target="../tables/table350.xml"/><Relationship Id="rId174" Type="http://schemas.openxmlformats.org/officeDocument/2006/relationships/hyperlink" Target="mailto:marilisi.fischer@ifpr.edu.br" TargetMode="External"/><Relationship Id="rId381" Type="http://schemas.openxmlformats.org/officeDocument/2006/relationships/hyperlink" Target="mailto:andre.ramos@ifpr.edu.br" TargetMode="External"/><Relationship Id="rId602" Type="http://schemas.openxmlformats.org/officeDocument/2006/relationships/table" Target="../tables/table210.xml"/><Relationship Id="rId241" Type="http://schemas.openxmlformats.org/officeDocument/2006/relationships/hyperlink" Target="mailto:juliano.kaesemodel@ifpr.edu.br" TargetMode="External"/><Relationship Id="rId479" Type="http://schemas.openxmlformats.org/officeDocument/2006/relationships/table" Target="../tables/table87.xml"/><Relationship Id="rId686" Type="http://schemas.openxmlformats.org/officeDocument/2006/relationships/table" Target="../tables/table294.xml"/><Relationship Id="rId893" Type="http://schemas.openxmlformats.org/officeDocument/2006/relationships/table" Target="../tables/table501.xml"/><Relationship Id="rId907" Type="http://schemas.openxmlformats.org/officeDocument/2006/relationships/table" Target="../tables/table515.xml"/><Relationship Id="rId36" Type="http://schemas.openxmlformats.org/officeDocument/2006/relationships/hyperlink" Target="mailto:fabiane.gouveia@ifpr.edu.br" TargetMode="External"/><Relationship Id="rId339" Type="http://schemas.openxmlformats.org/officeDocument/2006/relationships/hyperlink" Target="mailto:jonathan.barros@ifpr.edu.br" TargetMode="External"/><Relationship Id="rId546" Type="http://schemas.openxmlformats.org/officeDocument/2006/relationships/table" Target="../tables/table154.xml"/><Relationship Id="rId753" Type="http://schemas.openxmlformats.org/officeDocument/2006/relationships/table" Target="../tables/table361.xml"/><Relationship Id="rId101" Type="http://schemas.openxmlformats.org/officeDocument/2006/relationships/hyperlink" Target="mailto:ciro.bachtold@ifpr.edu.br" TargetMode="External"/><Relationship Id="rId185" Type="http://schemas.openxmlformats.org/officeDocument/2006/relationships/hyperlink" Target="mailto:raul.osowski@ifpr.edu.br" TargetMode="External"/><Relationship Id="rId406" Type="http://schemas.openxmlformats.org/officeDocument/2006/relationships/table" Target="../tables/table14.xml"/><Relationship Id="rId392" Type="http://schemas.openxmlformats.org/officeDocument/2006/relationships/vmlDrawing" Target="../drawings/vmlDrawing2.vml"/><Relationship Id="rId613" Type="http://schemas.openxmlformats.org/officeDocument/2006/relationships/table" Target="../tables/table221.xml"/><Relationship Id="rId697" Type="http://schemas.openxmlformats.org/officeDocument/2006/relationships/table" Target="../tables/table305.xml"/><Relationship Id="rId820" Type="http://schemas.openxmlformats.org/officeDocument/2006/relationships/table" Target="../tables/table428.xml"/><Relationship Id="rId252" Type="http://schemas.openxmlformats.org/officeDocument/2006/relationships/hyperlink" Target="mailto:marilisi.fischer@ifpr.edu.br" TargetMode="External"/><Relationship Id="rId47" Type="http://schemas.openxmlformats.org/officeDocument/2006/relationships/hyperlink" Target="mailto:ettiene.mucelin@ifpr.edu.br" TargetMode="External"/><Relationship Id="rId112" Type="http://schemas.openxmlformats.org/officeDocument/2006/relationships/hyperlink" Target="mailto:rafael.rapp@ifpr.edu.br" TargetMode="External"/><Relationship Id="rId557" Type="http://schemas.openxmlformats.org/officeDocument/2006/relationships/table" Target="../tables/table165.xml"/><Relationship Id="rId764" Type="http://schemas.openxmlformats.org/officeDocument/2006/relationships/table" Target="../tables/table372.xml"/><Relationship Id="rId196" Type="http://schemas.openxmlformats.org/officeDocument/2006/relationships/hyperlink" Target="mailto:mauricio.zanatta@ifpr.edu.br" TargetMode="External"/><Relationship Id="rId417" Type="http://schemas.openxmlformats.org/officeDocument/2006/relationships/table" Target="../tables/table25.xml"/><Relationship Id="rId624" Type="http://schemas.openxmlformats.org/officeDocument/2006/relationships/table" Target="../tables/table232.xml"/><Relationship Id="rId831" Type="http://schemas.openxmlformats.org/officeDocument/2006/relationships/table" Target="../tables/table439.xml"/><Relationship Id="rId263" Type="http://schemas.openxmlformats.org/officeDocument/2006/relationships/hyperlink" Target="mailto:jose.moreira@ifpr.edu.br" TargetMode="External"/><Relationship Id="rId470" Type="http://schemas.openxmlformats.org/officeDocument/2006/relationships/table" Target="../tables/table78.xml"/><Relationship Id="rId58" Type="http://schemas.openxmlformats.org/officeDocument/2006/relationships/hyperlink" Target="mailto:marielen.peres@ifpr.edu.br" TargetMode="External"/><Relationship Id="rId123" Type="http://schemas.openxmlformats.org/officeDocument/2006/relationships/hyperlink" Target="mailto:heber.morais@ifpr.edu.br" TargetMode="External"/><Relationship Id="rId330" Type="http://schemas.openxmlformats.org/officeDocument/2006/relationships/hyperlink" Target="mailto:juliano.kaesemodel@ifpr.edu.br" TargetMode="External"/><Relationship Id="rId568" Type="http://schemas.openxmlformats.org/officeDocument/2006/relationships/table" Target="../tables/table176.xml"/><Relationship Id="rId775" Type="http://schemas.openxmlformats.org/officeDocument/2006/relationships/table" Target="../tables/table383.xml"/><Relationship Id="rId428" Type="http://schemas.openxmlformats.org/officeDocument/2006/relationships/table" Target="../tables/table36.xml"/><Relationship Id="rId635" Type="http://schemas.openxmlformats.org/officeDocument/2006/relationships/table" Target="../tables/table243.xml"/><Relationship Id="rId842" Type="http://schemas.openxmlformats.org/officeDocument/2006/relationships/table" Target="../tables/table450.xml"/><Relationship Id="rId274" Type="http://schemas.openxmlformats.org/officeDocument/2006/relationships/hyperlink" Target="mailto:amarildo.magalhaes@ifpr.edu.br" TargetMode="External"/><Relationship Id="rId481" Type="http://schemas.openxmlformats.org/officeDocument/2006/relationships/table" Target="../tables/table89.xml"/><Relationship Id="rId702" Type="http://schemas.openxmlformats.org/officeDocument/2006/relationships/table" Target="../tables/table310.xml"/><Relationship Id="rId69" Type="http://schemas.openxmlformats.org/officeDocument/2006/relationships/hyperlink" Target="mailto:miguel.luiz@ifpr.edu.br" TargetMode="External"/><Relationship Id="rId134" Type="http://schemas.openxmlformats.org/officeDocument/2006/relationships/hyperlink" Target="mailto:tatiane.varela@ifpr.edu.br" TargetMode="External"/><Relationship Id="rId579" Type="http://schemas.openxmlformats.org/officeDocument/2006/relationships/table" Target="../tables/table187.xml"/><Relationship Id="rId786" Type="http://schemas.openxmlformats.org/officeDocument/2006/relationships/table" Target="../tables/table394.xml"/><Relationship Id="rId341" Type="http://schemas.openxmlformats.org/officeDocument/2006/relationships/hyperlink" Target="mailto:marilisi.fischer@ifpr.edu.br" TargetMode="External"/><Relationship Id="rId439" Type="http://schemas.openxmlformats.org/officeDocument/2006/relationships/table" Target="../tables/table47.xml"/><Relationship Id="rId646" Type="http://schemas.openxmlformats.org/officeDocument/2006/relationships/table" Target="../tables/table254.xml"/><Relationship Id="rId201" Type="http://schemas.openxmlformats.org/officeDocument/2006/relationships/hyperlink" Target="mailto:amarildo.magalhaes@ifpr.edu.br" TargetMode="External"/><Relationship Id="rId285" Type="http://schemas.openxmlformats.org/officeDocument/2006/relationships/hyperlink" Target="mailto:amarildo.magalhaes@ifpr.edu.br" TargetMode="External"/><Relationship Id="rId506" Type="http://schemas.openxmlformats.org/officeDocument/2006/relationships/table" Target="../tables/table114.xml"/><Relationship Id="rId853" Type="http://schemas.openxmlformats.org/officeDocument/2006/relationships/table" Target="../tables/table461.xml"/><Relationship Id="rId492" Type="http://schemas.openxmlformats.org/officeDocument/2006/relationships/table" Target="../tables/table100.xml"/><Relationship Id="rId713" Type="http://schemas.openxmlformats.org/officeDocument/2006/relationships/table" Target="../tables/table321.xml"/><Relationship Id="rId797" Type="http://schemas.openxmlformats.org/officeDocument/2006/relationships/table" Target="../tables/table405.xml"/><Relationship Id="rId145" Type="http://schemas.openxmlformats.org/officeDocument/2006/relationships/hyperlink" Target="mailto:fabio.velloso@ifpr.edu.br" TargetMode="External"/><Relationship Id="rId352" Type="http://schemas.openxmlformats.org/officeDocument/2006/relationships/hyperlink" Target="mailto:ricardo.suzuki@ifpr.edu.br" TargetMode="External"/><Relationship Id="rId212" Type="http://schemas.openxmlformats.org/officeDocument/2006/relationships/hyperlink" Target="mailto:amarildo.magalhaes@ifpr.edu.br" TargetMode="External"/><Relationship Id="rId657" Type="http://schemas.openxmlformats.org/officeDocument/2006/relationships/table" Target="../tables/table265.xml"/><Relationship Id="rId864" Type="http://schemas.openxmlformats.org/officeDocument/2006/relationships/table" Target="../tables/table472.xml"/><Relationship Id="rId296" Type="http://schemas.openxmlformats.org/officeDocument/2006/relationships/hyperlink" Target="mailto:amarildo.magalhaes@ifpr.edu.br" TargetMode="External"/><Relationship Id="rId517" Type="http://schemas.openxmlformats.org/officeDocument/2006/relationships/table" Target="../tables/table125.xml"/><Relationship Id="rId724" Type="http://schemas.openxmlformats.org/officeDocument/2006/relationships/table" Target="../tables/table332.xml"/><Relationship Id="rId60" Type="http://schemas.openxmlformats.org/officeDocument/2006/relationships/hyperlink" Target="mailto:humberto.queiroz@ifpr.edu.br" TargetMode="External"/><Relationship Id="rId156" Type="http://schemas.openxmlformats.org/officeDocument/2006/relationships/hyperlink" Target="mailto:raphael.lage@ifpr.edu.br" TargetMode="External"/><Relationship Id="rId363" Type="http://schemas.openxmlformats.org/officeDocument/2006/relationships/hyperlink" Target="mailto:ademir.prado@ifpr.edu.br" TargetMode="External"/><Relationship Id="rId570" Type="http://schemas.openxmlformats.org/officeDocument/2006/relationships/table" Target="../tables/table178.xml"/><Relationship Id="rId223" Type="http://schemas.openxmlformats.org/officeDocument/2006/relationships/hyperlink" Target="mailto:amarildo.magalhaes@ifpr.edu.br" TargetMode="External"/><Relationship Id="rId430" Type="http://schemas.openxmlformats.org/officeDocument/2006/relationships/table" Target="../tables/table38.xml"/><Relationship Id="rId668" Type="http://schemas.openxmlformats.org/officeDocument/2006/relationships/table" Target="../tables/table276.xml"/><Relationship Id="rId875" Type="http://schemas.openxmlformats.org/officeDocument/2006/relationships/table" Target="../tables/table483.xml"/><Relationship Id="rId18" Type="http://schemas.openxmlformats.org/officeDocument/2006/relationships/hyperlink" Target="mailto:mariana.rocha@ifpr.edu.br" TargetMode="External"/><Relationship Id="rId528" Type="http://schemas.openxmlformats.org/officeDocument/2006/relationships/table" Target="../tables/table136.xml"/><Relationship Id="rId735" Type="http://schemas.openxmlformats.org/officeDocument/2006/relationships/table" Target="../tables/table343.xml"/><Relationship Id="rId167" Type="http://schemas.openxmlformats.org/officeDocument/2006/relationships/hyperlink" Target="mailto:patricia.teixeira@Ifpr.edu.br" TargetMode="External"/><Relationship Id="rId374" Type="http://schemas.openxmlformats.org/officeDocument/2006/relationships/hyperlink" Target="mailto:douglas.fernandes@ifpr.edu.br" TargetMode="External"/><Relationship Id="rId581" Type="http://schemas.openxmlformats.org/officeDocument/2006/relationships/table" Target="../tables/table189.xml"/><Relationship Id="rId71" Type="http://schemas.openxmlformats.org/officeDocument/2006/relationships/hyperlink" Target="mailto:andrea.andrade@ifpr.edu.br" TargetMode="External"/><Relationship Id="rId234" Type="http://schemas.openxmlformats.org/officeDocument/2006/relationships/hyperlink" Target="mailto:marilisi.fischer@ifpr.edu.br" TargetMode="External"/><Relationship Id="rId679" Type="http://schemas.openxmlformats.org/officeDocument/2006/relationships/table" Target="../tables/table287.xml"/><Relationship Id="rId802" Type="http://schemas.openxmlformats.org/officeDocument/2006/relationships/table" Target="../tables/table410.xml"/><Relationship Id="rId886" Type="http://schemas.openxmlformats.org/officeDocument/2006/relationships/table" Target="../tables/table494.xml"/><Relationship Id="rId2" Type="http://schemas.openxmlformats.org/officeDocument/2006/relationships/hyperlink" Target="mailto:luci.iachinski@ifpr.edu.br" TargetMode="External"/><Relationship Id="rId29" Type="http://schemas.openxmlformats.org/officeDocument/2006/relationships/hyperlink" Target="mailto:rosemary.sonni@ifpr.edu.br" TargetMode="External"/><Relationship Id="rId441" Type="http://schemas.openxmlformats.org/officeDocument/2006/relationships/table" Target="../tables/table49.xml"/><Relationship Id="rId539" Type="http://schemas.openxmlformats.org/officeDocument/2006/relationships/table" Target="../tables/table147.xml"/><Relationship Id="rId746" Type="http://schemas.openxmlformats.org/officeDocument/2006/relationships/table" Target="../tables/table354.xml"/><Relationship Id="rId178" Type="http://schemas.openxmlformats.org/officeDocument/2006/relationships/hyperlink" Target="mailto:marilisi.fischer@ifpr.edu.br" TargetMode="External"/><Relationship Id="rId301" Type="http://schemas.openxmlformats.org/officeDocument/2006/relationships/hyperlink" Target="mailto:marilisi.fischer@ifpr.edu.br" TargetMode="External"/><Relationship Id="rId82" Type="http://schemas.openxmlformats.org/officeDocument/2006/relationships/hyperlink" Target="mailto:rodrigo.zucarelli@ifpr.edu.br" TargetMode="External"/><Relationship Id="rId385" Type="http://schemas.openxmlformats.org/officeDocument/2006/relationships/hyperlink" Target="https://sei.ifpr.edu.br/sei/maria.maximiano@ifpr.edu.br" TargetMode="External"/><Relationship Id="rId592" Type="http://schemas.openxmlformats.org/officeDocument/2006/relationships/table" Target="../tables/table200.xml"/><Relationship Id="rId606" Type="http://schemas.openxmlformats.org/officeDocument/2006/relationships/table" Target="../tables/table214.xml"/><Relationship Id="rId813" Type="http://schemas.openxmlformats.org/officeDocument/2006/relationships/table" Target="../tables/table421.xml"/><Relationship Id="rId245" Type="http://schemas.openxmlformats.org/officeDocument/2006/relationships/hyperlink" Target="mailto:amarildo.magalhaes@ifpr.edu.br" TargetMode="External"/><Relationship Id="rId452" Type="http://schemas.openxmlformats.org/officeDocument/2006/relationships/table" Target="../tables/table60.xml"/><Relationship Id="rId897" Type="http://schemas.openxmlformats.org/officeDocument/2006/relationships/table" Target="../tables/table505.xml"/><Relationship Id="rId105" Type="http://schemas.openxmlformats.org/officeDocument/2006/relationships/hyperlink" Target="mailto:liliane.wilcek@ifpr.edu.br" TargetMode="External"/><Relationship Id="rId312" Type="http://schemas.openxmlformats.org/officeDocument/2006/relationships/hyperlink" Target="mailto:amarildo.magalhaes@ifpr.edu.br" TargetMode="External"/><Relationship Id="rId757" Type="http://schemas.openxmlformats.org/officeDocument/2006/relationships/table" Target="../tables/table365.xml"/><Relationship Id="rId93" Type="http://schemas.openxmlformats.org/officeDocument/2006/relationships/hyperlink" Target="mailto:rovilson.moraes@ifpr.edu.br" TargetMode="External"/><Relationship Id="rId189" Type="http://schemas.openxmlformats.org/officeDocument/2006/relationships/hyperlink" Target="mailto:juliana.hoffmann@ifpr.edu.br" TargetMode="External"/><Relationship Id="rId396" Type="http://schemas.openxmlformats.org/officeDocument/2006/relationships/table" Target="../tables/table4.xml"/><Relationship Id="rId617" Type="http://schemas.openxmlformats.org/officeDocument/2006/relationships/table" Target="../tables/table225.xml"/><Relationship Id="rId824" Type="http://schemas.openxmlformats.org/officeDocument/2006/relationships/table" Target="../tables/table432.xml"/><Relationship Id="rId256" Type="http://schemas.openxmlformats.org/officeDocument/2006/relationships/hyperlink" Target="mailto:elaine.rocha@ifpr.edu.br" TargetMode="External"/><Relationship Id="rId463" Type="http://schemas.openxmlformats.org/officeDocument/2006/relationships/table" Target="../tables/table71.xml"/><Relationship Id="rId670" Type="http://schemas.openxmlformats.org/officeDocument/2006/relationships/table" Target="../tables/table278.xml"/><Relationship Id="rId116" Type="http://schemas.openxmlformats.org/officeDocument/2006/relationships/hyperlink" Target="mailto:rafael.rapp@ifpr.edu.br" TargetMode="External"/><Relationship Id="rId323" Type="http://schemas.openxmlformats.org/officeDocument/2006/relationships/hyperlink" Target="mailto:marilisi.fischer@ifpr.edu.br" TargetMode="External"/><Relationship Id="rId530" Type="http://schemas.openxmlformats.org/officeDocument/2006/relationships/table" Target="../tables/table138.xml"/><Relationship Id="rId768" Type="http://schemas.openxmlformats.org/officeDocument/2006/relationships/table" Target="../tables/table376.xml"/><Relationship Id="rId20" Type="http://schemas.openxmlformats.org/officeDocument/2006/relationships/hyperlink" Target="mailto:graziela.toller@ifpr.edu.br" TargetMode="External"/><Relationship Id="rId628" Type="http://schemas.openxmlformats.org/officeDocument/2006/relationships/table" Target="../tables/table236.xml"/><Relationship Id="rId835" Type="http://schemas.openxmlformats.org/officeDocument/2006/relationships/table" Target="../tables/table443.xml"/><Relationship Id="rId267" Type="http://schemas.openxmlformats.org/officeDocument/2006/relationships/hyperlink" Target="mailto:joaquim.lima@ifpr.edu.br" TargetMode="External"/><Relationship Id="rId474" Type="http://schemas.openxmlformats.org/officeDocument/2006/relationships/table" Target="../tables/table82.xml"/><Relationship Id="rId127" Type="http://schemas.openxmlformats.org/officeDocument/2006/relationships/hyperlink" Target="mailto:heber.morais@ifpr.edu.br" TargetMode="External"/><Relationship Id="rId681" Type="http://schemas.openxmlformats.org/officeDocument/2006/relationships/table" Target="../tables/table289.xml"/><Relationship Id="rId779" Type="http://schemas.openxmlformats.org/officeDocument/2006/relationships/table" Target="../tables/table387.xml"/><Relationship Id="rId902" Type="http://schemas.openxmlformats.org/officeDocument/2006/relationships/table" Target="../tables/table510.xml"/><Relationship Id="rId31" Type="http://schemas.openxmlformats.org/officeDocument/2006/relationships/hyperlink" Target="mailto:alexandre.castilho@ifpr.edu.br" TargetMode="External"/><Relationship Id="rId334" Type="http://schemas.openxmlformats.org/officeDocument/2006/relationships/hyperlink" Target="mailto:amarildo.magalhaes@ifpr.edu.br" TargetMode="External"/><Relationship Id="rId541" Type="http://schemas.openxmlformats.org/officeDocument/2006/relationships/table" Target="../tables/table149.xml"/><Relationship Id="rId639" Type="http://schemas.openxmlformats.org/officeDocument/2006/relationships/table" Target="../tables/table247.xml"/><Relationship Id="rId180" Type="http://schemas.openxmlformats.org/officeDocument/2006/relationships/hyperlink" Target="mailto:joaquim.lima@ifpr.edu.br" TargetMode="External"/><Relationship Id="rId278" Type="http://schemas.openxmlformats.org/officeDocument/2006/relationships/hyperlink" Target="mailto:marilisi.fischer@ifpr.edu.br" TargetMode="External"/><Relationship Id="rId401" Type="http://schemas.openxmlformats.org/officeDocument/2006/relationships/table" Target="../tables/table9.xml"/><Relationship Id="rId846" Type="http://schemas.openxmlformats.org/officeDocument/2006/relationships/table" Target="../tables/table454.xml"/><Relationship Id="rId485" Type="http://schemas.openxmlformats.org/officeDocument/2006/relationships/table" Target="../tables/table93.xml"/><Relationship Id="rId692" Type="http://schemas.openxmlformats.org/officeDocument/2006/relationships/table" Target="../tables/table300.xml"/><Relationship Id="rId706" Type="http://schemas.openxmlformats.org/officeDocument/2006/relationships/table" Target="../tables/table314.xml"/><Relationship Id="rId42" Type="http://schemas.openxmlformats.org/officeDocument/2006/relationships/hyperlink" Target="mailto:dayane.gomes@ifpr.edu.br" TargetMode="External"/><Relationship Id="rId138" Type="http://schemas.openxmlformats.org/officeDocument/2006/relationships/hyperlink" Target="mailto:raquel.sioma@ifpr.edu.br" TargetMode="External"/><Relationship Id="rId345" Type="http://schemas.openxmlformats.org/officeDocument/2006/relationships/hyperlink" Target="mailto:elaine.rocha@ifpr.edu.br" TargetMode="External"/><Relationship Id="rId552" Type="http://schemas.openxmlformats.org/officeDocument/2006/relationships/table" Target="../tables/table160.xml"/><Relationship Id="rId191" Type="http://schemas.openxmlformats.org/officeDocument/2006/relationships/hyperlink" Target="mailto:marilisi.fischer@ifpr.edu.br" TargetMode="External"/><Relationship Id="rId205" Type="http://schemas.openxmlformats.org/officeDocument/2006/relationships/hyperlink" Target="mailto:marilisi.fischer@ifpr.edu.br" TargetMode="External"/><Relationship Id="rId412" Type="http://schemas.openxmlformats.org/officeDocument/2006/relationships/table" Target="../tables/table20.xml"/><Relationship Id="rId857" Type="http://schemas.openxmlformats.org/officeDocument/2006/relationships/table" Target="../tables/table465.xml"/><Relationship Id="rId289" Type="http://schemas.openxmlformats.org/officeDocument/2006/relationships/hyperlink" Target="mailto:marilisi.fischer@ifpr.edu.br" TargetMode="External"/><Relationship Id="rId496" Type="http://schemas.openxmlformats.org/officeDocument/2006/relationships/table" Target="../tables/table104.xml"/><Relationship Id="rId717" Type="http://schemas.openxmlformats.org/officeDocument/2006/relationships/table" Target="../tables/table325.xml"/><Relationship Id="rId53" Type="http://schemas.openxmlformats.org/officeDocument/2006/relationships/hyperlink" Target="mailto:ettiene.mucelin@ifpr.edu.br" TargetMode="External"/><Relationship Id="rId149" Type="http://schemas.openxmlformats.org/officeDocument/2006/relationships/hyperlink" Target="mailto:heber.morais@ifpr.edu.br" TargetMode="External"/><Relationship Id="rId356" Type="http://schemas.openxmlformats.org/officeDocument/2006/relationships/hyperlink" Target="mailto:ricardo.suzuki@ifpr.edu.br" TargetMode="External"/><Relationship Id="rId563" Type="http://schemas.openxmlformats.org/officeDocument/2006/relationships/table" Target="../tables/table171.xml"/><Relationship Id="rId770" Type="http://schemas.openxmlformats.org/officeDocument/2006/relationships/table" Target="../tables/table378.xml"/><Relationship Id="rId216" Type="http://schemas.openxmlformats.org/officeDocument/2006/relationships/hyperlink" Target="mailto:amarildo.magalhaes@ifpr.edu.br" TargetMode="External"/><Relationship Id="rId423" Type="http://schemas.openxmlformats.org/officeDocument/2006/relationships/table" Target="../tables/table31.xml"/><Relationship Id="rId868" Type="http://schemas.openxmlformats.org/officeDocument/2006/relationships/table" Target="../tables/table476.xml"/><Relationship Id="rId630" Type="http://schemas.openxmlformats.org/officeDocument/2006/relationships/table" Target="../tables/table238.xml"/><Relationship Id="rId728" Type="http://schemas.openxmlformats.org/officeDocument/2006/relationships/table" Target="../tables/table336.xml"/><Relationship Id="rId64" Type="http://schemas.openxmlformats.org/officeDocument/2006/relationships/hyperlink" Target="mailto:lucas.ruchel@ifpr.edu.br" TargetMode="External"/><Relationship Id="rId367" Type="http://schemas.openxmlformats.org/officeDocument/2006/relationships/hyperlink" Target="mailto:michella.arruda@ifpr.edu.br" TargetMode="External"/><Relationship Id="rId574" Type="http://schemas.openxmlformats.org/officeDocument/2006/relationships/table" Target="../tables/table182.xml"/><Relationship Id="rId227" Type="http://schemas.openxmlformats.org/officeDocument/2006/relationships/hyperlink" Target="mailto:amarildo.magalhaes@ifpr.edu.br" TargetMode="External"/><Relationship Id="rId781" Type="http://schemas.openxmlformats.org/officeDocument/2006/relationships/table" Target="../tables/table389.xml"/><Relationship Id="rId879" Type="http://schemas.openxmlformats.org/officeDocument/2006/relationships/table" Target="../tables/table487.xml"/><Relationship Id="rId434" Type="http://schemas.openxmlformats.org/officeDocument/2006/relationships/table" Target="../tables/table42.xml"/><Relationship Id="rId641" Type="http://schemas.openxmlformats.org/officeDocument/2006/relationships/table" Target="../tables/table249.xml"/><Relationship Id="rId739" Type="http://schemas.openxmlformats.org/officeDocument/2006/relationships/table" Target="../tables/table347.xml"/><Relationship Id="rId280" Type="http://schemas.openxmlformats.org/officeDocument/2006/relationships/hyperlink" Target="mailto:jefferson.brunelli@ifpr.edu.br" TargetMode="External"/><Relationship Id="rId501" Type="http://schemas.openxmlformats.org/officeDocument/2006/relationships/table" Target="../tables/table109.xml"/><Relationship Id="rId75" Type="http://schemas.openxmlformats.org/officeDocument/2006/relationships/hyperlink" Target="mailto:andrea.andrade@ifpr.edu.br" TargetMode="External"/><Relationship Id="rId140" Type="http://schemas.openxmlformats.org/officeDocument/2006/relationships/hyperlink" Target="mailto:felipe.pinho@ifpr.edu.br" TargetMode="External"/><Relationship Id="rId378" Type="http://schemas.openxmlformats.org/officeDocument/2006/relationships/hyperlink" Target="mailto:wesley.delalibera@ifpr.edu.br" TargetMode="External"/><Relationship Id="rId585" Type="http://schemas.openxmlformats.org/officeDocument/2006/relationships/table" Target="../tables/table193.xml"/><Relationship Id="rId792" Type="http://schemas.openxmlformats.org/officeDocument/2006/relationships/table" Target="../tables/table400.xml"/><Relationship Id="rId806" Type="http://schemas.openxmlformats.org/officeDocument/2006/relationships/table" Target="../tables/table414.xml"/><Relationship Id="rId6" Type="http://schemas.openxmlformats.org/officeDocument/2006/relationships/hyperlink" Target="mailto:elaine.zotti@ifpr.edu.br" TargetMode="External"/><Relationship Id="rId238" Type="http://schemas.openxmlformats.org/officeDocument/2006/relationships/hyperlink" Target="mailto:marilisi.fischer@ifpr.edu.br" TargetMode="External"/><Relationship Id="rId445" Type="http://schemas.openxmlformats.org/officeDocument/2006/relationships/table" Target="../tables/table53.xml"/><Relationship Id="rId652" Type="http://schemas.openxmlformats.org/officeDocument/2006/relationships/table" Target="../tables/table260.xml"/><Relationship Id="rId291" Type="http://schemas.openxmlformats.org/officeDocument/2006/relationships/hyperlink" Target="mailto:amarildo.magalhaes@ifpr.edu.br" TargetMode="External"/><Relationship Id="rId305" Type="http://schemas.openxmlformats.org/officeDocument/2006/relationships/hyperlink" Target="mailto:marilisi.fischer@ifpr.edu.br" TargetMode="External"/><Relationship Id="rId512" Type="http://schemas.openxmlformats.org/officeDocument/2006/relationships/table" Target="../tables/table120.xml"/><Relationship Id="rId86" Type="http://schemas.openxmlformats.org/officeDocument/2006/relationships/hyperlink" Target="mailto:olivia.nascimento@ifpr.edu.br" TargetMode="External"/><Relationship Id="rId151" Type="http://schemas.openxmlformats.org/officeDocument/2006/relationships/hyperlink" Target="mailto:klessius.guimaraes@ifpr.edu.br" TargetMode="External"/><Relationship Id="rId389" Type="http://schemas.openxmlformats.org/officeDocument/2006/relationships/hyperlink" Target="mailto:rejanea.matusaiki@ifpr.edu.br" TargetMode="External"/><Relationship Id="rId596" Type="http://schemas.openxmlformats.org/officeDocument/2006/relationships/table" Target="../tables/table204.xml"/><Relationship Id="rId817" Type="http://schemas.openxmlformats.org/officeDocument/2006/relationships/table" Target="../tables/table425.xml"/><Relationship Id="rId249" Type="http://schemas.openxmlformats.org/officeDocument/2006/relationships/hyperlink" Target="mailto:marilisi.fischer@ifpr.edu.br" TargetMode="External"/><Relationship Id="rId456" Type="http://schemas.openxmlformats.org/officeDocument/2006/relationships/table" Target="../tables/table64.xml"/><Relationship Id="rId663" Type="http://schemas.openxmlformats.org/officeDocument/2006/relationships/table" Target="../tables/table271.xml"/><Relationship Id="rId870" Type="http://schemas.openxmlformats.org/officeDocument/2006/relationships/table" Target="../tables/table478.xml"/><Relationship Id="rId13" Type="http://schemas.openxmlformats.org/officeDocument/2006/relationships/hyperlink" Target="mailto:mauricio.kurz@ifpr.edu.br" TargetMode="External"/><Relationship Id="rId109" Type="http://schemas.openxmlformats.org/officeDocument/2006/relationships/hyperlink" Target="mailto:andrea.andrade@ifpr.edu.br" TargetMode="External"/><Relationship Id="rId316" Type="http://schemas.openxmlformats.org/officeDocument/2006/relationships/hyperlink" Target="mailto:amarildo.magalhaes@ifpr.edu.br" TargetMode="External"/><Relationship Id="rId523" Type="http://schemas.openxmlformats.org/officeDocument/2006/relationships/table" Target="../tables/table131.xml"/><Relationship Id="rId97" Type="http://schemas.openxmlformats.org/officeDocument/2006/relationships/hyperlink" Target="mailto:ciro.bachtold@ifpr.edu.br" TargetMode="External"/><Relationship Id="rId730" Type="http://schemas.openxmlformats.org/officeDocument/2006/relationships/table" Target="../tables/table338.xml"/><Relationship Id="rId828" Type="http://schemas.openxmlformats.org/officeDocument/2006/relationships/table" Target="../tables/table436.xml"/><Relationship Id="rId162" Type="http://schemas.openxmlformats.org/officeDocument/2006/relationships/hyperlink" Target="http://tiago.silvaifpr.edu.br/" TargetMode="External"/><Relationship Id="rId467" Type="http://schemas.openxmlformats.org/officeDocument/2006/relationships/table" Target="../tables/table75.xml"/><Relationship Id="rId674" Type="http://schemas.openxmlformats.org/officeDocument/2006/relationships/table" Target="../tables/table282.xml"/><Relationship Id="rId881" Type="http://schemas.openxmlformats.org/officeDocument/2006/relationships/table" Target="../tables/table489.xml"/><Relationship Id="rId24" Type="http://schemas.openxmlformats.org/officeDocument/2006/relationships/hyperlink" Target="mailto:anderson.andrade@ifpr.edu.br" TargetMode="External"/><Relationship Id="rId327" Type="http://schemas.openxmlformats.org/officeDocument/2006/relationships/hyperlink" Target="mailto:marilisi.fischer@ifpr.edu.br" TargetMode="External"/><Relationship Id="rId534" Type="http://schemas.openxmlformats.org/officeDocument/2006/relationships/table" Target="../tables/table142.xml"/><Relationship Id="rId741" Type="http://schemas.openxmlformats.org/officeDocument/2006/relationships/table" Target="../tables/table349.xml"/><Relationship Id="rId839" Type="http://schemas.openxmlformats.org/officeDocument/2006/relationships/table" Target="../tables/table447.xml"/><Relationship Id="rId173" Type="http://schemas.openxmlformats.org/officeDocument/2006/relationships/hyperlink" Target="mailto:amarildo.magalhaes@ifpr.edu.br" TargetMode="External"/><Relationship Id="rId380" Type="http://schemas.openxmlformats.org/officeDocument/2006/relationships/hyperlink" Target="https://sei.ifpr.edu.br/sei/anderson.andrade@ifpr.edu.br" TargetMode="External"/><Relationship Id="rId601" Type="http://schemas.openxmlformats.org/officeDocument/2006/relationships/table" Target="../tables/table209.xml"/><Relationship Id="rId240" Type="http://schemas.openxmlformats.org/officeDocument/2006/relationships/hyperlink" Target="mailto:marilisi.fischer@ifpr.edu.br" TargetMode="External"/><Relationship Id="rId478" Type="http://schemas.openxmlformats.org/officeDocument/2006/relationships/table" Target="../tables/table86.xml"/><Relationship Id="rId685" Type="http://schemas.openxmlformats.org/officeDocument/2006/relationships/table" Target="../tables/table293.xml"/><Relationship Id="rId892" Type="http://schemas.openxmlformats.org/officeDocument/2006/relationships/table" Target="../tables/table500.xml"/><Relationship Id="rId906" Type="http://schemas.openxmlformats.org/officeDocument/2006/relationships/table" Target="../tables/table514.xml"/><Relationship Id="rId35" Type="http://schemas.openxmlformats.org/officeDocument/2006/relationships/hyperlink" Target="mailto:elenice.carvalho@ifpr.edu.br" TargetMode="External"/><Relationship Id="rId100" Type="http://schemas.openxmlformats.org/officeDocument/2006/relationships/hyperlink" Target="mailto:andre.danielski@ifpr.edu.br" TargetMode="External"/><Relationship Id="rId338" Type="http://schemas.openxmlformats.org/officeDocument/2006/relationships/hyperlink" Target="mailto:marilisi.fischer@ifpr.edu.br" TargetMode="External"/><Relationship Id="rId545" Type="http://schemas.openxmlformats.org/officeDocument/2006/relationships/table" Target="../tables/table153.xml"/><Relationship Id="rId752" Type="http://schemas.openxmlformats.org/officeDocument/2006/relationships/table" Target="../tables/table360.xml"/><Relationship Id="rId184" Type="http://schemas.openxmlformats.org/officeDocument/2006/relationships/hyperlink" Target="mailto:marilisi.fischer@ifpr.edu.br" TargetMode="External"/><Relationship Id="rId391" Type="http://schemas.openxmlformats.org/officeDocument/2006/relationships/hyperlink" Target="mailto:ivanir.ansilieiro@ifpr.edu.br" TargetMode="External"/><Relationship Id="rId405" Type="http://schemas.openxmlformats.org/officeDocument/2006/relationships/table" Target="../tables/table13.xml"/><Relationship Id="rId612" Type="http://schemas.openxmlformats.org/officeDocument/2006/relationships/table" Target="../tables/table220.xml"/><Relationship Id="rId251" Type="http://schemas.openxmlformats.org/officeDocument/2006/relationships/hyperlink" Target="mailto:amarildo.magalhaes@ifpr.edu.br" TargetMode="External"/><Relationship Id="rId489" Type="http://schemas.openxmlformats.org/officeDocument/2006/relationships/table" Target="../tables/table97.xml"/><Relationship Id="rId696" Type="http://schemas.openxmlformats.org/officeDocument/2006/relationships/table" Target="../tables/table304.xml"/><Relationship Id="rId46" Type="http://schemas.openxmlformats.org/officeDocument/2006/relationships/hyperlink" Target="mailto:rosane.valentim@ifpr.edu.br" TargetMode="External"/><Relationship Id="rId349" Type="http://schemas.openxmlformats.org/officeDocument/2006/relationships/hyperlink" Target="mailto:ricardo.suzuki@ifpr.edu.br" TargetMode="External"/><Relationship Id="rId556" Type="http://schemas.openxmlformats.org/officeDocument/2006/relationships/table" Target="../tables/table164.xml"/><Relationship Id="rId763" Type="http://schemas.openxmlformats.org/officeDocument/2006/relationships/table" Target="../tables/table371.xml"/><Relationship Id="rId111" Type="http://schemas.openxmlformats.org/officeDocument/2006/relationships/hyperlink" Target="mailto:raquel.sioma@ifpr.edu.br" TargetMode="External"/><Relationship Id="rId195" Type="http://schemas.openxmlformats.org/officeDocument/2006/relationships/hyperlink" Target="mailto:marilisi.fischer@ifpr.edu.br" TargetMode="External"/><Relationship Id="rId209" Type="http://schemas.openxmlformats.org/officeDocument/2006/relationships/hyperlink" Target="mailto:amarildo.magalhaes@ifpr.edu.br" TargetMode="External"/><Relationship Id="rId416" Type="http://schemas.openxmlformats.org/officeDocument/2006/relationships/table" Target="../tables/table24.xml"/><Relationship Id="rId623" Type="http://schemas.openxmlformats.org/officeDocument/2006/relationships/table" Target="../tables/table231.xml"/><Relationship Id="rId830" Type="http://schemas.openxmlformats.org/officeDocument/2006/relationships/table" Target="../tables/table438.xml"/><Relationship Id="rId57" Type="http://schemas.openxmlformats.org/officeDocument/2006/relationships/hyperlink" Target="mailto:ettiene.mucelin@ifpr.edu.br" TargetMode="External"/><Relationship Id="rId262" Type="http://schemas.openxmlformats.org/officeDocument/2006/relationships/hyperlink" Target="mailto:wagner.santos@ifpr.edu.br" TargetMode="External"/><Relationship Id="rId567" Type="http://schemas.openxmlformats.org/officeDocument/2006/relationships/table" Target="../tables/table175.xml"/><Relationship Id="rId122" Type="http://schemas.openxmlformats.org/officeDocument/2006/relationships/hyperlink" Target="mailto:tatiane.varela@ifpr.edu.br" TargetMode="External"/><Relationship Id="rId774" Type="http://schemas.openxmlformats.org/officeDocument/2006/relationships/table" Target="../tables/table382.xml"/><Relationship Id="rId427" Type="http://schemas.openxmlformats.org/officeDocument/2006/relationships/table" Target="../tables/table35.xml"/><Relationship Id="rId634" Type="http://schemas.openxmlformats.org/officeDocument/2006/relationships/table" Target="../tables/table242.xml"/><Relationship Id="rId841" Type="http://schemas.openxmlformats.org/officeDocument/2006/relationships/table" Target="../tables/table449.xml"/><Relationship Id="rId273" Type="http://schemas.openxmlformats.org/officeDocument/2006/relationships/hyperlink" Target="mailto:marcos.schmitt@ifpr.edu.br" TargetMode="External"/><Relationship Id="rId480" Type="http://schemas.openxmlformats.org/officeDocument/2006/relationships/table" Target="../tables/table88.xml"/><Relationship Id="rId701" Type="http://schemas.openxmlformats.org/officeDocument/2006/relationships/table" Target="../tables/table309.xml"/><Relationship Id="rId68" Type="http://schemas.openxmlformats.org/officeDocument/2006/relationships/hyperlink" Target="mailto:raquel.sioma@ifpr.edu.br" TargetMode="External"/><Relationship Id="rId133" Type="http://schemas.openxmlformats.org/officeDocument/2006/relationships/hyperlink" Target="mailto:heber.morais@ifpr.edu.br" TargetMode="External"/><Relationship Id="rId340" Type="http://schemas.openxmlformats.org/officeDocument/2006/relationships/hyperlink" Target="mailto:amarildo.magalhaes@ifpr.edu.br" TargetMode="External"/><Relationship Id="rId578" Type="http://schemas.openxmlformats.org/officeDocument/2006/relationships/table" Target="../tables/table186.xml"/><Relationship Id="rId785" Type="http://schemas.openxmlformats.org/officeDocument/2006/relationships/table" Target="../tables/table393.xml"/><Relationship Id="rId200" Type="http://schemas.openxmlformats.org/officeDocument/2006/relationships/hyperlink" Target="mailto:lauro.dias@ifpr.edu.br" TargetMode="External"/><Relationship Id="rId438" Type="http://schemas.openxmlformats.org/officeDocument/2006/relationships/table" Target="../tables/table46.xml"/><Relationship Id="rId645" Type="http://schemas.openxmlformats.org/officeDocument/2006/relationships/table" Target="../tables/table253.xml"/><Relationship Id="rId852" Type="http://schemas.openxmlformats.org/officeDocument/2006/relationships/table" Target="../tables/table460.xml"/><Relationship Id="rId284" Type="http://schemas.openxmlformats.org/officeDocument/2006/relationships/hyperlink" Target="mailto:vera.azambuja@ifpr.edu.br" TargetMode="External"/><Relationship Id="rId491" Type="http://schemas.openxmlformats.org/officeDocument/2006/relationships/table" Target="../tables/table99.xml"/><Relationship Id="rId505" Type="http://schemas.openxmlformats.org/officeDocument/2006/relationships/table" Target="../tables/table113.xml"/><Relationship Id="rId712" Type="http://schemas.openxmlformats.org/officeDocument/2006/relationships/table" Target="../tables/table320.xml"/><Relationship Id="rId37" Type="http://schemas.openxmlformats.org/officeDocument/2006/relationships/hyperlink" Target="mailto:erich.souza@ifpr.edu.br" TargetMode="External"/><Relationship Id="rId79" Type="http://schemas.openxmlformats.org/officeDocument/2006/relationships/hyperlink" Target="mailto:olivia.nascimento@ifpr.edu.br" TargetMode="External"/><Relationship Id="rId102" Type="http://schemas.openxmlformats.org/officeDocument/2006/relationships/hyperlink" Target="mailto:cassandra.tavares@ifpr.edu.br" TargetMode="External"/><Relationship Id="rId144" Type="http://schemas.openxmlformats.org/officeDocument/2006/relationships/hyperlink" Target="mailto:heber.morais@ifpr.edu.br" TargetMode="External"/><Relationship Id="rId547" Type="http://schemas.openxmlformats.org/officeDocument/2006/relationships/table" Target="../tables/table155.xml"/><Relationship Id="rId589" Type="http://schemas.openxmlformats.org/officeDocument/2006/relationships/table" Target="../tables/table197.xml"/><Relationship Id="rId754" Type="http://schemas.openxmlformats.org/officeDocument/2006/relationships/table" Target="../tables/table362.xml"/><Relationship Id="rId796" Type="http://schemas.openxmlformats.org/officeDocument/2006/relationships/table" Target="../tables/table404.xml"/><Relationship Id="rId90" Type="http://schemas.openxmlformats.org/officeDocument/2006/relationships/hyperlink" Target="mailto:miguel.luiz@ifpr.edu.br" TargetMode="External"/><Relationship Id="rId186" Type="http://schemas.openxmlformats.org/officeDocument/2006/relationships/hyperlink" Target="mailto:marcos.schmitt@ifpr.edu.br" TargetMode="External"/><Relationship Id="rId351" Type="http://schemas.openxmlformats.org/officeDocument/2006/relationships/hyperlink" Target="mailto:anelise.daluz@ifpr.edu.br" TargetMode="External"/><Relationship Id="rId393" Type="http://schemas.openxmlformats.org/officeDocument/2006/relationships/table" Target="../tables/table1.xml"/><Relationship Id="rId407" Type="http://schemas.openxmlformats.org/officeDocument/2006/relationships/table" Target="../tables/table15.xml"/><Relationship Id="rId449" Type="http://schemas.openxmlformats.org/officeDocument/2006/relationships/table" Target="../tables/table57.xml"/><Relationship Id="rId614" Type="http://schemas.openxmlformats.org/officeDocument/2006/relationships/table" Target="../tables/table222.xml"/><Relationship Id="rId656" Type="http://schemas.openxmlformats.org/officeDocument/2006/relationships/table" Target="../tables/table264.xml"/><Relationship Id="rId821" Type="http://schemas.openxmlformats.org/officeDocument/2006/relationships/table" Target="../tables/table429.xml"/><Relationship Id="rId863" Type="http://schemas.openxmlformats.org/officeDocument/2006/relationships/table" Target="../tables/table471.xml"/><Relationship Id="rId211" Type="http://schemas.openxmlformats.org/officeDocument/2006/relationships/hyperlink" Target="mailto:giancarlo.fernandes@ifpr.edu.br" TargetMode="External"/><Relationship Id="rId253" Type="http://schemas.openxmlformats.org/officeDocument/2006/relationships/hyperlink" Target="mailto:amarildo.magalhaes@ifpr.edu.br" TargetMode="External"/><Relationship Id="rId295" Type="http://schemas.openxmlformats.org/officeDocument/2006/relationships/hyperlink" Target="mailto:rafael.buss@ifpr.edu.br" TargetMode="External"/><Relationship Id="rId309" Type="http://schemas.openxmlformats.org/officeDocument/2006/relationships/hyperlink" Target="mailto:marilisi.fischer@ifpr.edu.br" TargetMode="External"/><Relationship Id="rId460" Type="http://schemas.openxmlformats.org/officeDocument/2006/relationships/table" Target="../tables/table68.xml"/><Relationship Id="rId516" Type="http://schemas.openxmlformats.org/officeDocument/2006/relationships/table" Target="../tables/table124.xml"/><Relationship Id="rId698" Type="http://schemas.openxmlformats.org/officeDocument/2006/relationships/table" Target="../tables/table306.xml"/><Relationship Id="rId48" Type="http://schemas.openxmlformats.org/officeDocument/2006/relationships/hyperlink" Target="mailto:jenifer.leite@ifpr.edu.br" TargetMode="External"/><Relationship Id="rId113" Type="http://schemas.openxmlformats.org/officeDocument/2006/relationships/hyperlink" Target="mailto:pierre.alves@ifpr.edu.br" TargetMode="External"/><Relationship Id="rId320" Type="http://schemas.openxmlformats.org/officeDocument/2006/relationships/hyperlink" Target="mailto:amarildo.magalhaes@ifpr.edu.br" TargetMode="External"/><Relationship Id="rId558" Type="http://schemas.openxmlformats.org/officeDocument/2006/relationships/table" Target="../tables/table166.xml"/><Relationship Id="rId723" Type="http://schemas.openxmlformats.org/officeDocument/2006/relationships/table" Target="../tables/table331.xml"/><Relationship Id="rId765" Type="http://schemas.openxmlformats.org/officeDocument/2006/relationships/table" Target="../tables/table373.xml"/><Relationship Id="rId155" Type="http://schemas.openxmlformats.org/officeDocument/2006/relationships/hyperlink" Target="mailto:rovilson.moraes@ifpr.edu.br" TargetMode="External"/><Relationship Id="rId197" Type="http://schemas.openxmlformats.org/officeDocument/2006/relationships/hyperlink" Target="mailto:vera.azambuja@ifpr.edu.br" TargetMode="External"/><Relationship Id="rId362" Type="http://schemas.openxmlformats.org/officeDocument/2006/relationships/hyperlink" Target="mailto:camila.cristo@ifpr.edu.br" TargetMode="External"/><Relationship Id="rId418" Type="http://schemas.openxmlformats.org/officeDocument/2006/relationships/table" Target="../tables/table26.xml"/><Relationship Id="rId625" Type="http://schemas.openxmlformats.org/officeDocument/2006/relationships/table" Target="../tables/table233.xml"/><Relationship Id="rId832" Type="http://schemas.openxmlformats.org/officeDocument/2006/relationships/table" Target="../tables/table440.xml"/><Relationship Id="rId222" Type="http://schemas.openxmlformats.org/officeDocument/2006/relationships/hyperlink" Target="mailto:angela.martins@ifpr.edu.br" TargetMode="External"/><Relationship Id="rId264" Type="http://schemas.openxmlformats.org/officeDocument/2006/relationships/hyperlink" Target="mailto:amarildo.magalhaes@ifpr.edu.br" TargetMode="External"/><Relationship Id="rId471" Type="http://schemas.openxmlformats.org/officeDocument/2006/relationships/table" Target="../tables/table79.xml"/><Relationship Id="rId667" Type="http://schemas.openxmlformats.org/officeDocument/2006/relationships/table" Target="../tables/table275.xml"/><Relationship Id="rId874" Type="http://schemas.openxmlformats.org/officeDocument/2006/relationships/table" Target="../tables/table482.xml"/><Relationship Id="rId17" Type="http://schemas.openxmlformats.org/officeDocument/2006/relationships/hyperlink" Target="mailto:tatiane.balbinot@ifpr.edu.br" TargetMode="External"/><Relationship Id="rId59" Type="http://schemas.openxmlformats.org/officeDocument/2006/relationships/hyperlink" Target="mailto:ettiene.mucelin@ifpr.edu.br" TargetMode="External"/><Relationship Id="rId124" Type="http://schemas.openxmlformats.org/officeDocument/2006/relationships/hyperlink" Target="mailto:fabio.velloso@ifpr.edu.br" TargetMode="External"/><Relationship Id="rId527" Type="http://schemas.openxmlformats.org/officeDocument/2006/relationships/table" Target="../tables/table135.xml"/><Relationship Id="rId569" Type="http://schemas.openxmlformats.org/officeDocument/2006/relationships/table" Target="../tables/table177.xml"/><Relationship Id="rId734" Type="http://schemas.openxmlformats.org/officeDocument/2006/relationships/table" Target="../tables/table342.xml"/><Relationship Id="rId776" Type="http://schemas.openxmlformats.org/officeDocument/2006/relationships/table" Target="../tables/table384.xml"/><Relationship Id="rId70" Type="http://schemas.openxmlformats.org/officeDocument/2006/relationships/hyperlink" Target="mailto:tiago.silva@ifpr.edu.br" TargetMode="External"/><Relationship Id="rId166" Type="http://schemas.openxmlformats.org/officeDocument/2006/relationships/hyperlink" Target="mailto:Patricia.Maciel@Ifpr.edu.br" TargetMode="External"/><Relationship Id="rId331" Type="http://schemas.openxmlformats.org/officeDocument/2006/relationships/hyperlink" Target="mailto:amarildo.magalhaes@ifpr.edu.br" TargetMode="External"/><Relationship Id="rId373" Type="http://schemas.openxmlformats.org/officeDocument/2006/relationships/hyperlink" Target="mailto:jovana.antunes@ifpr.edu.br" TargetMode="External"/><Relationship Id="rId429" Type="http://schemas.openxmlformats.org/officeDocument/2006/relationships/table" Target="../tables/table37.xml"/><Relationship Id="rId580" Type="http://schemas.openxmlformats.org/officeDocument/2006/relationships/table" Target="../tables/table188.xml"/><Relationship Id="rId636" Type="http://schemas.openxmlformats.org/officeDocument/2006/relationships/table" Target="../tables/table244.xml"/><Relationship Id="rId801" Type="http://schemas.openxmlformats.org/officeDocument/2006/relationships/table" Target="../tables/table409.xml"/><Relationship Id="rId1" Type="http://schemas.openxmlformats.org/officeDocument/2006/relationships/hyperlink" Target="mailto:priscila.queiroz@ifpr.edu.br" TargetMode="External"/><Relationship Id="rId233" Type="http://schemas.openxmlformats.org/officeDocument/2006/relationships/hyperlink" Target="mailto:amarildo.magalhaes@ifpr.edu.br" TargetMode="External"/><Relationship Id="rId440" Type="http://schemas.openxmlformats.org/officeDocument/2006/relationships/table" Target="../tables/table48.xml"/><Relationship Id="rId678" Type="http://schemas.openxmlformats.org/officeDocument/2006/relationships/table" Target="../tables/table286.xml"/><Relationship Id="rId843" Type="http://schemas.openxmlformats.org/officeDocument/2006/relationships/table" Target="../tables/table451.xml"/><Relationship Id="rId885" Type="http://schemas.openxmlformats.org/officeDocument/2006/relationships/table" Target="../tables/table493.xml"/><Relationship Id="rId28" Type="http://schemas.openxmlformats.org/officeDocument/2006/relationships/hyperlink" Target="mailto:geraldo.teixeira@ifpr.edu.br" TargetMode="External"/><Relationship Id="rId275" Type="http://schemas.openxmlformats.org/officeDocument/2006/relationships/hyperlink" Target="mailto:marilisi.fischer@ifpr.edu.br" TargetMode="External"/><Relationship Id="rId300" Type="http://schemas.openxmlformats.org/officeDocument/2006/relationships/hyperlink" Target="mailto:amarildo.magalhaes@ifpr.edu.br" TargetMode="External"/><Relationship Id="rId482" Type="http://schemas.openxmlformats.org/officeDocument/2006/relationships/table" Target="../tables/table90.xml"/><Relationship Id="rId538" Type="http://schemas.openxmlformats.org/officeDocument/2006/relationships/table" Target="../tables/table146.xml"/><Relationship Id="rId703" Type="http://schemas.openxmlformats.org/officeDocument/2006/relationships/table" Target="../tables/table311.xml"/><Relationship Id="rId745" Type="http://schemas.openxmlformats.org/officeDocument/2006/relationships/table" Target="../tables/table353.xml"/><Relationship Id="rId910" Type="http://schemas.openxmlformats.org/officeDocument/2006/relationships/table" Target="../tables/table518.xml"/><Relationship Id="rId81" Type="http://schemas.openxmlformats.org/officeDocument/2006/relationships/hyperlink" Target="mailto:ricardo.david@ifpr.edu.br" TargetMode="External"/><Relationship Id="rId135" Type="http://schemas.openxmlformats.org/officeDocument/2006/relationships/hyperlink" Target="mailto:tatiane.varela@ifpr.edu.br" TargetMode="External"/><Relationship Id="rId177" Type="http://schemas.openxmlformats.org/officeDocument/2006/relationships/hyperlink" Target="mailto:amarildo.magalhaes@ifpr.edu.br" TargetMode="External"/><Relationship Id="rId342" Type="http://schemas.openxmlformats.org/officeDocument/2006/relationships/hyperlink" Target="mailto:amarildo.magalhaes@ifpr.edu.br" TargetMode="External"/><Relationship Id="rId384" Type="http://schemas.openxmlformats.org/officeDocument/2006/relationships/hyperlink" Target="https://sei.ifpr.edu.br/sei/anderson.andrade@ifpr.edu.br" TargetMode="External"/><Relationship Id="rId591" Type="http://schemas.openxmlformats.org/officeDocument/2006/relationships/table" Target="../tables/table199.xml"/><Relationship Id="rId605" Type="http://schemas.openxmlformats.org/officeDocument/2006/relationships/table" Target="../tables/table213.xml"/><Relationship Id="rId787" Type="http://schemas.openxmlformats.org/officeDocument/2006/relationships/table" Target="../tables/table395.xml"/><Relationship Id="rId812" Type="http://schemas.openxmlformats.org/officeDocument/2006/relationships/table" Target="../tables/table420.xml"/><Relationship Id="rId202" Type="http://schemas.openxmlformats.org/officeDocument/2006/relationships/hyperlink" Target="mailto:marilisi.fischer@ifpr.edu.br" TargetMode="External"/><Relationship Id="rId244" Type="http://schemas.openxmlformats.org/officeDocument/2006/relationships/hyperlink" Target="mailto:eneias.gomes@ifpr.edu.br" TargetMode="External"/><Relationship Id="rId647" Type="http://schemas.openxmlformats.org/officeDocument/2006/relationships/table" Target="../tables/table255.xml"/><Relationship Id="rId689" Type="http://schemas.openxmlformats.org/officeDocument/2006/relationships/table" Target="../tables/table297.xml"/><Relationship Id="rId854" Type="http://schemas.openxmlformats.org/officeDocument/2006/relationships/table" Target="../tables/table462.xml"/><Relationship Id="rId896" Type="http://schemas.openxmlformats.org/officeDocument/2006/relationships/table" Target="../tables/table504.xml"/><Relationship Id="rId39" Type="http://schemas.openxmlformats.org/officeDocument/2006/relationships/hyperlink" Target="mailto:cesar.junior@ifpr.edu.br" TargetMode="External"/><Relationship Id="rId286" Type="http://schemas.openxmlformats.org/officeDocument/2006/relationships/hyperlink" Target="mailto:marilisi.fischer@ifpr.edu.br" TargetMode="External"/><Relationship Id="rId451" Type="http://schemas.openxmlformats.org/officeDocument/2006/relationships/table" Target="../tables/table59.xml"/><Relationship Id="rId493" Type="http://schemas.openxmlformats.org/officeDocument/2006/relationships/table" Target="../tables/table101.xml"/><Relationship Id="rId507" Type="http://schemas.openxmlformats.org/officeDocument/2006/relationships/table" Target="../tables/table115.xml"/><Relationship Id="rId549" Type="http://schemas.openxmlformats.org/officeDocument/2006/relationships/table" Target="../tables/table157.xml"/><Relationship Id="rId714" Type="http://schemas.openxmlformats.org/officeDocument/2006/relationships/table" Target="../tables/table322.xml"/><Relationship Id="rId756" Type="http://schemas.openxmlformats.org/officeDocument/2006/relationships/table" Target="../tables/table364.xml"/><Relationship Id="rId50" Type="http://schemas.openxmlformats.org/officeDocument/2006/relationships/hyperlink" Target="mailto:cristiane.lima@ifpr.edu.br" TargetMode="External"/><Relationship Id="rId104" Type="http://schemas.openxmlformats.org/officeDocument/2006/relationships/hyperlink" Target="mailto:tatiana.niwa@ifpr.edu.br" TargetMode="External"/><Relationship Id="rId146" Type="http://schemas.openxmlformats.org/officeDocument/2006/relationships/hyperlink" Target="mailto:heber.morais@ifpr.edu.br" TargetMode="External"/><Relationship Id="rId188" Type="http://schemas.openxmlformats.org/officeDocument/2006/relationships/hyperlink" Target="mailto:marilisi.fischer@ifpr.edu.br" TargetMode="External"/><Relationship Id="rId311" Type="http://schemas.openxmlformats.org/officeDocument/2006/relationships/hyperlink" Target="mailto:fabiana.tiberio@ifpr.edu.br" TargetMode="External"/><Relationship Id="rId353" Type="http://schemas.openxmlformats.org/officeDocument/2006/relationships/hyperlink" Target="mailto:miguel.luiz@ifpr.edu.br" TargetMode="External"/><Relationship Id="rId395" Type="http://schemas.openxmlformats.org/officeDocument/2006/relationships/table" Target="../tables/table3.xml"/><Relationship Id="rId409" Type="http://schemas.openxmlformats.org/officeDocument/2006/relationships/table" Target="../tables/table17.xml"/><Relationship Id="rId560" Type="http://schemas.openxmlformats.org/officeDocument/2006/relationships/table" Target="../tables/table168.xml"/><Relationship Id="rId798" Type="http://schemas.openxmlformats.org/officeDocument/2006/relationships/table" Target="../tables/table406.xml"/><Relationship Id="rId92" Type="http://schemas.openxmlformats.org/officeDocument/2006/relationships/hyperlink" Target="mailto:miguel.luiz@ifpr.edu.br" TargetMode="External"/><Relationship Id="rId213" Type="http://schemas.openxmlformats.org/officeDocument/2006/relationships/hyperlink" Target="mailto:marilisi.fischer@ifpr.edu.br" TargetMode="External"/><Relationship Id="rId420" Type="http://schemas.openxmlformats.org/officeDocument/2006/relationships/table" Target="../tables/table28.xml"/><Relationship Id="rId616" Type="http://schemas.openxmlformats.org/officeDocument/2006/relationships/table" Target="../tables/table224.xml"/><Relationship Id="rId658" Type="http://schemas.openxmlformats.org/officeDocument/2006/relationships/table" Target="../tables/table266.xml"/><Relationship Id="rId823" Type="http://schemas.openxmlformats.org/officeDocument/2006/relationships/table" Target="../tables/table431.xml"/><Relationship Id="rId865" Type="http://schemas.openxmlformats.org/officeDocument/2006/relationships/table" Target="../tables/table473.xml"/><Relationship Id="rId255" Type="http://schemas.openxmlformats.org/officeDocument/2006/relationships/hyperlink" Target="mailto:cleverson.leonor@ifpr.edu.br" TargetMode="External"/><Relationship Id="rId297" Type="http://schemas.openxmlformats.org/officeDocument/2006/relationships/hyperlink" Target="mailto:marilisi.fischer@ifpr.edu.br" TargetMode="External"/><Relationship Id="rId462" Type="http://schemas.openxmlformats.org/officeDocument/2006/relationships/table" Target="../tables/table70.xml"/><Relationship Id="rId518" Type="http://schemas.openxmlformats.org/officeDocument/2006/relationships/table" Target="../tables/table126.xml"/><Relationship Id="rId725" Type="http://schemas.openxmlformats.org/officeDocument/2006/relationships/table" Target="../tables/table333.xml"/><Relationship Id="rId115" Type="http://schemas.openxmlformats.org/officeDocument/2006/relationships/hyperlink" Target="mailto:andre.frederico@ifpr.edu.br" TargetMode="External"/><Relationship Id="rId157" Type="http://schemas.openxmlformats.org/officeDocument/2006/relationships/hyperlink" Target="mailto:ed.carlos@ifpr.edu.br" TargetMode="External"/><Relationship Id="rId322" Type="http://schemas.openxmlformats.org/officeDocument/2006/relationships/hyperlink" Target="mailto:amarildo.magalhaes@ifpr.edu.br" TargetMode="External"/><Relationship Id="rId364" Type="http://schemas.openxmlformats.org/officeDocument/2006/relationships/hyperlink" Target="mailto:larissa.mellinger@Ifpr.edu.br" TargetMode="External"/><Relationship Id="rId767" Type="http://schemas.openxmlformats.org/officeDocument/2006/relationships/table" Target="../tables/table375.xml"/><Relationship Id="rId61" Type="http://schemas.openxmlformats.org/officeDocument/2006/relationships/hyperlink" Target="mailto:cheila.santos@ifpr.edu.br" TargetMode="External"/><Relationship Id="rId199" Type="http://schemas.openxmlformats.org/officeDocument/2006/relationships/hyperlink" Target="mailto:marilisi.fischer@ifpr.edu.br" TargetMode="External"/><Relationship Id="rId571" Type="http://schemas.openxmlformats.org/officeDocument/2006/relationships/table" Target="../tables/table179.xml"/><Relationship Id="rId627" Type="http://schemas.openxmlformats.org/officeDocument/2006/relationships/table" Target="../tables/table235.xml"/><Relationship Id="rId669" Type="http://schemas.openxmlformats.org/officeDocument/2006/relationships/table" Target="../tables/table277.xml"/><Relationship Id="rId834" Type="http://schemas.openxmlformats.org/officeDocument/2006/relationships/table" Target="../tables/table442.xml"/><Relationship Id="rId876" Type="http://schemas.openxmlformats.org/officeDocument/2006/relationships/table" Target="../tables/table484.xml"/><Relationship Id="rId19" Type="http://schemas.openxmlformats.org/officeDocument/2006/relationships/hyperlink" Target="mailto:francielle.braznick@ifpr.edu.br" TargetMode="External"/><Relationship Id="rId224" Type="http://schemas.openxmlformats.org/officeDocument/2006/relationships/hyperlink" Target="mailto:marilisi.fischer@ifpr.edu.br" TargetMode="External"/><Relationship Id="rId266" Type="http://schemas.openxmlformats.org/officeDocument/2006/relationships/hyperlink" Target="mailto:thiago.wideck@ifpr.edu.br" TargetMode="External"/><Relationship Id="rId431" Type="http://schemas.openxmlformats.org/officeDocument/2006/relationships/table" Target="../tables/table39.xml"/><Relationship Id="rId473" Type="http://schemas.openxmlformats.org/officeDocument/2006/relationships/table" Target="../tables/table81.xml"/><Relationship Id="rId529" Type="http://schemas.openxmlformats.org/officeDocument/2006/relationships/table" Target="../tables/table137.xml"/><Relationship Id="rId680" Type="http://schemas.openxmlformats.org/officeDocument/2006/relationships/table" Target="../tables/table288.xml"/><Relationship Id="rId736" Type="http://schemas.openxmlformats.org/officeDocument/2006/relationships/table" Target="../tables/table344.xml"/><Relationship Id="rId901" Type="http://schemas.openxmlformats.org/officeDocument/2006/relationships/table" Target="../tables/table509.xml"/><Relationship Id="rId30" Type="http://schemas.openxmlformats.org/officeDocument/2006/relationships/hyperlink" Target="mailto:allan.souza@ifpr.edu.br" TargetMode="External"/><Relationship Id="rId126" Type="http://schemas.openxmlformats.org/officeDocument/2006/relationships/hyperlink" Target="mailto:camila.almeida@ifpr.edu.br" TargetMode="External"/><Relationship Id="rId168" Type="http://schemas.openxmlformats.org/officeDocument/2006/relationships/hyperlink" Target="mailto:evandra.castro@Ifpr.edu.br" TargetMode="External"/><Relationship Id="rId333" Type="http://schemas.openxmlformats.org/officeDocument/2006/relationships/hyperlink" Target="mailto:eneias.gomes@ifpr.edu.br" TargetMode="External"/><Relationship Id="rId540" Type="http://schemas.openxmlformats.org/officeDocument/2006/relationships/table" Target="../tables/table148.xml"/><Relationship Id="rId778" Type="http://schemas.openxmlformats.org/officeDocument/2006/relationships/table" Target="../tables/table386.xml"/><Relationship Id="rId72" Type="http://schemas.openxmlformats.org/officeDocument/2006/relationships/hyperlink" Target="mailto:cesar.junior@ifpr.edu.br" TargetMode="External"/><Relationship Id="rId375" Type="http://schemas.openxmlformats.org/officeDocument/2006/relationships/hyperlink" Target="mailto:deise.monteiro@ifpr.edu.br" TargetMode="External"/><Relationship Id="rId582" Type="http://schemas.openxmlformats.org/officeDocument/2006/relationships/table" Target="../tables/table190.xml"/><Relationship Id="rId638" Type="http://schemas.openxmlformats.org/officeDocument/2006/relationships/table" Target="../tables/table246.xml"/><Relationship Id="rId803" Type="http://schemas.openxmlformats.org/officeDocument/2006/relationships/table" Target="../tables/table411.xml"/><Relationship Id="rId845" Type="http://schemas.openxmlformats.org/officeDocument/2006/relationships/table" Target="../tables/table453.xml"/><Relationship Id="rId3" Type="http://schemas.openxmlformats.org/officeDocument/2006/relationships/hyperlink" Target="mailto:priscila.queiroz@ifpr.edu.br" TargetMode="External"/><Relationship Id="rId235" Type="http://schemas.openxmlformats.org/officeDocument/2006/relationships/hyperlink" Target="mailto:rovilson.moraes@ifpr.edu.br" TargetMode="External"/><Relationship Id="rId277" Type="http://schemas.openxmlformats.org/officeDocument/2006/relationships/hyperlink" Target="mailto:amarildo.magalhaes@ifpr.edu.br" TargetMode="External"/><Relationship Id="rId400" Type="http://schemas.openxmlformats.org/officeDocument/2006/relationships/table" Target="../tables/table8.xml"/><Relationship Id="rId442" Type="http://schemas.openxmlformats.org/officeDocument/2006/relationships/table" Target="../tables/table50.xml"/><Relationship Id="rId484" Type="http://schemas.openxmlformats.org/officeDocument/2006/relationships/table" Target="../tables/table92.xml"/><Relationship Id="rId705" Type="http://schemas.openxmlformats.org/officeDocument/2006/relationships/table" Target="../tables/table313.xml"/><Relationship Id="rId887" Type="http://schemas.openxmlformats.org/officeDocument/2006/relationships/table" Target="../tables/table495.xml"/><Relationship Id="rId137" Type="http://schemas.openxmlformats.org/officeDocument/2006/relationships/hyperlink" Target="mailto:lucio.schulz@ifpr.edu.br" TargetMode="External"/><Relationship Id="rId302" Type="http://schemas.openxmlformats.org/officeDocument/2006/relationships/hyperlink" Target="mailto:ilson.vieira@ifpr.edu.br" TargetMode="External"/><Relationship Id="rId344" Type="http://schemas.openxmlformats.org/officeDocument/2006/relationships/hyperlink" Target="mailto:cleverson.leonor@ifpr.edu.br" TargetMode="External"/><Relationship Id="rId691" Type="http://schemas.openxmlformats.org/officeDocument/2006/relationships/table" Target="../tables/table299.xml"/><Relationship Id="rId747" Type="http://schemas.openxmlformats.org/officeDocument/2006/relationships/table" Target="../tables/table355.xml"/><Relationship Id="rId789" Type="http://schemas.openxmlformats.org/officeDocument/2006/relationships/table" Target="../tables/table397.xml"/><Relationship Id="rId41" Type="http://schemas.openxmlformats.org/officeDocument/2006/relationships/hyperlink" Target="mailto:roseli.silverio@ifpr.edu.br" TargetMode="External"/><Relationship Id="rId83" Type="http://schemas.openxmlformats.org/officeDocument/2006/relationships/hyperlink" Target="mailto:liliane.wilcek@ifpr.edu.br" TargetMode="External"/><Relationship Id="rId179" Type="http://schemas.openxmlformats.org/officeDocument/2006/relationships/hyperlink" Target="mailto:thiago.wideck@ifpr.edu.br" TargetMode="External"/><Relationship Id="rId386" Type="http://schemas.openxmlformats.org/officeDocument/2006/relationships/hyperlink" Target="https://sei.ifpr.edu.br/sei/suelen.gaspi@ifpr.edu.br" TargetMode="External"/><Relationship Id="rId551" Type="http://schemas.openxmlformats.org/officeDocument/2006/relationships/table" Target="../tables/table159.xml"/><Relationship Id="rId593" Type="http://schemas.openxmlformats.org/officeDocument/2006/relationships/table" Target="../tables/table201.xml"/><Relationship Id="rId607" Type="http://schemas.openxmlformats.org/officeDocument/2006/relationships/table" Target="../tables/table215.xml"/><Relationship Id="rId649" Type="http://schemas.openxmlformats.org/officeDocument/2006/relationships/table" Target="../tables/table257.xml"/><Relationship Id="rId814" Type="http://schemas.openxmlformats.org/officeDocument/2006/relationships/table" Target="../tables/table422.xml"/><Relationship Id="rId856" Type="http://schemas.openxmlformats.org/officeDocument/2006/relationships/table" Target="../tables/table464.xml"/><Relationship Id="rId190" Type="http://schemas.openxmlformats.org/officeDocument/2006/relationships/hyperlink" Target="mailto:amarildo.magalhaes@ifpr.edu.br" TargetMode="External"/><Relationship Id="rId204" Type="http://schemas.openxmlformats.org/officeDocument/2006/relationships/hyperlink" Target="mailto:amarildo.magalhaes@ifpr.edu.br" TargetMode="External"/><Relationship Id="rId246" Type="http://schemas.openxmlformats.org/officeDocument/2006/relationships/hyperlink" Target="mailto:marilisi.fischer@ifpr.edu.br" TargetMode="External"/><Relationship Id="rId288" Type="http://schemas.openxmlformats.org/officeDocument/2006/relationships/hyperlink" Target="mailto:amarildo.magalhaes@ifpr.edu.br" TargetMode="External"/><Relationship Id="rId411" Type="http://schemas.openxmlformats.org/officeDocument/2006/relationships/table" Target="../tables/table19.xml"/><Relationship Id="rId453" Type="http://schemas.openxmlformats.org/officeDocument/2006/relationships/table" Target="../tables/table61.xml"/><Relationship Id="rId509" Type="http://schemas.openxmlformats.org/officeDocument/2006/relationships/table" Target="../tables/table117.xml"/><Relationship Id="rId660" Type="http://schemas.openxmlformats.org/officeDocument/2006/relationships/table" Target="../tables/table268.xml"/><Relationship Id="rId898" Type="http://schemas.openxmlformats.org/officeDocument/2006/relationships/table" Target="../tables/table506.xml"/><Relationship Id="rId106" Type="http://schemas.openxmlformats.org/officeDocument/2006/relationships/hyperlink" Target="mailto:ciro.bachtold@ifpr.edu.br" TargetMode="External"/><Relationship Id="rId313" Type="http://schemas.openxmlformats.org/officeDocument/2006/relationships/hyperlink" Target="mailto:marilisi.fischer@ifpr.edu.br" TargetMode="External"/><Relationship Id="rId495" Type="http://schemas.openxmlformats.org/officeDocument/2006/relationships/table" Target="../tables/table103.xml"/><Relationship Id="rId716" Type="http://schemas.openxmlformats.org/officeDocument/2006/relationships/table" Target="../tables/table324.xml"/><Relationship Id="rId758" Type="http://schemas.openxmlformats.org/officeDocument/2006/relationships/table" Target="../tables/table366.xml"/><Relationship Id="rId10" Type="http://schemas.openxmlformats.org/officeDocument/2006/relationships/hyperlink" Target="mailto:fabricio.camponogara@ifpr.edu.br" TargetMode="External"/><Relationship Id="rId52" Type="http://schemas.openxmlformats.org/officeDocument/2006/relationships/hyperlink" Target="mailto:lilian.carneiro@ifpr.edu.br" TargetMode="External"/><Relationship Id="rId94" Type="http://schemas.openxmlformats.org/officeDocument/2006/relationships/hyperlink" Target="mailto:rovilson.moraes@ifpr.edu.br" TargetMode="External"/><Relationship Id="rId148" Type="http://schemas.openxmlformats.org/officeDocument/2006/relationships/hyperlink" Target="mailto:heber.morais@ifpr.edu.br" TargetMode="External"/><Relationship Id="rId355" Type="http://schemas.openxmlformats.org/officeDocument/2006/relationships/hyperlink" Target="mailto:anelise.daluz@ifpr.edu.br" TargetMode="External"/><Relationship Id="rId397" Type="http://schemas.openxmlformats.org/officeDocument/2006/relationships/table" Target="../tables/table5.xml"/><Relationship Id="rId520" Type="http://schemas.openxmlformats.org/officeDocument/2006/relationships/table" Target="../tables/table128.xml"/><Relationship Id="rId562" Type="http://schemas.openxmlformats.org/officeDocument/2006/relationships/table" Target="../tables/table170.xml"/><Relationship Id="rId618" Type="http://schemas.openxmlformats.org/officeDocument/2006/relationships/table" Target="../tables/table226.xml"/><Relationship Id="rId825" Type="http://schemas.openxmlformats.org/officeDocument/2006/relationships/table" Target="../tables/table433.xml"/><Relationship Id="rId215" Type="http://schemas.openxmlformats.org/officeDocument/2006/relationships/hyperlink" Target="mailto:estevan.costa@ifpr.edu.br" TargetMode="External"/><Relationship Id="rId257" Type="http://schemas.openxmlformats.org/officeDocument/2006/relationships/hyperlink" Target="mailto:amarildo.magalhaes@ifpr.edu.br" TargetMode="External"/><Relationship Id="rId422" Type="http://schemas.openxmlformats.org/officeDocument/2006/relationships/table" Target="../tables/table30.xml"/><Relationship Id="rId464" Type="http://schemas.openxmlformats.org/officeDocument/2006/relationships/table" Target="../tables/table72.xml"/><Relationship Id="rId867" Type="http://schemas.openxmlformats.org/officeDocument/2006/relationships/table" Target="../tables/table475.xml"/><Relationship Id="rId299" Type="http://schemas.openxmlformats.org/officeDocument/2006/relationships/hyperlink" Target="mailto:rosangela.pereira@ifpr.edu.br" TargetMode="External"/><Relationship Id="rId727" Type="http://schemas.openxmlformats.org/officeDocument/2006/relationships/table" Target="../tables/table335.xml"/><Relationship Id="rId63" Type="http://schemas.openxmlformats.org/officeDocument/2006/relationships/hyperlink" Target="mailto:lieberti.araujo@ifpr.edu.br" TargetMode="External"/><Relationship Id="rId159" Type="http://schemas.openxmlformats.org/officeDocument/2006/relationships/hyperlink" Target="mailto:lauro.dias@ifpr.edu.br" TargetMode="External"/><Relationship Id="rId366" Type="http://schemas.openxmlformats.org/officeDocument/2006/relationships/hyperlink" Target="mailto:ana.radis@ifpr.edu.br" TargetMode="External"/><Relationship Id="rId573" Type="http://schemas.openxmlformats.org/officeDocument/2006/relationships/table" Target="../tables/table181.xml"/><Relationship Id="rId780" Type="http://schemas.openxmlformats.org/officeDocument/2006/relationships/table" Target="../tables/table388.xml"/><Relationship Id="rId226" Type="http://schemas.openxmlformats.org/officeDocument/2006/relationships/hyperlink" Target="mailto:diego.spader@ifpr.edu.br" TargetMode="External"/><Relationship Id="rId433" Type="http://schemas.openxmlformats.org/officeDocument/2006/relationships/table" Target="../tables/table41.xml"/><Relationship Id="rId878" Type="http://schemas.openxmlformats.org/officeDocument/2006/relationships/table" Target="../tables/table486.xml"/><Relationship Id="rId640" Type="http://schemas.openxmlformats.org/officeDocument/2006/relationships/table" Target="../tables/table248.xml"/><Relationship Id="rId738" Type="http://schemas.openxmlformats.org/officeDocument/2006/relationships/table" Target="../tables/table346.xml"/><Relationship Id="rId74" Type="http://schemas.openxmlformats.org/officeDocument/2006/relationships/hyperlink" Target="mailto:raquel.sioma@ifpr.edu.br" TargetMode="External"/><Relationship Id="rId377" Type="http://schemas.openxmlformats.org/officeDocument/2006/relationships/hyperlink" Target="mailto:wesley.delalibera@ifpr.edu.br" TargetMode="External"/><Relationship Id="rId500" Type="http://schemas.openxmlformats.org/officeDocument/2006/relationships/table" Target="../tables/table108.xml"/><Relationship Id="rId584" Type="http://schemas.openxmlformats.org/officeDocument/2006/relationships/table" Target="../tables/table192.xml"/><Relationship Id="rId805" Type="http://schemas.openxmlformats.org/officeDocument/2006/relationships/table" Target="../tables/table413.xml"/><Relationship Id="rId5" Type="http://schemas.openxmlformats.org/officeDocument/2006/relationships/hyperlink" Target="mailto:raphael.lage@ifpr.edu.br" TargetMode="External"/><Relationship Id="rId237" Type="http://schemas.openxmlformats.org/officeDocument/2006/relationships/hyperlink" Target="mailto:amarildo.magalhaes@ifpr.edu.br" TargetMode="External"/><Relationship Id="rId791" Type="http://schemas.openxmlformats.org/officeDocument/2006/relationships/table" Target="../tables/table399.xml"/><Relationship Id="rId889" Type="http://schemas.openxmlformats.org/officeDocument/2006/relationships/table" Target="../tables/table497.xml"/><Relationship Id="rId444" Type="http://schemas.openxmlformats.org/officeDocument/2006/relationships/table" Target="../tables/table52.xml"/><Relationship Id="rId651" Type="http://schemas.openxmlformats.org/officeDocument/2006/relationships/table" Target="../tables/table259.xml"/><Relationship Id="rId749" Type="http://schemas.openxmlformats.org/officeDocument/2006/relationships/table" Target="../tables/table357.xml"/><Relationship Id="rId290" Type="http://schemas.openxmlformats.org/officeDocument/2006/relationships/hyperlink" Target="mailto:izaias.santos@ifpr.edu.br" TargetMode="External"/><Relationship Id="rId304" Type="http://schemas.openxmlformats.org/officeDocument/2006/relationships/hyperlink" Target="mailto:amarildo.magalhaes@ifpr.edu.br" TargetMode="External"/><Relationship Id="rId388" Type="http://schemas.openxmlformats.org/officeDocument/2006/relationships/hyperlink" Target="mailto:vitor.piccinin@ifpr.edu.br" TargetMode="External"/><Relationship Id="rId511" Type="http://schemas.openxmlformats.org/officeDocument/2006/relationships/table" Target="../tables/table119.xml"/><Relationship Id="rId609" Type="http://schemas.openxmlformats.org/officeDocument/2006/relationships/table" Target="../tables/table217.xml"/><Relationship Id="rId85" Type="http://schemas.openxmlformats.org/officeDocument/2006/relationships/hyperlink" Target="mailto:olivia.nascimento@ifpr.edu.br" TargetMode="External"/><Relationship Id="rId150" Type="http://schemas.openxmlformats.org/officeDocument/2006/relationships/hyperlink" Target="mailto:allan.souza@ifpr.edu.br" TargetMode="External"/><Relationship Id="rId595" Type="http://schemas.openxmlformats.org/officeDocument/2006/relationships/table" Target="../tables/table203.xml"/><Relationship Id="rId816" Type="http://schemas.openxmlformats.org/officeDocument/2006/relationships/table" Target="../tables/table424.xml"/><Relationship Id="rId248" Type="http://schemas.openxmlformats.org/officeDocument/2006/relationships/hyperlink" Target="mailto:amarildo.magalhaes@ifpr.edu.br" TargetMode="External"/><Relationship Id="rId455" Type="http://schemas.openxmlformats.org/officeDocument/2006/relationships/table" Target="../tables/table63.xml"/><Relationship Id="rId662" Type="http://schemas.openxmlformats.org/officeDocument/2006/relationships/table" Target="../tables/table270.xml"/><Relationship Id="rId12" Type="http://schemas.openxmlformats.org/officeDocument/2006/relationships/hyperlink" Target="mailto:raquel.sioma@ifpr.edu.br" TargetMode="External"/><Relationship Id="rId108" Type="http://schemas.openxmlformats.org/officeDocument/2006/relationships/hyperlink" Target="mailto:ciro.bachtold@ifpr.edu.br" TargetMode="External"/><Relationship Id="rId315" Type="http://schemas.openxmlformats.org/officeDocument/2006/relationships/hyperlink" Target="mailto:diego.spader@ifpr.edu.br" TargetMode="External"/><Relationship Id="rId522" Type="http://schemas.openxmlformats.org/officeDocument/2006/relationships/table" Target="../tables/table130.xml"/><Relationship Id="rId96" Type="http://schemas.openxmlformats.org/officeDocument/2006/relationships/hyperlink" Target="mailto:rovilson.moraes@ifpr.edu.br" TargetMode="External"/><Relationship Id="rId161" Type="http://schemas.openxmlformats.org/officeDocument/2006/relationships/hyperlink" Target="mailto:raquel.sioma@ifpr.edu.br" TargetMode="External"/><Relationship Id="rId399" Type="http://schemas.openxmlformats.org/officeDocument/2006/relationships/table" Target="../tables/table7.xml"/><Relationship Id="rId827" Type="http://schemas.openxmlformats.org/officeDocument/2006/relationships/table" Target="../tables/table435.xml"/><Relationship Id="rId259" Type="http://schemas.openxmlformats.org/officeDocument/2006/relationships/hyperlink" Target="mailto:Osmair.silva@ifpr.edu.br" TargetMode="External"/><Relationship Id="rId466" Type="http://schemas.openxmlformats.org/officeDocument/2006/relationships/table" Target="../tables/table74.xml"/><Relationship Id="rId673" Type="http://schemas.openxmlformats.org/officeDocument/2006/relationships/table" Target="../tables/table281.xml"/><Relationship Id="rId880" Type="http://schemas.openxmlformats.org/officeDocument/2006/relationships/table" Target="../tables/table488.xml"/><Relationship Id="rId23" Type="http://schemas.openxmlformats.org/officeDocument/2006/relationships/hyperlink" Target="mailto:priscila.queiroz@ifpr.edu.br" TargetMode="External"/><Relationship Id="rId119" Type="http://schemas.openxmlformats.org/officeDocument/2006/relationships/hyperlink" Target="mailto:jose.boas@ifpr.edu.br" TargetMode="External"/><Relationship Id="rId326" Type="http://schemas.openxmlformats.org/officeDocument/2006/relationships/hyperlink" Target="mailto:amarildo.magalhaes@ifpr.edu.br" TargetMode="External"/><Relationship Id="rId533" Type="http://schemas.openxmlformats.org/officeDocument/2006/relationships/table" Target="../tables/table141.xml"/><Relationship Id="rId740" Type="http://schemas.openxmlformats.org/officeDocument/2006/relationships/table" Target="../tables/table348.xml"/><Relationship Id="rId838" Type="http://schemas.openxmlformats.org/officeDocument/2006/relationships/table" Target="../tables/table446.xml"/><Relationship Id="rId172" Type="http://schemas.openxmlformats.org/officeDocument/2006/relationships/hyperlink" Target="mailto:liberei.araujo@ifpr.edu.br" TargetMode="External"/><Relationship Id="rId477" Type="http://schemas.openxmlformats.org/officeDocument/2006/relationships/table" Target="../tables/table85.xml"/><Relationship Id="rId600" Type="http://schemas.openxmlformats.org/officeDocument/2006/relationships/table" Target="../tables/table208.xml"/><Relationship Id="rId684" Type="http://schemas.openxmlformats.org/officeDocument/2006/relationships/table" Target="../tables/table292.xml"/><Relationship Id="rId337" Type="http://schemas.openxmlformats.org/officeDocument/2006/relationships/hyperlink" Target="mailto:amarildo.magalhaes@ifpr.edu.br" TargetMode="External"/><Relationship Id="rId891" Type="http://schemas.openxmlformats.org/officeDocument/2006/relationships/table" Target="../tables/table499.xml"/><Relationship Id="rId905" Type="http://schemas.openxmlformats.org/officeDocument/2006/relationships/table" Target="../tables/table513.xml"/><Relationship Id="rId34" Type="http://schemas.openxmlformats.org/officeDocument/2006/relationships/hyperlink" Target="mailto:thaisa.deus@ifpr.edu.br" TargetMode="External"/><Relationship Id="rId544" Type="http://schemas.openxmlformats.org/officeDocument/2006/relationships/table" Target="../tables/table152.xml"/><Relationship Id="rId751" Type="http://schemas.openxmlformats.org/officeDocument/2006/relationships/table" Target="../tables/table359.xml"/><Relationship Id="rId849" Type="http://schemas.openxmlformats.org/officeDocument/2006/relationships/table" Target="../tables/table457.xml"/><Relationship Id="rId183" Type="http://schemas.openxmlformats.org/officeDocument/2006/relationships/hyperlink" Target="mailto:amarildo.magalhaes@ifpr.edu.br" TargetMode="External"/><Relationship Id="rId390" Type="http://schemas.openxmlformats.org/officeDocument/2006/relationships/hyperlink" Target="mailto:andre.ramos@ifpr.edu.br" TargetMode="External"/><Relationship Id="rId404" Type="http://schemas.openxmlformats.org/officeDocument/2006/relationships/table" Target="../tables/table12.xml"/><Relationship Id="rId611" Type="http://schemas.openxmlformats.org/officeDocument/2006/relationships/table" Target="../tables/table219.xml"/><Relationship Id="rId250" Type="http://schemas.openxmlformats.org/officeDocument/2006/relationships/hyperlink" Target="mailto:jonathan.barros@ifpr.edu.br" TargetMode="External"/><Relationship Id="rId488" Type="http://schemas.openxmlformats.org/officeDocument/2006/relationships/table" Target="../tables/table96.xml"/><Relationship Id="rId695" Type="http://schemas.openxmlformats.org/officeDocument/2006/relationships/table" Target="../tables/table303.xml"/><Relationship Id="rId709" Type="http://schemas.openxmlformats.org/officeDocument/2006/relationships/table" Target="../tables/table317.xml"/><Relationship Id="rId45" Type="http://schemas.openxmlformats.org/officeDocument/2006/relationships/hyperlink" Target="mailto:ettiene.mucelin@ifpr.edu.br" TargetMode="External"/><Relationship Id="rId110" Type="http://schemas.openxmlformats.org/officeDocument/2006/relationships/hyperlink" Target="mailto:andrea.andrade@ifpr.edu.br" TargetMode="External"/><Relationship Id="rId348" Type="http://schemas.openxmlformats.org/officeDocument/2006/relationships/hyperlink" Target="mailto:anelise.daluz@ifpr.edu.br" TargetMode="External"/><Relationship Id="rId555" Type="http://schemas.openxmlformats.org/officeDocument/2006/relationships/table" Target="../tables/table163.xml"/><Relationship Id="rId762" Type="http://schemas.openxmlformats.org/officeDocument/2006/relationships/table" Target="../tables/table370.xml"/><Relationship Id="rId194" Type="http://schemas.openxmlformats.org/officeDocument/2006/relationships/hyperlink" Target="mailto:amarildo.magalhaes@ifpr.edu.br" TargetMode="External"/><Relationship Id="rId208" Type="http://schemas.openxmlformats.org/officeDocument/2006/relationships/hyperlink" Target="mailto:rafael.buss@ifpr.edu.br" TargetMode="External"/><Relationship Id="rId415" Type="http://schemas.openxmlformats.org/officeDocument/2006/relationships/table" Target="../tables/table23.xml"/><Relationship Id="rId622" Type="http://schemas.openxmlformats.org/officeDocument/2006/relationships/table" Target="../tables/table230.xml"/><Relationship Id="rId261" Type="http://schemas.openxmlformats.org/officeDocument/2006/relationships/hyperlink" Target="mailto:marilisi.fischer@ifpr.edu.br" TargetMode="External"/><Relationship Id="rId499" Type="http://schemas.openxmlformats.org/officeDocument/2006/relationships/table" Target="../tables/table107.xml"/><Relationship Id="rId56" Type="http://schemas.openxmlformats.org/officeDocument/2006/relationships/hyperlink" Target="mailto:humberto.queiroz@ifpr.edu.br" TargetMode="External"/><Relationship Id="rId359" Type="http://schemas.openxmlformats.org/officeDocument/2006/relationships/hyperlink" Target="mailto:rejanea.matusaiki@ifpr.edu.br" TargetMode="External"/><Relationship Id="rId566" Type="http://schemas.openxmlformats.org/officeDocument/2006/relationships/table" Target="../tables/table174.xml"/><Relationship Id="rId773" Type="http://schemas.openxmlformats.org/officeDocument/2006/relationships/table" Target="../tables/table381.xml"/><Relationship Id="rId121" Type="http://schemas.openxmlformats.org/officeDocument/2006/relationships/hyperlink" Target="mailto:rosangela.pereira@ifpr.edu.br" TargetMode="External"/><Relationship Id="rId219" Type="http://schemas.openxmlformats.org/officeDocument/2006/relationships/hyperlink" Target="mailto:fabio.campos@ifpr.edu.br" TargetMode="External"/><Relationship Id="rId426" Type="http://schemas.openxmlformats.org/officeDocument/2006/relationships/table" Target="../tables/table34.xml"/><Relationship Id="rId633" Type="http://schemas.openxmlformats.org/officeDocument/2006/relationships/table" Target="../tables/table241.xml"/><Relationship Id="rId840" Type="http://schemas.openxmlformats.org/officeDocument/2006/relationships/table" Target="../tables/table448.xml"/><Relationship Id="rId67" Type="http://schemas.openxmlformats.org/officeDocument/2006/relationships/hyperlink" Target="mailto:rodrigo.zucarelli@ifpr.edu.br" TargetMode="External"/><Relationship Id="rId272" Type="http://schemas.openxmlformats.org/officeDocument/2006/relationships/hyperlink" Target="mailto:raul.osowski@ifpr.edu.br" TargetMode="External"/><Relationship Id="rId577" Type="http://schemas.openxmlformats.org/officeDocument/2006/relationships/table" Target="../tables/table185.xml"/><Relationship Id="rId700" Type="http://schemas.openxmlformats.org/officeDocument/2006/relationships/table" Target="../tables/table308.xml"/><Relationship Id="rId132" Type="http://schemas.openxmlformats.org/officeDocument/2006/relationships/hyperlink" Target="mailto:jeferson.silveira@ifpr.edu.br" TargetMode="External"/><Relationship Id="rId784" Type="http://schemas.openxmlformats.org/officeDocument/2006/relationships/table" Target="../tables/table392.xml"/><Relationship Id="rId437" Type="http://schemas.openxmlformats.org/officeDocument/2006/relationships/table" Target="../tables/table45.xml"/><Relationship Id="rId644" Type="http://schemas.openxmlformats.org/officeDocument/2006/relationships/table" Target="../tables/table252.xml"/><Relationship Id="rId851" Type="http://schemas.openxmlformats.org/officeDocument/2006/relationships/table" Target="../tables/table459.xml"/><Relationship Id="rId283" Type="http://schemas.openxmlformats.org/officeDocument/2006/relationships/hyperlink" Target="mailto:mauricio.zanatta@ifpr.edu.br" TargetMode="External"/><Relationship Id="rId490" Type="http://schemas.openxmlformats.org/officeDocument/2006/relationships/table" Target="../tables/table98.xml"/><Relationship Id="rId504" Type="http://schemas.openxmlformats.org/officeDocument/2006/relationships/table" Target="../tables/table112.xml"/><Relationship Id="rId711" Type="http://schemas.openxmlformats.org/officeDocument/2006/relationships/table" Target="../tables/table319.xml"/><Relationship Id="rId78" Type="http://schemas.openxmlformats.org/officeDocument/2006/relationships/hyperlink" Target="mailto:tatiane.varela@ifpr.edu.br" TargetMode="External"/><Relationship Id="rId143" Type="http://schemas.openxmlformats.org/officeDocument/2006/relationships/hyperlink" Target="mailto:miqueias.carvalho@ifpr.edu.br" TargetMode="External"/><Relationship Id="rId350" Type="http://schemas.openxmlformats.org/officeDocument/2006/relationships/hyperlink" Target="mailto:rafael.tizony@ifpr.edu.br" TargetMode="External"/><Relationship Id="rId588" Type="http://schemas.openxmlformats.org/officeDocument/2006/relationships/table" Target="../tables/table196.xml"/><Relationship Id="rId795" Type="http://schemas.openxmlformats.org/officeDocument/2006/relationships/table" Target="../tables/table403.xml"/><Relationship Id="rId809" Type="http://schemas.openxmlformats.org/officeDocument/2006/relationships/table" Target="../tables/table417.xml"/><Relationship Id="rId9" Type="http://schemas.openxmlformats.org/officeDocument/2006/relationships/hyperlink" Target="mailto:maicon.paula@ifpr.edu.br" TargetMode="External"/><Relationship Id="rId210" Type="http://schemas.openxmlformats.org/officeDocument/2006/relationships/hyperlink" Target="mailto:marilisi.fischer@ifpr.edu.br" TargetMode="External"/><Relationship Id="rId448" Type="http://schemas.openxmlformats.org/officeDocument/2006/relationships/table" Target="../tables/table56.xml"/><Relationship Id="rId655" Type="http://schemas.openxmlformats.org/officeDocument/2006/relationships/table" Target="../tables/table263.xml"/><Relationship Id="rId862" Type="http://schemas.openxmlformats.org/officeDocument/2006/relationships/table" Target="../tables/table470.xml"/><Relationship Id="rId294" Type="http://schemas.openxmlformats.org/officeDocument/2006/relationships/hyperlink" Target="mailto:marilisi.fischer@ifpr.edu.br" TargetMode="External"/><Relationship Id="rId308" Type="http://schemas.openxmlformats.org/officeDocument/2006/relationships/hyperlink" Target="mailto:amarildo.magalhaes@ifpr.edu.br" TargetMode="External"/><Relationship Id="rId515" Type="http://schemas.openxmlformats.org/officeDocument/2006/relationships/table" Target="../tables/table123.xml"/><Relationship Id="rId722" Type="http://schemas.openxmlformats.org/officeDocument/2006/relationships/table" Target="../tables/table330.xml"/><Relationship Id="rId89" Type="http://schemas.openxmlformats.org/officeDocument/2006/relationships/hyperlink" Target="mailto:fernando.cardoso@ifpr.edu.br" TargetMode="External"/><Relationship Id="rId154" Type="http://schemas.openxmlformats.org/officeDocument/2006/relationships/hyperlink" Target="mailto:rovilson.moraes@ifpr.edu.br" TargetMode="External"/><Relationship Id="rId361" Type="http://schemas.openxmlformats.org/officeDocument/2006/relationships/hyperlink" Target="mailto:elisete.aires@ifpr.edu.br" TargetMode="External"/><Relationship Id="rId599" Type="http://schemas.openxmlformats.org/officeDocument/2006/relationships/table" Target="../tables/table207.xml"/><Relationship Id="rId459" Type="http://schemas.openxmlformats.org/officeDocument/2006/relationships/table" Target="../tables/table67.xml"/><Relationship Id="rId666" Type="http://schemas.openxmlformats.org/officeDocument/2006/relationships/table" Target="../tables/table274.xml"/><Relationship Id="rId873" Type="http://schemas.openxmlformats.org/officeDocument/2006/relationships/table" Target="../tables/table481.xml"/><Relationship Id="rId16" Type="http://schemas.openxmlformats.org/officeDocument/2006/relationships/hyperlink" Target="mailto:paulo.piassa@ifpr.edu.br" TargetMode="External"/><Relationship Id="rId221" Type="http://schemas.openxmlformats.org/officeDocument/2006/relationships/hyperlink" Target="mailto:marilisi.fischer@ifpr.edu.br" TargetMode="External"/><Relationship Id="rId319" Type="http://schemas.openxmlformats.org/officeDocument/2006/relationships/hyperlink" Target="mailto:marilisi.fischer@ifpr.edu.br" TargetMode="External"/><Relationship Id="rId526" Type="http://schemas.openxmlformats.org/officeDocument/2006/relationships/table" Target="../tables/table134.xml"/><Relationship Id="rId733" Type="http://schemas.openxmlformats.org/officeDocument/2006/relationships/table" Target="../tables/table341.xml"/><Relationship Id="rId165" Type="http://schemas.openxmlformats.org/officeDocument/2006/relationships/hyperlink" Target="mailto:evandra.castro@Ifpr.edu.br" TargetMode="External"/><Relationship Id="rId372" Type="http://schemas.openxmlformats.org/officeDocument/2006/relationships/hyperlink" Target="mailto:ana.queiroz@ifpr.edu.br" TargetMode="External"/><Relationship Id="rId677" Type="http://schemas.openxmlformats.org/officeDocument/2006/relationships/table" Target="../tables/table285.xml"/><Relationship Id="rId800" Type="http://schemas.openxmlformats.org/officeDocument/2006/relationships/table" Target="../tables/table408.xml"/><Relationship Id="rId232" Type="http://schemas.openxmlformats.org/officeDocument/2006/relationships/hyperlink" Target="mailto:marilisi.fischer@ifpr.edu.br" TargetMode="External"/><Relationship Id="rId884" Type="http://schemas.openxmlformats.org/officeDocument/2006/relationships/table" Target="../tables/table492.xml"/><Relationship Id="rId27" Type="http://schemas.openxmlformats.org/officeDocument/2006/relationships/hyperlink" Target="mailto:lusivania.oliveira@ifpr.edu.br" TargetMode="External"/><Relationship Id="rId537" Type="http://schemas.openxmlformats.org/officeDocument/2006/relationships/table" Target="../tables/table145.xml"/><Relationship Id="rId744" Type="http://schemas.openxmlformats.org/officeDocument/2006/relationships/table" Target="../tables/table352.xml"/><Relationship Id="rId80" Type="http://schemas.openxmlformats.org/officeDocument/2006/relationships/hyperlink" Target="mailto:fernando.cardoso@ifpr.edu.br" TargetMode="External"/><Relationship Id="rId176" Type="http://schemas.openxmlformats.org/officeDocument/2006/relationships/hyperlink" Target="mailto:jose.moreira@ifpr.edu.br" TargetMode="External"/><Relationship Id="rId383" Type="http://schemas.openxmlformats.org/officeDocument/2006/relationships/hyperlink" Target="https://sei.ifpr.edu.br/sei/fabiane.gouveia@ifpr.edu.br" TargetMode="External"/><Relationship Id="rId590" Type="http://schemas.openxmlformats.org/officeDocument/2006/relationships/table" Target="../tables/table198.xml"/><Relationship Id="rId604" Type="http://schemas.openxmlformats.org/officeDocument/2006/relationships/table" Target="../tables/table212.xml"/><Relationship Id="rId811" Type="http://schemas.openxmlformats.org/officeDocument/2006/relationships/table" Target="../tables/table419.xml"/><Relationship Id="rId243" Type="http://schemas.openxmlformats.org/officeDocument/2006/relationships/hyperlink" Target="mailto:marilisi.fischer@ifpr.edu.br" TargetMode="External"/><Relationship Id="rId450" Type="http://schemas.openxmlformats.org/officeDocument/2006/relationships/table" Target="../tables/table58.xml"/><Relationship Id="rId688" Type="http://schemas.openxmlformats.org/officeDocument/2006/relationships/table" Target="../tables/table296.xml"/><Relationship Id="rId895" Type="http://schemas.openxmlformats.org/officeDocument/2006/relationships/table" Target="../tables/table503.xml"/><Relationship Id="rId909" Type="http://schemas.openxmlformats.org/officeDocument/2006/relationships/table" Target="../tables/table517.xml"/><Relationship Id="rId38" Type="http://schemas.openxmlformats.org/officeDocument/2006/relationships/hyperlink" Target="mailto:fabricio.camponogara@ifpr.edu.br" TargetMode="External"/><Relationship Id="rId103" Type="http://schemas.openxmlformats.org/officeDocument/2006/relationships/hyperlink" Target="mailto:daniel.cocco@ifpr.edu.br" TargetMode="External"/><Relationship Id="rId310" Type="http://schemas.openxmlformats.org/officeDocument/2006/relationships/hyperlink" Target="mailto:angela.martins@ifpr.edu.br" TargetMode="External"/><Relationship Id="rId548" Type="http://schemas.openxmlformats.org/officeDocument/2006/relationships/table" Target="../tables/table156.xml"/><Relationship Id="rId755" Type="http://schemas.openxmlformats.org/officeDocument/2006/relationships/table" Target="../tables/table363.xml"/><Relationship Id="rId91" Type="http://schemas.openxmlformats.org/officeDocument/2006/relationships/hyperlink" Target="mailto:miguel.luiz@ifpr.edu.br" TargetMode="External"/><Relationship Id="rId187" Type="http://schemas.openxmlformats.org/officeDocument/2006/relationships/hyperlink" Target="mailto:amarildo.magalhaes@ifpr.edu.br" TargetMode="External"/><Relationship Id="rId394" Type="http://schemas.openxmlformats.org/officeDocument/2006/relationships/table" Target="../tables/table2.xml"/><Relationship Id="rId408" Type="http://schemas.openxmlformats.org/officeDocument/2006/relationships/table" Target="../tables/table16.xml"/><Relationship Id="rId615" Type="http://schemas.openxmlformats.org/officeDocument/2006/relationships/table" Target="../tables/table223.xml"/><Relationship Id="rId822" Type="http://schemas.openxmlformats.org/officeDocument/2006/relationships/table" Target="../tables/table430.xml"/><Relationship Id="rId254" Type="http://schemas.openxmlformats.org/officeDocument/2006/relationships/hyperlink" Target="mailto:marilisi.fischer@ifpr.edu.br" TargetMode="External"/><Relationship Id="rId699" Type="http://schemas.openxmlformats.org/officeDocument/2006/relationships/table" Target="../tables/table307.xml"/><Relationship Id="rId49" Type="http://schemas.openxmlformats.org/officeDocument/2006/relationships/hyperlink" Target="mailto:ettiene.mucelin@ifpr.edu.br" TargetMode="External"/><Relationship Id="rId114" Type="http://schemas.openxmlformats.org/officeDocument/2006/relationships/hyperlink" Target="mailto:alessandra.santos@ifpr.edu.br" TargetMode="External"/><Relationship Id="rId461" Type="http://schemas.openxmlformats.org/officeDocument/2006/relationships/table" Target="../tables/table69.xml"/><Relationship Id="rId559" Type="http://schemas.openxmlformats.org/officeDocument/2006/relationships/table" Target="../tables/table167.xml"/><Relationship Id="rId766" Type="http://schemas.openxmlformats.org/officeDocument/2006/relationships/table" Target="../tables/table374.xml"/><Relationship Id="rId198" Type="http://schemas.openxmlformats.org/officeDocument/2006/relationships/hyperlink" Target="mailto:amarildo.magalhaes@ifpr.edu.br" TargetMode="External"/><Relationship Id="rId321" Type="http://schemas.openxmlformats.org/officeDocument/2006/relationships/hyperlink" Target="mailto:marilisi.fischer@ifpr.edu.br" TargetMode="External"/><Relationship Id="rId419" Type="http://schemas.openxmlformats.org/officeDocument/2006/relationships/table" Target="../tables/table27.xml"/><Relationship Id="rId626" Type="http://schemas.openxmlformats.org/officeDocument/2006/relationships/table" Target="../tables/table234.xml"/><Relationship Id="rId833" Type="http://schemas.openxmlformats.org/officeDocument/2006/relationships/table" Target="../tables/table441.xml"/><Relationship Id="rId265" Type="http://schemas.openxmlformats.org/officeDocument/2006/relationships/hyperlink" Target="mailto:marilisi.fischer@ifpr.edu.br" TargetMode="External"/><Relationship Id="rId472" Type="http://schemas.openxmlformats.org/officeDocument/2006/relationships/table" Target="../tables/table80.xml"/><Relationship Id="rId900" Type="http://schemas.openxmlformats.org/officeDocument/2006/relationships/table" Target="../tables/table508.xml"/><Relationship Id="rId125" Type="http://schemas.openxmlformats.org/officeDocument/2006/relationships/hyperlink" Target="mailto:heber.morais@ifpr.edu.br" TargetMode="External"/><Relationship Id="rId332" Type="http://schemas.openxmlformats.org/officeDocument/2006/relationships/hyperlink" Target="mailto:marilisi.fischer@ifpr.edu.br" TargetMode="External"/><Relationship Id="rId777" Type="http://schemas.openxmlformats.org/officeDocument/2006/relationships/table" Target="../tables/table385.xml"/><Relationship Id="rId637" Type="http://schemas.openxmlformats.org/officeDocument/2006/relationships/table" Target="../tables/table245.xml"/><Relationship Id="rId844" Type="http://schemas.openxmlformats.org/officeDocument/2006/relationships/table" Target="../tables/table452.xml"/><Relationship Id="rId276" Type="http://schemas.openxmlformats.org/officeDocument/2006/relationships/hyperlink" Target="mailto:juliana.hoffmann@ifpr.edu.br" TargetMode="External"/><Relationship Id="rId483" Type="http://schemas.openxmlformats.org/officeDocument/2006/relationships/table" Target="../tables/table91.xml"/><Relationship Id="rId690" Type="http://schemas.openxmlformats.org/officeDocument/2006/relationships/table" Target="../tables/table298.xml"/><Relationship Id="rId704" Type="http://schemas.openxmlformats.org/officeDocument/2006/relationships/table" Target="../tables/table312.xml"/><Relationship Id="rId911" Type="http://schemas.openxmlformats.org/officeDocument/2006/relationships/comments" Target="../comments2.xml"/><Relationship Id="rId40" Type="http://schemas.openxmlformats.org/officeDocument/2006/relationships/hyperlink" Target="mailto:cassandra.tavares@ifpr.edu.br" TargetMode="External"/><Relationship Id="rId136" Type="http://schemas.openxmlformats.org/officeDocument/2006/relationships/hyperlink" Target="mailto:miguel.luiz@ifpr.edu.br" TargetMode="External"/><Relationship Id="rId343" Type="http://schemas.openxmlformats.org/officeDocument/2006/relationships/hyperlink" Target="mailto:marilisi.fischer@ifpr.edu.br" TargetMode="External"/><Relationship Id="rId550" Type="http://schemas.openxmlformats.org/officeDocument/2006/relationships/table" Target="../tables/table158.xml"/><Relationship Id="rId788" Type="http://schemas.openxmlformats.org/officeDocument/2006/relationships/table" Target="../tables/table396.xml"/><Relationship Id="rId203" Type="http://schemas.openxmlformats.org/officeDocument/2006/relationships/hyperlink" Target="mailto:izaias.santos@ifpr.edu.br" TargetMode="External"/><Relationship Id="rId648" Type="http://schemas.openxmlformats.org/officeDocument/2006/relationships/table" Target="../tables/table256.xml"/><Relationship Id="rId855" Type="http://schemas.openxmlformats.org/officeDocument/2006/relationships/table" Target="../tables/table463.xml"/><Relationship Id="rId287" Type="http://schemas.openxmlformats.org/officeDocument/2006/relationships/hyperlink" Target="mailto:lauro.dias@ifpr.edu.br" TargetMode="External"/><Relationship Id="rId410" Type="http://schemas.openxmlformats.org/officeDocument/2006/relationships/table" Target="../tables/table18.xml"/><Relationship Id="rId494" Type="http://schemas.openxmlformats.org/officeDocument/2006/relationships/table" Target="../tables/table102.xml"/><Relationship Id="rId508" Type="http://schemas.openxmlformats.org/officeDocument/2006/relationships/table" Target="../tables/table116.xml"/><Relationship Id="rId715" Type="http://schemas.openxmlformats.org/officeDocument/2006/relationships/table" Target="../tables/table323.xml"/><Relationship Id="rId147" Type="http://schemas.openxmlformats.org/officeDocument/2006/relationships/hyperlink" Target="mailto:camila.almeida@ifpr.edu.br" TargetMode="External"/><Relationship Id="rId354" Type="http://schemas.openxmlformats.org/officeDocument/2006/relationships/hyperlink" Target="mailto:rafael.tizony@ifpr.edu.br" TargetMode="External"/><Relationship Id="rId799" Type="http://schemas.openxmlformats.org/officeDocument/2006/relationships/table" Target="../tables/table407.xml"/><Relationship Id="rId51" Type="http://schemas.openxmlformats.org/officeDocument/2006/relationships/hyperlink" Target="mailto:ettiene.mucelin@ifpr.edu.br" TargetMode="External"/><Relationship Id="rId561" Type="http://schemas.openxmlformats.org/officeDocument/2006/relationships/table" Target="../tables/table169.xml"/><Relationship Id="rId659" Type="http://schemas.openxmlformats.org/officeDocument/2006/relationships/table" Target="../tables/table267.xml"/><Relationship Id="rId866" Type="http://schemas.openxmlformats.org/officeDocument/2006/relationships/table" Target="../tables/table474.xml"/><Relationship Id="rId214" Type="http://schemas.openxmlformats.org/officeDocument/2006/relationships/hyperlink" Target="mailto:ilson.vieira@ifpr.edu.br" TargetMode="External"/><Relationship Id="rId298" Type="http://schemas.openxmlformats.org/officeDocument/2006/relationships/hyperlink" Target="mailto:giancarlo.fernandes@ifpr.edu.br" TargetMode="External"/><Relationship Id="rId421" Type="http://schemas.openxmlformats.org/officeDocument/2006/relationships/table" Target="../tables/table29.xml"/><Relationship Id="rId519" Type="http://schemas.openxmlformats.org/officeDocument/2006/relationships/table" Target="../tables/table127.xml"/><Relationship Id="rId158" Type="http://schemas.openxmlformats.org/officeDocument/2006/relationships/hyperlink" Target="mailto:ricardo.arruda@ifpr.edu.br" TargetMode="External"/><Relationship Id="rId726" Type="http://schemas.openxmlformats.org/officeDocument/2006/relationships/table" Target="../tables/table334.xml"/><Relationship Id="rId62" Type="http://schemas.openxmlformats.org/officeDocument/2006/relationships/hyperlink" Target="mailto:cesar.junior@ifpr.edu.br" TargetMode="External"/><Relationship Id="rId365" Type="http://schemas.openxmlformats.org/officeDocument/2006/relationships/hyperlink" Target="mailto:luana.meinerz@ifpr.edu.br" TargetMode="External"/><Relationship Id="rId572" Type="http://schemas.openxmlformats.org/officeDocument/2006/relationships/table" Target="../tables/table180.xml"/><Relationship Id="rId225" Type="http://schemas.openxmlformats.org/officeDocument/2006/relationships/hyperlink" Target="mailto:tatiane.varela@ifpr.edu.br" TargetMode="External"/><Relationship Id="rId432" Type="http://schemas.openxmlformats.org/officeDocument/2006/relationships/table" Target="../tables/table40.xml"/><Relationship Id="rId877" Type="http://schemas.openxmlformats.org/officeDocument/2006/relationships/table" Target="../tables/table485.xml"/><Relationship Id="rId737" Type="http://schemas.openxmlformats.org/officeDocument/2006/relationships/table" Target="../tables/table345.xml"/><Relationship Id="rId73" Type="http://schemas.openxmlformats.org/officeDocument/2006/relationships/hyperlink" Target="mailto:tiago.silva@ifpr.edu.br" TargetMode="External"/><Relationship Id="rId169" Type="http://schemas.openxmlformats.org/officeDocument/2006/relationships/hyperlink" Target="mailto:amarildo.magalhaes@ifpr.edu.br" TargetMode="External"/><Relationship Id="rId376" Type="http://schemas.openxmlformats.org/officeDocument/2006/relationships/hyperlink" Target="mailto:evandra.castro@Ifpr.edu.br" TargetMode="External"/><Relationship Id="rId583" Type="http://schemas.openxmlformats.org/officeDocument/2006/relationships/table" Target="../tables/table191.xml"/><Relationship Id="rId790" Type="http://schemas.openxmlformats.org/officeDocument/2006/relationships/table" Target="../tables/table398.xml"/><Relationship Id="rId804" Type="http://schemas.openxmlformats.org/officeDocument/2006/relationships/table" Target="../tables/table412.xml"/><Relationship Id="rId4" Type="http://schemas.openxmlformats.org/officeDocument/2006/relationships/hyperlink" Target="mailto:renan.azevedo@ifpr.edu.br" TargetMode="External"/><Relationship Id="rId236" Type="http://schemas.openxmlformats.org/officeDocument/2006/relationships/hyperlink" Target="mailto:douglas.fernandes@ifpr.edu.br" TargetMode="External"/><Relationship Id="rId443" Type="http://schemas.openxmlformats.org/officeDocument/2006/relationships/table" Target="../tables/table51.xml"/><Relationship Id="rId650" Type="http://schemas.openxmlformats.org/officeDocument/2006/relationships/table" Target="../tables/table258.xml"/><Relationship Id="rId888" Type="http://schemas.openxmlformats.org/officeDocument/2006/relationships/table" Target="../tables/table496.xml"/><Relationship Id="rId303" Type="http://schemas.openxmlformats.org/officeDocument/2006/relationships/hyperlink" Target="mailto:estevan.costa@ifpr.edu.br" TargetMode="External"/><Relationship Id="rId748" Type="http://schemas.openxmlformats.org/officeDocument/2006/relationships/table" Target="../tables/table356.xml"/><Relationship Id="rId84" Type="http://schemas.openxmlformats.org/officeDocument/2006/relationships/hyperlink" Target="mailto:thiago.silverio@ifpr.edu.br" TargetMode="External"/><Relationship Id="rId387" Type="http://schemas.openxmlformats.org/officeDocument/2006/relationships/hyperlink" Target="mailto:vitor.piccinin@ifpr.edu.br" TargetMode="External"/><Relationship Id="rId510" Type="http://schemas.openxmlformats.org/officeDocument/2006/relationships/table" Target="../tables/table118.xml"/><Relationship Id="rId594" Type="http://schemas.openxmlformats.org/officeDocument/2006/relationships/table" Target="../tables/table202.xml"/><Relationship Id="rId608" Type="http://schemas.openxmlformats.org/officeDocument/2006/relationships/table" Target="../tables/table216.xml"/><Relationship Id="rId815" Type="http://schemas.openxmlformats.org/officeDocument/2006/relationships/table" Target="../tables/table423.xml"/><Relationship Id="rId247" Type="http://schemas.openxmlformats.org/officeDocument/2006/relationships/hyperlink" Target="mailto:deividson.okopnik@ifpr.edu.br" TargetMode="External"/><Relationship Id="rId899" Type="http://schemas.openxmlformats.org/officeDocument/2006/relationships/table" Target="../tables/table507.xml"/><Relationship Id="rId107" Type="http://schemas.openxmlformats.org/officeDocument/2006/relationships/hyperlink" Target="mailto:mariana.rocha@ifpr.edu.br" TargetMode="External"/><Relationship Id="rId454" Type="http://schemas.openxmlformats.org/officeDocument/2006/relationships/table" Target="../tables/table62.xml"/><Relationship Id="rId661" Type="http://schemas.openxmlformats.org/officeDocument/2006/relationships/table" Target="../tables/table269.xml"/><Relationship Id="rId759" Type="http://schemas.openxmlformats.org/officeDocument/2006/relationships/table" Target="../tables/table367.xml"/><Relationship Id="rId11" Type="http://schemas.openxmlformats.org/officeDocument/2006/relationships/hyperlink" Target="mailto:cesar.junior@ifpr.edu.br" TargetMode="External"/><Relationship Id="rId314" Type="http://schemas.openxmlformats.org/officeDocument/2006/relationships/hyperlink" Target="mailto:tatiane.varela@ifpr.edu.br" TargetMode="External"/><Relationship Id="rId398" Type="http://schemas.openxmlformats.org/officeDocument/2006/relationships/table" Target="../tables/table6.xml"/><Relationship Id="rId521" Type="http://schemas.openxmlformats.org/officeDocument/2006/relationships/table" Target="../tables/table129.xml"/><Relationship Id="rId619" Type="http://schemas.openxmlformats.org/officeDocument/2006/relationships/table" Target="../tables/table227.xml"/><Relationship Id="rId95" Type="http://schemas.openxmlformats.org/officeDocument/2006/relationships/hyperlink" Target="mailto:diogo.ceccon@ifpr.edu.br" TargetMode="External"/><Relationship Id="rId160" Type="http://schemas.openxmlformats.org/officeDocument/2006/relationships/hyperlink" Target="mailto:mateus.moreira@ifpr.edu.br" TargetMode="External"/><Relationship Id="rId826" Type="http://schemas.openxmlformats.org/officeDocument/2006/relationships/table" Target="../tables/table434.xml"/><Relationship Id="rId258" Type="http://schemas.openxmlformats.org/officeDocument/2006/relationships/hyperlink" Target="mailto:marilisi.fischer@ifpr.edu.br" TargetMode="External"/><Relationship Id="rId465" Type="http://schemas.openxmlformats.org/officeDocument/2006/relationships/table" Target="../tables/table73.xml"/><Relationship Id="rId672" Type="http://schemas.openxmlformats.org/officeDocument/2006/relationships/table" Target="../tables/table280.xml"/><Relationship Id="rId22" Type="http://schemas.openxmlformats.org/officeDocument/2006/relationships/hyperlink" Target="mailto:monice.aquino@ifpr.edu.br" TargetMode="External"/><Relationship Id="rId118" Type="http://schemas.openxmlformats.org/officeDocument/2006/relationships/hyperlink" Target="mailto:luiz.siqueira@ifpr.edu.br" TargetMode="External"/><Relationship Id="rId325" Type="http://schemas.openxmlformats.org/officeDocument/2006/relationships/hyperlink" Target="mailto:douglas.fernandes@ifpr.edu.br" TargetMode="External"/><Relationship Id="rId532" Type="http://schemas.openxmlformats.org/officeDocument/2006/relationships/table" Target="../tables/table140.xml"/><Relationship Id="rId171" Type="http://schemas.openxmlformats.org/officeDocument/2006/relationships/hyperlink" Target="mailto:Osmair.silva@ifpr.edu.br" TargetMode="External"/><Relationship Id="rId837" Type="http://schemas.openxmlformats.org/officeDocument/2006/relationships/table" Target="../tables/table445.xml"/><Relationship Id="rId269" Type="http://schemas.openxmlformats.org/officeDocument/2006/relationships/hyperlink" Target="mailto:marilisi.fischer@ifpr.edu.br" TargetMode="External"/><Relationship Id="rId476" Type="http://schemas.openxmlformats.org/officeDocument/2006/relationships/table" Target="../tables/table84.xml"/><Relationship Id="rId683" Type="http://schemas.openxmlformats.org/officeDocument/2006/relationships/table" Target="../tables/table291.xml"/><Relationship Id="rId890" Type="http://schemas.openxmlformats.org/officeDocument/2006/relationships/table" Target="../tables/table498.xml"/><Relationship Id="rId904" Type="http://schemas.openxmlformats.org/officeDocument/2006/relationships/table" Target="../tables/table512.xml"/><Relationship Id="rId33" Type="http://schemas.openxmlformats.org/officeDocument/2006/relationships/hyperlink" Target="mailto:adilson.muzi@ifpr.edu.br" TargetMode="External"/><Relationship Id="rId129" Type="http://schemas.openxmlformats.org/officeDocument/2006/relationships/hyperlink" Target="mailto:mateus.moreira@ifpr.edu.br" TargetMode="External"/><Relationship Id="rId336" Type="http://schemas.openxmlformats.org/officeDocument/2006/relationships/hyperlink" Target="mailto:deividson.okopnik@ifpr.edu.br" TargetMode="External"/><Relationship Id="rId543" Type="http://schemas.openxmlformats.org/officeDocument/2006/relationships/table" Target="../tables/table151.xml"/><Relationship Id="rId182" Type="http://schemas.openxmlformats.org/officeDocument/2006/relationships/hyperlink" Target="mailto:marilisi.fischer@ifpr.edu.br" TargetMode="External"/><Relationship Id="rId403" Type="http://schemas.openxmlformats.org/officeDocument/2006/relationships/table" Target="../tables/table11.xml"/><Relationship Id="rId750" Type="http://schemas.openxmlformats.org/officeDocument/2006/relationships/table" Target="../tables/table358.xml"/><Relationship Id="rId848" Type="http://schemas.openxmlformats.org/officeDocument/2006/relationships/table" Target="../tables/table456.xml"/><Relationship Id="rId487" Type="http://schemas.openxmlformats.org/officeDocument/2006/relationships/table" Target="../tables/table95.xml"/><Relationship Id="rId610" Type="http://schemas.openxmlformats.org/officeDocument/2006/relationships/table" Target="../tables/table218.xml"/><Relationship Id="rId694" Type="http://schemas.openxmlformats.org/officeDocument/2006/relationships/table" Target="../tables/table302.xml"/><Relationship Id="rId708" Type="http://schemas.openxmlformats.org/officeDocument/2006/relationships/table" Target="../tables/table316.xml"/><Relationship Id="rId347" Type="http://schemas.openxmlformats.org/officeDocument/2006/relationships/hyperlink" Target="mailto:rafael.tizony@ifpr.edu.br" TargetMode="External"/><Relationship Id="rId44" Type="http://schemas.openxmlformats.org/officeDocument/2006/relationships/hyperlink" Target="mailto:cheila.santos@ifpr.edu.br" TargetMode="External"/><Relationship Id="rId554" Type="http://schemas.openxmlformats.org/officeDocument/2006/relationships/table" Target="../tables/table162.xml"/><Relationship Id="rId761" Type="http://schemas.openxmlformats.org/officeDocument/2006/relationships/table" Target="../tables/table369.xml"/><Relationship Id="rId859" Type="http://schemas.openxmlformats.org/officeDocument/2006/relationships/table" Target="../tables/table467.xml"/><Relationship Id="rId193" Type="http://schemas.openxmlformats.org/officeDocument/2006/relationships/hyperlink" Target="mailto:jefferson.brunelli@ifpr.edu.br" TargetMode="External"/><Relationship Id="rId207" Type="http://schemas.openxmlformats.org/officeDocument/2006/relationships/hyperlink" Target="mailto:marilisi.fischer@ifpr.edu.br" TargetMode="External"/><Relationship Id="rId414" Type="http://schemas.openxmlformats.org/officeDocument/2006/relationships/table" Target="../tables/table22.xml"/><Relationship Id="rId498" Type="http://schemas.openxmlformats.org/officeDocument/2006/relationships/table" Target="../tables/table106.xml"/><Relationship Id="rId621" Type="http://schemas.openxmlformats.org/officeDocument/2006/relationships/table" Target="../tables/table229.xml"/><Relationship Id="rId260" Type="http://schemas.openxmlformats.org/officeDocument/2006/relationships/hyperlink" Target="mailto:amarildo.magalhaes@ifpr.edu.br" TargetMode="External"/><Relationship Id="rId719" Type="http://schemas.openxmlformats.org/officeDocument/2006/relationships/table" Target="../tables/table327.xml"/><Relationship Id="rId55" Type="http://schemas.openxmlformats.org/officeDocument/2006/relationships/hyperlink" Target="mailto:ettiene.mucelin@ifpr.edu.br" TargetMode="External"/><Relationship Id="rId120" Type="http://schemas.openxmlformats.org/officeDocument/2006/relationships/hyperlink" Target="mailto:giancarlo.fernandes@ifpr.edu.br" TargetMode="External"/><Relationship Id="rId358" Type="http://schemas.openxmlformats.org/officeDocument/2006/relationships/hyperlink" Target="mailto:paula.palma@ifpr.edu.br" TargetMode="External"/><Relationship Id="rId565" Type="http://schemas.openxmlformats.org/officeDocument/2006/relationships/table" Target="../tables/table173.xml"/><Relationship Id="rId772" Type="http://schemas.openxmlformats.org/officeDocument/2006/relationships/table" Target="../tables/table380.xml"/><Relationship Id="rId218" Type="http://schemas.openxmlformats.org/officeDocument/2006/relationships/hyperlink" Target="mailto:luan.franca@ifpr.edu.br" TargetMode="External"/><Relationship Id="rId425" Type="http://schemas.openxmlformats.org/officeDocument/2006/relationships/table" Target="../tables/table33.xml"/><Relationship Id="rId632" Type="http://schemas.openxmlformats.org/officeDocument/2006/relationships/table" Target="../tables/table240.xml"/><Relationship Id="rId271" Type="http://schemas.openxmlformats.org/officeDocument/2006/relationships/hyperlink" Target="mailto:marilisi.fischer@ifpr.edu.br" TargetMode="External"/><Relationship Id="rId66" Type="http://schemas.openxmlformats.org/officeDocument/2006/relationships/hyperlink" Target="http://ifpr.edu.br/" TargetMode="External"/><Relationship Id="rId131" Type="http://schemas.openxmlformats.org/officeDocument/2006/relationships/hyperlink" Target="mailto:heber.morais@ifpr.edu.br" TargetMode="External"/><Relationship Id="rId369" Type="http://schemas.openxmlformats.org/officeDocument/2006/relationships/hyperlink" Target="mailto:eduardo.bishof@ifpr.edu.br" TargetMode="External"/><Relationship Id="rId576" Type="http://schemas.openxmlformats.org/officeDocument/2006/relationships/table" Target="../tables/table184.xml"/><Relationship Id="rId783" Type="http://schemas.openxmlformats.org/officeDocument/2006/relationships/table" Target="../tables/table391.xml"/><Relationship Id="rId229" Type="http://schemas.openxmlformats.org/officeDocument/2006/relationships/hyperlink" Target="mailto:amarildo.magalhaes@ifpr.edu.br" TargetMode="External"/><Relationship Id="rId436" Type="http://schemas.openxmlformats.org/officeDocument/2006/relationships/table" Target="../tables/table44.xml"/><Relationship Id="rId643" Type="http://schemas.openxmlformats.org/officeDocument/2006/relationships/table" Target="../tables/table251.xml"/><Relationship Id="rId850" Type="http://schemas.openxmlformats.org/officeDocument/2006/relationships/table" Target="../tables/table458.xml"/><Relationship Id="rId77" Type="http://schemas.openxmlformats.org/officeDocument/2006/relationships/hyperlink" Target="mailto:raquel.sioma@ifpr.edu.br" TargetMode="External"/><Relationship Id="rId282" Type="http://schemas.openxmlformats.org/officeDocument/2006/relationships/hyperlink" Target="mailto:marilisi.fischer@ifpr.edu.br" TargetMode="External"/><Relationship Id="rId503" Type="http://schemas.openxmlformats.org/officeDocument/2006/relationships/table" Target="../tables/table111.xml"/><Relationship Id="rId587" Type="http://schemas.openxmlformats.org/officeDocument/2006/relationships/table" Target="../tables/table195.xml"/><Relationship Id="rId710" Type="http://schemas.openxmlformats.org/officeDocument/2006/relationships/table" Target="../tables/table318.xml"/><Relationship Id="rId808" Type="http://schemas.openxmlformats.org/officeDocument/2006/relationships/table" Target="../tables/table416.xml"/><Relationship Id="rId8" Type="http://schemas.openxmlformats.org/officeDocument/2006/relationships/hyperlink" Target="mailto:michele.vieira@ifpr.edu.br" TargetMode="External"/><Relationship Id="rId142" Type="http://schemas.openxmlformats.org/officeDocument/2006/relationships/hyperlink" Target="mailto:polyanna.prachthauser@ifpr.edu.br" TargetMode="External"/><Relationship Id="rId447" Type="http://schemas.openxmlformats.org/officeDocument/2006/relationships/table" Target="../tables/table55.xml"/><Relationship Id="rId794" Type="http://schemas.openxmlformats.org/officeDocument/2006/relationships/table" Target="../tables/table402.xml"/><Relationship Id="rId654" Type="http://schemas.openxmlformats.org/officeDocument/2006/relationships/table" Target="../tables/table262.xml"/><Relationship Id="rId861" Type="http://schemas.openxmlformats.org/officeDocument/2006/relationships/table" Target="../tables/table469.xml"/><Relationship Id="rId293" Type="http://schemas.openxmlformats.org/officeDocument/2006/relationships/hyperlink" Target="mailto:amarildo.magalhaes@ifpr.edu.br" TargetMode="External"/><Relationship Id="rId307" Type="http://schemas.openxmlformats.org/officeDocument/2006/relationships/hyperlink" Target="mailto:fabio.campos@ifpr.edu.br" TargetMode="External"/><Relationship Id="rId514" Type="http://schemas.openxmlformats.org/officeDocument/2006/relationships/table" Target="../tables/table122.xml"/><Relationship Id="rId721" Type="http://schemas.openxmlformats.org/officeDocument/2006/relationships/table" Target="../tables/table329.xml"/><Relationship Id="rId88" Type="http://schemas.openxmlformats.org/officeDocument/2006/relationships/hyperlink" Target="mailto:olivia.nascimento@ifpr.edu.br" TargetMode="External"/><Relationship Id="rId153" Type="http://schemas.openxmlformats.org/officeDocument/2006/relationships/hyperlink" Target="mailto:jorge.zukeran@ifpr.edu.br" TargetMode="External"/><Relationship Id="rId360" Type="http://schemas.openxmlformats.org/officeDocument/2006/relationships/hyperlink" Target="mailto:alex.mussi@ifpr.edu.br" TargetMode="External"/><Relationship Id="rId598" Type="http://schemas.openxmlformats.org/officeDocument/2006/relationships/table" Target="../tables/table206.xml"/><Relationship Id="rId819" Type="http://schemas.openxmlformats.org/officeDocument/2006/relationships/table" Target="../tables/table427.xml"/><Relationship Id="rId220" Type="http://schemas.openxmlformats.org/officeDocument/2006/relationships/hyperlink" Target="mailto:amarildo.magalhaes@ifpr.edu.br" TargetMode="External"/><Relationship Id="rId458" Type="http://schemas.openxmlformats.org/officeDocument/2006/relationships/table" Target="../tables/table66.xml"/><Relationship Id="rId665" Type="http://schemas.openxmlformats.org/officeDocument/2006/relationships/table" Target="../tables/table273.xml"/><Relationship Id="rId872" Type="http://schemas.openxmlformats.org/officeDocument/2006/relationships/table" Target="../tables/table480.xml"/><Relationship Id="rId15" Type="http://schemas.openxmlformats.org/officeDocument/2006/relationships/hyperlink" Target="mailto:monica.chlad@ifpr.edu.br" TargetMode="External"/><Relationship Id="rId318" Type="http://schemas.openxmlformats.org/officeDocument/2006/relationships/hyperlink" Target="mailto:amarildo.magalhaes@ifpr.edu.br" TargetMode="External"/><Relationship Id="rId525" Type="http://schemas.openxmlformats.org/officeDocument/2006/relationships/table" Target="../tables/table133.xml"/><Relationship Id="rId732" Type="http://schemas.openxmlformats.org/officeDocument/2006/relationships/table" Target="../tables/table340.xml"/><Relationship Id="rId99" Type="http://schemas.openxmlformats.org/officeDocument/2006/relationships/hyperlink" Target="mailto:andrius.roque@ifpr.edu.br" TargetMode="External"/><Relationship Id="rId164" Type="http://schemas.openxmlformats.org/officeDocument/2006/relationships/hyperlink" Target="mailto:lidia.fujikawa@ifpr.edu.br" TargetMode="External"/><Relationship Id="rId371" Type="http://schemas.openxmlformats.org/officeDocument/2006/relationships/hyperlink" Target="mailto:marcio.ferreira@ifpr.edu.br" TargetMode="External"/><Relationship Id="rId469" Type="http://schemas.openxmlformats.org/officeDocument/2006/relationships/table" Target="../tables/table77.xml"/><Relationship Id="rId676" Type="http://schemas.openxmlformats.org/officeDocument/2006/relationships/table" Target="../tables/table284.xml"/><Relationship Id="rId883" Type="http://schemas.openxmlformats.org/officeDocument/2006/relationships/table" Target="../tables/table491.xml"/><Relationship Id="rId26" Type="http://schemas.openxmlformats.org/officeDocument/2006/relationships/hyperlink" Target="mailto:jumara.menon@ifpr.edu.br" TargetMode="External"/><Relationship Id="rId231" Type="http://schemas.openxmlformats.org/officeDocument/2006/relationships/hyperlink" Target="mailto:amarildo.magalhaes@ifpr.edu.br" TargetMode="External"/><Relationship Id="rId329" Type="http://schemas.openxmlformats.org/officeDocument/2006/relationships/hyperlink" Target="mailto:marilisi.fischer@ifpr.edu.br" TargetMode="External"/><Relationship Id="rId536" Type="http://schemas.openxmlformats.org/officeDocument/2006/relationships/table" Target="../tables/table144.xml"/><Relationship Id="rId175" Type="http://schemas.openxmlformats.org/officeDocument/2006/relationships/hyperlink" Target="mailto:wagner.santos@ifpr.edu.br" TargetMode="External"/><Relationship Id="rId743" Type="http://schemas.openxmlformats.org/officeDocument/2006/relationships/table" Target="../tables/table351.xml"/><Relationship Id="rId382" Type="http://schemas.openxmlformats.org/officeDocument/2006/relationships/hyperlink" Target="mailto:ivanir.ansilieiro@ifpr.edu.br" TargetMode="External"/><Relationship Id="rId603" Type="http://schemas.openxmlformats.org/officeDocument/2006/relationships/table" Target="../tables/table211.xml"/><Relationship Id="rId687" Type="http://schemas.openxmlformats.org/officeDocument/2006/relationships/table" Target="../tables/table295.xml"/><Relationship Id="rId810" Type="http://schemas.openxmlformats.org/officeDocument/2006/relationships/table" Target="../tables/table418.xml"/><Relationship Id="rId908" Type="http://schemas.openxmlformats.org/officeDocument/2006/relationships/table" Target="../tables/table516.xml"/><Relationship Id="rId242" Type="http://schemas.openxmlformats.org/officeDocument/2006/relationships/hyperlink" Target="mailto:amarildo.magalhaes@ifpr.edu.br" TargetMode="External"/><Relationship Id="rId894" Type="http://schemas.openxmlformats.org/officeDocument/2006/relationships/table" Target="../tables/table50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outlinePr summaryBelow="0" summaryRight="0"/>
    <pageSetUpPr fitToPage="1"/>
  </sheetPr>
  <dimension ref="A1:AS804"/>
  <sheetViews>
    <sheetView tabSelected="1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12.5703125" defaultRowHeight="15.75" customHeight="1"/>
  <cols>
    <col min="1" max="1" width="24" customWidth="1"/>
    <col min="2" max="2" width="18.85546875" customWidth="1"/>
    <col min="3" max="3" width="16.7109375" customWidth="1"/>
    <col min="4" max="4" width="55.42578125" customWidth="1"/>
    <col min="5" max="5" width="21.42578125" customWidth="1"/>
    <col min="6" max="6" width="12.140625" customWidth="1"/>
    <col min="7" max="9" width="12.42578125" customWidth="1"/>
    <col min="11" max="11" width="15.7109375" customWidth="1"/>
    <col min="12" max="12" width="42" customWidth="1"/>
    <col min="13" max="13" width="29.28515625" customWidth="1"/>
    <col min="14" max="14" width="17.42578125" customWidth="1"/>
    <col min="15" max="15" width="39.42578125" customWidth="1"/>
    <col min="16" max="16" width="35.42578125" customWidth="1"/>
    <col min="17" max="17" width="19.42578125" customWidth="1"/>
    <col min="18" max="18" width="39.42578125" customWidth="1"/>
    <col min="19" max="19" width="36.42578125" customWidth="1"/>
    <col min="20" max="21" width="24" customWidth="1"/>
    <col min="22" max="22" width="29.7109375" customWidth="1"/>
    <col min="23" max="45" width="27" customWidth="1"/>
  </cols>
  <sheetData>
    <row r="1" spans="1:45" ht="14.25">
      <c r="A1" s="1"/>
      <c r="B1" s="2"/>
      <c r="C1" s="3"/>
      <c r="D1" s="4"/>
      <c r="E1" s="5"/>
      <c r="F1" s="5"/>
      <c r="G1" s="6"/>
      <c r="H1" s="6"/>
      <c r="I1" s="7"/>
      <c r="J1" s="7"/>
      <c r="K1" s="7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</row>
    <row r="2" spans="1:45" ht="12.75">
      <c r="A2" s="10">
        <f ca="1">TODAY()</f>
        <v>45250</v>
      </c>
      <c r="B2" s="718" t="s">
        <v>0</v>
      </c>
      <c r="C2" s="719"/>
      <c r="D2" s="720"/>
      <c r="E2" s="11"/>
      <c r="F2" s="11"/>
      <c r="G2" s="12" t="s">
        <v>1</v>
      </c>
      <c r="H2" s="13"/>
      <c r="I2" s="14"/>
      <c r="J2" s="721" t="s">
        <v>2</v>
      </c>
      <c r="K2" s="720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ht="12.75">
      <c r="A3" s="15"/>
      <c r="B3" s="16"/>
      <c r="C3" s="17"/>
      <c r="D3" s="18"/>
      <c r="E3" s="11"/>
      <c r="F3" s="11"/>
      <c r="G3" s="12"/>
      <c r="H3" s="19"/>
      <c r="I3" s="7"/>
      <c r="J3" s="721"/>
      <c r="K3" s="720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</row>
    <row r="4" spans="1:45" ht="51">
      <c r="A4" s="20" t="s">
        <v>3</v>
      </c>
      <c r="B4" s="21" t="s">
        <v>4</v>
      </c>
      <c r="C4" s="22" t="s">
        <v>5</v>
      </c>
      <c r="D4" s="23" t="s">
        <v>6</v>
      </c>
      <c r="E4" s="24" t="s">
        <v>7</v>
      </c>
      <c r="F4" s="24" t="s">
        <v>8</v>
      </c>
      <c r="G4" s="25" t="s">
        <v>9</v>
      </c>
      <c r="H4" s="25" t="s">
        <v>10</v>
      </c>
      <c r="I4" s="26" t="s">
        <v>11</v>
      </c>
      <c r="J4" s="26" t="s">
        <v>12</v>
      </c>
      <c r="K4" s="27" t="s">
        <v>13</v>
      </c>
      <c r="L4" s="23" t="s">
        <v>14</v>
      </c>
      <c r="M4" s="23" t="s">
        <v>15</v>
      </c>
      <c r="N4" s="23" t="s">
        <v>16</v>
      </c>
      <c r="O4" s="23" t="s">
        <v>17</v>
      </c>
      <c r="P4" s="23" t="s">
        <v>15</v>
      </c>
      <c r="Q4" s="23" t="s">
        <v>16</v>
      </c>
      <c r="R4" s="28" t="s">
        <v>18</v>
      </c>
      <c r="S4" s="23" t="s">
        <v>19</v>
      </c>
      <c r="T4" s="29" t="s">
        <v>15</v>
      </c>
      <c r="U4" s="29" t="s">
        <v>16</v>
      </c>
      <c r="V4" s="23" t="s">
        <v>20</v>
      </c>
      <c r="W4" s="29" t="s">
        <v>15</v>
      </c>
      <c r="X4" s="29" t="s">
        <v>16</v>
      </c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</row>
    <row r="5" spans="1:45" ht="14.25" customHeight="1">
      <c r="A5" s="31" t="s">
        <v>21</v>
      </c>
      <c r="B5" s="32" t="s">
        <v>22</v>
      </c>
      <c r="C5" s="32"/>
      <c r="D5" s="32" t="s">
        <v>23</v>
      </c>
      <c r="E5" s="33" t="s">
        <v>24</v>
      </c>
      <c r="F5" s="33" t="s">
        <v>25</v>
      </c>
      <c r="G5" s="34">
        <v>44558</v>
      </c>
      <c r="H5" s="34">
        <v>45288</v>
      </c>
      <c r="I5" s="35" t="s">
        <v>26</v>
      </c>
      <c r="J5" s="36">
        <f t="shared" ref="J5:J259" ca="1" si="0">H5-$A$2</f>
        <v>38</v>
      </c>
      <c r="K5" s="37" t="str">
        <f t="shared" ref="K5:K259" ca="1" si="1">IF(J5&lt;=0,"ENCERRADO",IF(J5&lt;=30,"URGENTE",IF(J5&lt;=90,"PROVIDÊNCIAS","VIGENTE")))</f>
        <v>PROVIDÊNCIAS</v>
      </c>
      <c r="L5" s="32" t="s">
        <v>27</v>
      </c>
      <c r="M5" s="32" t="s">
        <v>28</v>
      </c>
      <c r="N5" s="32" t="s">
        <v>29</v>
      </c>
      <c r="O5" s="32" t="s">
        <v>30</v>
      </c>
      <c r="P5" s="32" t="s">
        <v>31</v>
      </c>
      <c r="Q5" s="38"/>
      <c r="R5" s="39" t="s">
        <v>32</v>
      </c>
      <c r="S5" s="32" t="s">
        <v>33</v>
      </c>
      <c r="T5" s="32" t="s">
        <v>34</v>
      </c>
      <c r="U5" s="40"/>
      <c r="V5" s="32" t="s">
        <v>35</v>
      </c>
      <c r="W5" s="32" t="s">
        <v>36</v>
      </c>
      <c r="X5" s="40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</row>
    <row r="6" spans="1:45" ht="14.25" customHeight="1">
      <c r="A6" s="42" t="s">
        <v>37</v>
      </c>
      <c r="B6" s="42" t="s">
        <v>38</v>
      </c>
      <c r="C6" s="42"/>
      <c r="D6" s="42" t="s">
        <v>39</v>
      </c>
      <c r="E6" s="43" t="s">
        <v>40</v>
      </c>
      <c r="F6" s="43" t="s">
        <v>25</v>
      </c>
      <c r="G6" s="44">
        <v>45196</v>
      </c>
      <c r="H6" s="44">
        <v>45378</v>
      </c>
      <c r="I6" s="45" t="s">
        <v>41</v>
      </c>
      <c r="J6" s="45">
        <f t="shared" ca="1" si="0"/>
        <v>128</v>
      </c>
      <c r="K6" s="46" t="str">
        <f t="shared" ca="1" si="1"/>
        <v>VIGENTE</v>
      </c>
      <c r="L6" s="42" t="s">
        <v>27</v>
      </c>
      <c r="M6" s="42" t="s">
        <v>28</v>
      </c>
      <c r="N6" s="47" t="s">
        <v>42</v>
      </c>
      <c r="O6" s="42" t="s">
        <v>43</v>
      </c>
      <c r="P6" s="42" t="s">
        <v>44</v>
      </c>
      <c r="Q6" s="42"/>
      <c r="R6" s="42" t="s">
        <v>45</v>
      </c>
      <c r="S6" s="42" t="s">
        <v>46</v>
      </c>
      <c r="T6" s="42" t="s">
        <v>47</v>
      </c>
      <c r="U6" s="42"/>
      <c r="V6" s="42" t="s">
        <v>48</v>
      </c>
      <c r="W6" s="42" t="s">
        <v>49</v>
      </c>
      <c r="X6" s="42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</row>
    <row r="7" spans="1:45" ht="14.25" customHeight="1">
      <c r="A7" s="42" t="s">
        <v>50</v>
      </c>
      <c r="B7" s="42" t="s">
        <v>51</v>
      </c>
      <c r="C7" s="42" t="s">
        <v>52</v>
      </c>
      <c r="D7" s="42" t="s">
        <v>53</v>
      </c>
      <c r="E7" s="49" t="s">
        <v>54</v>
      </c>
      <c r="F7" s="49" t="s">
        <v>25</v>
      </c>
      <c r="G7" s="44">
        <v>44527</v>
      </c>
      <c r="H7" s="44">
        <v>45257</v>
      </c>
      <c r="I7" s="45" t="s">
        <v>55</v>
      </c>
      <c r="J7" s="45">
        <f t="shared" ca="1" si="0"/>
        <v>7</v>
      </c>
      <c r="K7" s="46" t="str">
        <f t="shared" ca="1" si="1"/>
        <v>URGENTE</v>
      </c>
      <c r="L7" s="42" t="s">
        <v>56</v>
      </c>
      <c r="M7" s="50" t="s">
        <v>57</v>
      </c>
      <c r="N7" s="47" t="s">
        <v>58</v>
      </c>
      <c r="O7" s="42" t="s">
        <v>59</v>
      </c>
      <c r="P7" s="51" t="s">
        <v>60</v>
      </c>
      <c r="Q7" s="42"/>
      <c r="R7" s="42" t="s">
        <v>61</v>
      </c>
      <c r="S7" s="42" t="s">
        <v>62</v>
      </c>
      <c r="T7" s="50"/>
      <c r="U7" s="50"/>
      <c r="V7" s="50" t="s">
        <v>63</v>
      </c>
      <c r="W7" s="42" t="s">
        <v>64</v>
      </c>
      <c r="X7" s="42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</row>
    <row r="8" spans="1:45" ht="14.25" customHeight="1">
      <c r="A8" s="42" t="s">
        <v>50</v>
      </c>
      <c r="B8" s="42" t="s">
        <v>51</v>
      </c>
      <c r="C8" s="42" t="s">
        <v>52</v>
      </c>
      <c r="D8" s="42" t="s">
        <v>53</v>
      </c>
      <c r="E8" s="49" t="s">
        <v>54</v>
      </c>
      <c r="F8" s="49" t="s">
        <v>25</v>
      </c>
      <c r="G8" s="44">
        <v>44527</v>
      </c>
      <c r="H8" s="44">
        <v>45257</v>
      </c>
      <c r="I8" s="45" t="s">
        <v>55</v>
      </c>
      <c r="J8" s="45">
        <f t="shared" ca="1" si="0"/>
        <v>7</v>
      </c>
      <c r="K8" s="46" t="str">
        <f t="shared" ca="1" si="1"/>
        <v>URGENTE</v>
      </c>
      <c r="L8" s="42" t="s">
        <v>56</v>
      </c>
      <c r="M8" s="52" t="s">
        <v>57</v>
      </c>
      <c r="N8" s="47" t="s">
        <v>58</v>
      </c>
      <c r="O8" s="53" t="s">
        <v>59</v>
      </c>
      <c r="P8" s="51" t="s">
        <v>60</v>
      </c>
      <c r="Q8" s="42"/>
      <c r="R8" s="42" t="s">
        <v>65</v>
      </c>
      <c r="S8" s="42" t="s">
        <v>66</v>
      </c>
      <c r="T8" s="52" t="s">
        <v>67</v>
      </c>
      <c r="U8" s="52"/>
      <c r="V8" s="54" t="s">
        <v>68</v>
      </c>
      <c r="W8" s="42"/>
      <c r="X8" s="42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</row>
    <row r="9" spans="1:45" ht="14.25" customHeight="1">
      <c r="A9" s="42" t="s">
        <v>69</v>
      </c>
      <c r="B9" s="42" t="s">
        <v>51</v>
      </c>
      <c r="C9" s="42" t="s">
        <v>70</v>
      </c>
      <c r="D9" s="42" t="s">
        <v>71</v>
      </c>
      <c r="E9" s="43" t="s">
        <v>54</v>
      </c>
      <c r="F9" s="43" t="s">
        <v>25</v>
      </c>
      <c r="G9" s="44">
        <v>44519</v>
      </c>
      <c r="H9" s="44">
        <v>45249</v>
      </c>
      <c r="I9" s="45" t="s">
        <v>55</v>
      </c>
      <c r="J9" s="45">
        <f t="shared" ca="1" si="0"/>
        <v>-1</v>
      </c>
      <c r="K9" s="46" t="str">
        <f t="shared" ca="1" si="1"/>
        <v>ENCERRADO</v>
      </c>
      <c r="L9" s="55" t="s">
        <v>72</v>
      </c>
      <c r="M9" s="56" t="s">
        <v>73</v>
      </c>
      <c r="N9" s="47" t="s">
        <v>74</v>
      </c>
      <c r="O9" s="42" t="s">
        <v>75</v>
      </c>
      <c r="P9" s="42" t="s">
        <v>76</v>
      </c>
      <c r="Q9" s="42"/>
      <c r="R9" s="42" t="s">
        <v>77</v>
      </c>
      <c r="S9" s="42" t="s">
        <v>78</v>
      </c>
      <c r="T9" s="50" t="s">
        <v>79</v>
      </c>
      <c r="U9" s="50"/>
      <c r="V9" s="50" t="s">
        <v>80</v>
      </c>
      <c r="W9" s="42" t="s">
        <v>81</v>
      </c>
      <c r="X9" s="42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</row>
    <row r="10" spans="1:45" ht="14.25" customHeight="1">
      <c r="A10" s="42" t="s">
        <v>82</v>
      </c>
      <c r="B10" s="42" t="s">
        <v>51</v>
      </c>
      <c r="C10" s="42" t="s">
        <v>83</v>
      </c>
      <c r="D10" s="42" t="s">
        <v>53</v>
      </c>
      <c r="E10" s="49" t="s">
        <v>54</v>
      </c>
      <c r="F10" s="49" t="s">
        <v>25</v>
      </c>
      <c r="G10" s="44">
        <v>44540</v>
      </c>
      <c r="H10" s="44">
        <v>45272</v>
      </c>
      <c r="I10" s="45" t="s">
        <v>26</v>
      </c>
      <c r="J10" s="45">
        <f t="shared" ca="1" si="0"/>
        <v>22</v>
      </c>
      <c r="K10" s="46" t="str">
        <f t="shared" ca="1" si="1"/>
        <v>URGENTE</v>
      </c>
      <c r="L10" s="42" t="s">
        <v>84</v>
      </c>
      <c r="M10" s="42" t="s">
        <v>85</v>
      </c>
      <c r="N10" s="47" t="s">
        <v>86</v>
      </c>
      <c r="O10" s="42" t="s">
        <v>87</v>
      </c>
      <c r="P10" s="57" t="s">
        <v>88</v>
      </c>
      <c r="Q10" s="58" t="s">
        <v>89</v>
      </c>
      <c r="R10" s="42" t="s">
        <v>90</v>
      </c>
      <c r="S10" s="42" t="s">
        <v>91</v>
      </c>
      <c r="T10" s="50" t="s">
        <v>92</v>
      </c>
      <c r="U10" s="50"/>
      <c r="V10" s="50" t="s">
        <v>93</v>
      </c>
      <c r="W10" s="42" t="s">
        <v>94</v>
      </c>
      <c r="X10" s="42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</row>
    <row r="11" spans="1:45" ht="14.25" customHeight="1">
      <c r="A11" s="42" t="s">
        <v>95</v>
      </c>
      <c r="B11" s="42" t="s">
        <v>96</v>
      </c>
      <c r="C11" s="42"/>
      <c r="D11" s="42" t="s">
        <v>97</v>
      </c>
      <c r="E11" s="43" t="s">
        <v>98</v>
      </c>
      <c r="F11" s="43" t="s">
        <v>25</v>
      </c>
      <c r="G11" s="44">
        <v>44531</v>
      </c>
      <c r="H11" s="44">
        <v>45261</v>
      </c>
      <c r="I11" s="45" t="s">
        <v>26</v>
      </c>
      <c r="J11" s="45">
        <f t="shared" ca="1" si="0"/>
        <v>11</v>
      </c>
      <c r="K11" s="46" t="str">
        <f t="shared" ca="1" si="1"/>
        <v>URGENTE</v>
      </c>
      <c r="L11" s="42" t="s">
        <v>99</v>
      </c>
      <c r="M11" s="42" t="s">
        <v>100</v>
      </c>
      <c r="N11" s="47" t="s">
        <v>101</v>
      </c>
      <c r="O11" s="42" t="s">
        <v>102</v>
      </c>
      <c r="P11" s="42" t="s">
        <v>103</v>
      </c>
      <c r="Q11" s="42"/>
      <c r="R11" s="42" t="s">
        <v>104</v>
      </c>
      <c r="S11" s="42" t="s">
        <v>105</v>
      </c>
      <c r="T11" s="42" t="s">
        <v>105</v>
      </c>
      <c r="U11" s="42"/>
      <c r="V11" s="42" t="s">
        <v>106</v>
      </c>
      <c r="W11" s="58" t="s">
        <v>107</v>
      </c>
      <c r="X11" s="58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</row>
    <row r="12" spans="1:45" ht="14.25" customHeight="1">
      <c r="A12" s="60" t="s">
        <v>108</v>
      </c>
      <c r="B12" s="55" t="s">
        <v>51</v>
      </c>
      <c r="C12" s="55" t="s">
        <v>109</v>
      </c>
      <c r="D12" s="55" t="s">
        <v>53</v>
      </c>
      <c r="E12" s="49" t="s">
        <v>54</v>
      </c>
      <c r="F12" s="49" t="s">
        <v>25</v>
      </c>
      <c r="G12" s="61">
        <v>44529</v>
      </c>
      <c r="H12" s="61">
        <v>45259</v>
      </c>
      <c r="I12" s="62" t="s">
        <v>55</v>
      </c>
      <c r="J12" s="45">
        <f t="shared" ca="1" si="0"/>
        <v>9</v>
      </c>
      <c r="K12" s="46" t="str">
        <f t="shared" ca="1" si="1"/>
        <v>URGENTE</v>
      </c>
      <c r="L12" s="55" t="s">
        <v>110</v>
      </c>
      <c r="M12" s="55" t="s">
        <v>111</v>
      </c>
      <c r="N12" s="55" t="s">
        <v>112</v>
      </c>
      <c r="O12" s="55" t="s">
        <v>113</v>
      </c>
      <c r="P12" s="55" t="s">
        <v>114</v>
      </c>
      <c r="Q12" s="63"/>
      <c r="R12" s="63" t="s">
        <v>115</v>
      </c>
      <c r="S12" s="55" t="s">
        <v>116</v>
      </c>
      <c r="T12" s="55" t="s">
        <v>117</v>
      </c>
      <c r="U12" s="64"/>
      <c r="V12" s="55" t="s">
        <v>118</v>
      </c>
      <c r="W12" s="55" t="s">
        <v>119</v>
      </c>
      <c r="X12" s="64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</row>
    <row r="13" spans="1:45" ht="14.25" customHeight="1">
      <c r="A13" s="42" t="s">
        <v>120</v>
      </c>
      <c r="B13" s="42" t="s">
        <v>121</v>
      </c>
      <c r="C13" s="42" t="s">
        <v>122</v>
      </c>
      <c r="D13" s="42" t="s">
        <v>123</v>
      </c>
      <c r="E13" s="43" t="s">
        <v>54</v>
      </c>
      <c r="F13" s="43" t="s">
        <v>25</v>
      </c>
      <c r="G13" s="44">
        <v>44547</v>
      </c>
      <c r="H13" s="44">
        <v>45276</v>
      </c>
      <c r="I13" s="45" t="s">
        <v>26</v>
      </c>
      <c r="J13" s="45">
        <f t="shared" ca="1" si="0"/>
        <v>26</v>
      </c>
      <c r="K13" s="46" t="str">
        <f t="shared" ca="1" si="1"/>
        <v>URGENTE</v>
      </c>
      <c r="L13" s="42" t="s">
        <v>124</v>
      </c>
      <c r="M13" s="65" t="s">
        <v>125</v>
      </c>
      <c r="N13" s="47" t="s">
        <v>126</v>
      </c>
      <c r="O13" s="42" t="s">
        <v>127</v>
      </c>
      <c r="P13" s="42" t="s">
        <v>128</v>
      </c>
      <c r="Q13" s="42"/>
      <c r="R13" s="42" t="s">
        <v>129</v>
      </c>
      <c r="S13" s="42" t="s">
        <v>130</v>
      </c>
      <c r="T13" s="42" t="s">
        <v>131</v>
      </c>
      <c r="U13" s="42"/>
      <c r="V13" s="42" t="s">
        <v>132</v>
      </c>
      <c r="W13" s="58" t="s">
        <v>133</v>
      </c>
      <c r="X13" s="58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</row>
    <row r="14" spans="1:45" ht="14.25" customHeight="1">
      <c r="A14" s="31">
        <v>43466</v>
      </c>
      <c r="B14" s="32" t="s">
        <v>134</v>
      </c>
      <c r="C14" s="32" t="s">
        <v>135</v>
      </c>
      <c r="D14" s="32" t="s">
        <v>136</v>
      </c>
      <c r="E14" s="33" t="s">
        <v>137</v>
      </c>
      <c r="F14" s="33" t="s">
        <v>25</v>
      </c>
      <c r="G14" s="34">
        <v>44582</v>
      </c>
      <c r="H14" s="34">
        <v>45312</v>
      </c>
      <c r="I14" s="35" t="s">
        <v>138</v>
      </c>
      <c r="J14" s="36">
        <f t="shared" ca="1" si="0"/>
        <v>62</v>
      </c>
      <c r="K14" s="37" t="str">
        <f t="shared" ca="1" si="1"/>
        <v>PROVIDÊNCIAS</v>
      </c>
      <c r="L14" s="32" t="s">
        <v>139</v>
      </c>
      <c r="M14" s="32" t="s">
        <v>140</v>
      </c>
      <c r="N14" s="32" t="s">
        <v>141</v>
      </c>
      <c r="O14" s="32" t="s">
        <v>142</v>
      </c>
      <c r="P14" s="32" t="s">
        <v>143</v>
      </c>
      <c r="Q14" s="39"/>
      <c r="R14" s="39" t="s">
        <v>144</v>
      </c>
      <c r="S14" s="32" t="s">
        <v>145</v>
      </c>
      <c r="T14" s="32" t="s">
        <v>146</v>
      </c>
      <c r="U14" s="40"/>
      <c r="V14" s="32" t="s">
        <v>147</v>
      </c>
      <c r="W14" s="32" t="s">
        <v>148</v>
      </c>
      <c r="X14" s="40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</row>
    <row r="15" spans="1:45" ht="14.25" customHeight="1">
      <c r="A15" s="66" t="s">
        <v>149</v>
      </c>
      <c r="B15" s="66" t="s">
        <v>150</v>
      </c>
      <c r="C15" s="66" t="s">
        <v>151</v>
      </c>
      <c r="D15" s="66" t="s">
        <v>152</v>
      </c>
      <c r="E15" s="67" t="s">
        <v>137</v>
      </c>
      <c r="F15" s="67" t="s">
        <v>25</v>
      </c>
      <c r="G15" s="68">
        <v>44603</v>
      </c>
      <c r="H15" s="68">
        <v>45333</v>
      </c>
      <c r="I15" s="36" t="s">
        <v>153</v>
      </c>
      <c r="J15" s="36">
        <f t="shared" ca="1" si="0"/>
        <v>83</v>
      </c>
      <c r="K15" s="37" t="str">
        <f t="shared" ca="1" si="1"/>
        <v>PROVIDÊNCIAS</v>
      </c>
      <c r="L15" s="66" t="s">
        <v>154</v>
      </c>
      <c r="M15" s="66" t="s">
        <v>155</v>
      </c>
      <c r="N15" s="69" t="s">
        <v>156</v>
      </c>
      <c r="O15" s="66" t="s">
        <v>157</v>
      </c>
      <c r="P15" s="66" t="s">
        <v>158</v>
      </c>
      <c r="Q15" s="66" t="s">
        <v>159</v>
      </c>
      <c r="R15" s="66" t="s">
        <v>160</v>
      </c>
      <c r="S15" s="66" t="s">
        <v>161</v>
      </c>
      <c r="T15" s="66" t="s">
        <v>162</v>
      </c>
      <c r="U15" s="66"/>
      <c r="V15" s="66" t="s">
        <v>163</v>
      </c>
      <c r="W15" s="70" t="s">
        <v>164</v>
      </c>
      <c r="X15" s="70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</row>
    <row r="16" spans="1:45" ht="14.25" customHeight="1">
      <c r="A16" s="31" t="s">
        <v>165</v>
      </c>
      <c r="B16" s="32" t="s">
        <v>51</v>
      </c>
      <c r="C16" s="32" t="s">
        <v>166</v>
      </c>
      <c r="D16" s="32" t="s">
        <v>53</v>
      </c>
      <c r="E16" s="33" t="s">
        <v>54</v>
      </c>
      <c r="F16" s="33" t="s">
        <v>25</v>
      </c>
      <c r="G16" s="34">
        <v>44617</v>
      </c>
      <c r="H16" s="34">
        <v>45347</v>
      </c>
      <c r="I16" s="35" t="s">
        <v>153</v>
      </c>
      <c r="J16" s="36">
        <f t="shared" ca="1" si="0"/>
        <v>97</v>
      </c>
      <c r="K16" s="37" t="str">
        <f t="shared" ca="1" si="1"/>
        <v>VIGENTE</v>
      </c>
      <c r="L16" s="32" t="s">
        <v>167</v>
      </c>
      <c r="M16" s="32" t="s">
        <v>168</v>
      </c>
      <c r="N16" s="32" t="s">
        <v>169</v>
      </c>
      <c r="O16" s="32" t="s">
        <v>170</v>
      </c>
      <c r="P16" s="32" t="s">
        <v>171</v>
      </c>
      <c r="Q16" s="32" t="s">
        <v>169</v>
      </c>
      <c r="R16" s="39" t="s">
        <v>172</v>
      </c>
      <c r="S16" s="32" t="s">
        <v>173</v>
      </c>
      <c r="T16" s="32" t="s">
        <v>174</v>
      </c>
      <c r="U16" s="40"/>
      <c r="V16" s="32" t="s">
        <v>175</v>
      </c>
      <c r="W16" s="32" t="s">
        <v>176</v>
      </c>
      <c r="X16" s="40" t="s">
        <v>177</v>
      </c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</row>
    <row r="17" spans="1:45" ht="14.25" customHeight="1">
      <c r="A17" s="66" t="s">
        <v>178</v>
      </c>
      <c r="B17" s="71" t="s">
        <v>179</v>
      </c>
      <c r="C17" s="71"/>
      <c r="D17" s="71" t="s">
        <v>180</v>
      </c>
      <c r="E17" s="72" t="s">
        <v>181</v>
      </c>
      <c r="F17" s="72" t="s">
        <v>25</v>
      </c>
      <c r="G17" s="68">
        <v>45000</v>
      </c>
      <c r="H17" s="68">
        <v>45366</v>
      </c>
      <c r="I17" s="36" t="s">
        <v>41</v>
      </c>
      <c r="J17" s="36">
        <f t="shared" ca="1" si="0"/>
        <v>116</v>
      </c>
      <c r="K17" s="37" t="str">
        <f t="shared" ca="1" si="1"/>
        <v>VIGENTE</v>
      </c>
      <c r="L17" s="73" t="s">
        <v>182</v>
      </c>
      <c r="M17" s="32" t="s">
        <v>183</v>
      </c>
      <c r="N17" s="69" t="s">
        <v>184</v>
      </c>
      <c r="O17" s="32" t="s">
        <v>185</v>
      </c>
      <c r="P17" s="32" t="s">
        <v>186</v>
      </c>
      <c r="Q17" s="69" t="s">
        <v>184</v>
      </c>
      <c r="R17" s="66" t="s">
        <v>187</v>
      </c>
      <c r="S17" s="74" t="s">
        <v>188</v>
      </c>
      <c r="T17" s="75" t="s">
        <v>189</v>
      </c>
      <c r="U17" s="75" t="s">
        <v>190</v>
      </c>
      <c r="V17" s="39" t="s">
        <v>191</v>
      </c>
      <c r="W17" s="39" t="s">
        <v>192</v>
      </c>
      <c r="X17" s="39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</row>
    <row r="18" spans="1:45" ht="14.25" customHeight="1">
      <c r="A18" s="31" t="s">
        <v>193</v>
      </c>
      <c r="B18" s="32" t="s">
        <v>194</v>
      </c>
      <c r="C18" s="32" t="s">
        <v>195</v>
      </c>
      <c r="D18" s="32" t="s">
        <v>196</v>
      </c>
      <c r="E18" s="33" t="s">
        <v>197</v>
      </c>
      <c r="F18" s="33" t="s">
        <v>198</v>
      </c>
      <c r="G18" s="34">
        <v>45027</v>
      </c>
      <c r="H18" s="34">
        <v>45393</v>
      </c>
      <c r="I18" s="35" t="s">
        <v>199</v>
      </c>
      <c r="J18" s="36">
        <f t="shared" ca="1" si="0"/>
        <v>143</v>
      </c>
      <c r="K18" s="37" t="str">
        <f t="shared" ca="1" si="1"/>
        <v>VIGENTE</v>
      </c>
      <c r="L18" s="32" t="s">
        <v>59</v>
      </c>
      <c r="M18" s="32" t="s">
        <v>200</v>
      </c>
      <c r="N18" s="32" t="s">
        <v>201</v>
      </c>
      <c r="O18" s="32" t="s">
        <v>202</v>
      </c>
      <c r="P18" s="32" t="s">
        <v>203</v>
      </c>
      <c r="Q18" s="39"/>
      <c r="R18" s="39" t="s">
        <v>65</v>
      </c>
      <c r="S18" s="32" t="s">
        <v>204</v>
      </c>
      <c r="T18" s="32" t="s">
        <v>205</v>
      </c>
      <c r="U18" s="40"/>
      <c r="V18" s="32" t="s">
        <v>206</v>
      </c>
      <c r="W18" s="32" t="s">
        <v>207</v>
      </c>
      <c r="X18" s="40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</row>
    <row r="19" spans="1:45" ht="14.25" customHeight="1">
      <c r="A19" s="77" t="s">
        <v>208</v>
      </c>
      <c r="B19" s="78"/>
      <c r="C19" s="78" t="s">
        <v>209</v>
      </c>
      <c r="D19" s="78" t="s">
        <v>210</v>
      </c>
      <c r="E19" s="33" t="s">
        <v>211</v>
      </c>
      <c r="F19" s="33" t="s">
        <v>25</v>
      </c>
      <c r="G19" s="79">
        <v>44455</v>
      </c>
      <c r="H19" s="79">
        <v>45551</v>
      </c>
      <c r="I19" s="36" t="s">
        <v>212</v>
      </c>
      <c r="J19" s="36">
        <f t="shared" ca="1" si="0"/>
        <v>301</v>
      </c>
      <c r="K19" s="37" t="str">
        <f t="shared" ca="1" si="1"/>
        <v>VIGENTE</v>
      </c>
      <c r="L19" s="73" t="s">
        <v>185</v>
      </c>
      <c r="M19" s="32" t="s">
        <v>186</v>
      </c>
      <c r="N19" s="69" t="s">
        <v>213</v>
      </c>
      <c r="O19" s="73" t="s">
        <v>182</v>
      </c>
      <c r="P19" s="32" t="s">
        <v>183</v>
      </c>
      <c r="Q19" s="69" t="s">
        <v>214</v>
      </c>
      <c r="R19" s="66" t="s">
        <v>187</v>
      </c>
      <c r="S19" s="70" t="s">
        <v>191</v>
      </c>
      <c r="T19" s="39" t="s">
        <v>192</v>
      </c>
      <c r="U19" s="39"/>
      <c r="V19" s="66" t="s">
        <v>215</v>
      </c>
      <c r="W19" s="66" t="s">
        <v>189</v>
      </c>
      <c r="X19" s="66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</row>
    <row r="20" spans="1:45" ht="14.25" customHeight="1">
      <c r="A20" s="66" t="s">
        <v>216</v>
      </c>
      <c r="B20" s="71" t="s">
        <v>217</v>
      </c>
      <c r="C20" s="71"/>
      <c r="D20" s="71" t="s">
        <v>218</v>
      </c>
      <c r="E20" s="80" t="s">
        <v>181</v>
      </c>
      <c r="F20" s="80" t="s">
        <v>25</v>
      </c>
      <c r="G20" s="79">
        <v>44642</v>
      </c>
      <c r="H20" s="81">
        <v>45450</v>
      </c>
      <c r="I20" s="82" t="s">
        <v>219</v>
      </c>
      <c r="J20" s="36">
        <f t="shared" ca="1" si="0"/>
        <v>200</v>
      </c>
      <c r="K20" s="37" t="str">
        <f t="shared" ca="1" si="1"/>
        <v>VIGENTE</v>
      </c>
      <c r="L20" s="66" t="s">
        <v>220</v>
      </c>
      <c r="M20" s="66" t="s">
        <v>221</v>
      </c>
      <c r="N20" s="69" t="s">
        <v>222</v>
      </c>
      <c r="O20" s="66" t="s">
        <v>223</v>
      </c>
      <c r="P20" s="66" t="s">
        <v>224</v>
      </c>
      <c r="Q20" s="83" t="s">
        <v>225</v>
      </c>
      <c r="R20" s="66" t="s">
        <v>226</v>
      </c>
      <c r="S20" s="66" t="s">
        <v>227</v>
      </c>
      <c r="T20" s="66" t="s">
        <v>228</v>
      </c>
      <c r="U20" s="66" t="s">
        <v>229</v>
      </c>
      <c r="V20" s="32" t="s">
        <v>230</v>
      </c>
      <c r="W20" s="32" t="s">
        <v>231</v>
      </c>
      <c r="X20" s="32" t="s">
        <v>229</v>
      </c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</row>
    <row r="21" spans="1:45" ht="14.25" customHeight="1">
      <c r="A21" s="31" t="s">
        <v>232</v>
      </c>
      <c r="B21" s="32" t="s">
        <v>233</v>
      </c>
      <c r="C21" s="32" t="s">
        <v>234</v>
      </c>
      <c r="D21" s="32" t="s">
        <v>235</v>
      </c>
      <c r="E21" s="33" t="s">
        <v>181</v>
      </c>
      <c r="F21" s="33" t="s">
        <v>25</v>
      </c>
      <c r="G21" s="34">
        <v>43669</v>
      </c>
      <c r="H21" s="34">
        <v>45496</v>
      </c>
      <c r="I21" s="35" t="s">
        <v>236</v>
      </c>
      <c r="J21" s="36">
        <f t="shared" ca="1" si="0"/>
        <v>246</v>
      </c>
      <c r="K21" s="37" t="str">
        <f t="shared" ca="1" si="1"/>
        <v>VIGENTE</v>
      </c>
      <c r="L21" s="32" t="s">
        <v>237</v>
      </c>
      <c r="M21" s="32" t="s">
        <v>238</v>
      </c>
      <c r="N21" s="32" t="s">
        <v>239</v>
      </c>
      <c r="O21" s="32" t="s">
        <v>240</v>
      </c>
      <c r="P21" s="32" t="s">
        <v>241</v>
      </c>
      <c r="Q21" s="39"/>
      <c r="R21" s="39" t="s">
        <v>242</v>
      </c>
      <c r="S21" s="32" t="s">
        <v>243</v>
      </c>
      <c r="T21" s="32" t="s">
        <v>244</v>
      </c>
      <c r="U21" s="40" t="s">
        <v>245</v>
      </c>
      <c r="V21" s="32" t="s">
        <v>246</v>
      </c>
      <c r="W21" s="32" t="s">
        <v>247</v>
      </c>
      <c r="X21" s="40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</row>
    <row r="22" spans="1:45" ht="14.25" customHeight="1">
      <c r="A22" s="66" t="s">
        <v>248</v>
      </c>
      <c r="B22" s="71" t="s">
        <v>249</v>
      </c>
      <c r="C22" s="71" t="s">
        <v>250</v>
      </c>
      <c r="D22" s="71" t="s">
        <v>251</v>
      </c>
      <c r="E22" s="80" t="s">
        <v>252</v>
      </c>
      <c r="F22" s="80" t="s">
        <v>25</v>
      </c>
      <c r="G22" s="34">
        <v>44465</v>
      </c>
      <c r="H22" s="85">
        <v>45561</v>
      </c>
      <c r="I22" s="82" t="s">
        <v>212</v>
      </c>
      <c r="J22" s="36">
        <f t="shared" ca="1" si="0"/>
        <v>311</v>
      </c>
      <c r="K22" s="37" t="str">
        <f t="shared" ca="1" si="1"/>
        <v>VIGENTE</v>
      </c>
      <c r="L22" s="66" t="s">
        <v>27</v>
      </c>
      <c r="M22" s="66" t="s">
        <v>28</v>
      </c>
      <c r="N22" s="86" t="s">
        <v>253</v>
      </c>
      <c r="O22" s="66" t="s">
        <v>254</v>
      </c>
      <c r="P22" s="66" t="s">
        <v>44</v>
      </c>
      <c r="Q22" s="32"/>
      <c r="R22" s="32" t="s">
        <v>45</v>
      </c>
      <c r="S22" s="66" t="s">
        <v>48</v>
      </c>
      <c r="T22" s="66" t="s">
        <v>49</v>
      </c>
      <c r="U22" s="87" t="s">
        <v>255</v>
      </c>
      <c r="V22" s="32" t="s">
        <v>256</v>
      </c>
      <c r="W22" s="32" t="s">
        <v>257</v>
      </c>
      <c r="X22" s="40" t="s">
        <v>258</v>
      </c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</row>
    <row r="23" spans="1:45" ht="14.25" customHeight="1">
      <c r="A23" s="31" t="s">
        <v>259</v>
      </c>
      <c r="B23" s="32" t="s">
        <v>260</v>
      </c>
      <c r="C23" s="32" t="s">
        <v>261</v>
      </c>
      <c r="D23" s="32" t="s">
        <v>262</v>
      </c>
      <c r="E23" s="33" t="s">
        <v>263</v>
      </c>
      <c r="F23" s="33" t="s">
        <v>198</v>
      </c>
      <c r="G23" s="34">
        <v>44517</v>
      </c>
      <c r="H23" s="34">
        <v>45247</v>
      </c>
      <c r="I23" s="35" t="s">
        <v>55</v>
      </c>
      <c r="J23" s="36">
        <f t="shared" ca="1" si="0"/>
        <v>-3</v>
      </c>
      <c r="K23" s="37" t="str">
        <f t="shared" ca="1" si="1"/>
        <v>ENCERRADO</v>
      </c>
      <c r="L23" s="32" t="s">
        <v>264</v>
      </c>
      <c r="M23" s="32" t="s">
        <v>265</v>
      </c>
      <c r="N23" s="32" t="s">
        <v>266</v>
      </c>
      <c r="O23" s="32" t="s">
        <v>267</v>
      </c>
      <c r="P23" s="32" t="s">
        <v>268</v>
      </c>
      <c r="Q23" s="39"/>
      <c r="R23" s="39" t="s">
        <v>269</v>
      </c>
      <c r="S23" s="32" t="s">
        <v>270</v>
      </c>
      <c r="T23" s="32" t="s">
        <v>271</v>
      </c>
      <c r="U23" s="40"/>
      <c r="V23" s="32" t="s">
        <v>267</v>
      </c>
      <c r="W23" s="32" t="s">
        <v>268</v>
      </c>
      <c r="X23" s="40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</row>
    <row r="24" spans="1:45" ht="14.25" customHeight="1">
      <c r="A24" s="31" t="s">
        <v>259</v>
      </c>
      <c r="B24" s="32" t="s">
        <v>260</v>
      </c>
      <c r="C24" s="32" t="s">
        <v>261</v>
      </c>
      <c r="D24" s="32" t="s">
        <v>262</v>
      </c>
      <c r="E24" s="33" t="s">
        <v>263</v>
      </c>
      <c r="F24" s="33" t="s">
        <v>198</v>
      </c>
      <c r="G24" s="34">
        <v>44517</v>
      </c>
      <c r="H24" s="34">
        <v>45247</v>
      </c>
      <c r="I24" s="35" t="s">
        <v>55</v>
      </c>
      <c r="J24" s="36">
        <f t="shared" ca="1" si="0"/>
        <v>-3</v>
      </c>
      <c r="K24" s="37" t="str">
        <f t="shared" ca="1" si="1"/>
        <v>ENCERRADO</v>
      </c>
      <c r="L24" s="32" t="s">
        <v>264</v>
      </c>
      <c r="M24" s="32" t="s">
        <v>265</v>
      </c>
      <c r="N24" s="32" t="s">
        <v>266</v>
      </c>
      <c r="O24" s="32" t="s">
        <v>267</v>
      </c>
      <c r="P24" s="32" t="s">
        <v>268</v>
      </c>
      <c r="Q24" s="39"/>
      <c r="R24" s="39" t="s">
        <v>272</v>
      </c>
      <c r="S24" s="32" t="s">
        <v>273</v>
      </c>
      <c r="T24" s="32" t="s">
        <v>274</v>
      </c>
      <c r="U24" s="40"/>
      <c r="V24" s="32" t="s">
        <v>270</v>
      </c>
      <c r="W24" s="32" t="s">
        <v>271</v>
      </c>
      <c r="X24" s="40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</row>
    <row r="25" spans="1:45" ht="14.25" customHeight="1">
      <c r="A25" s="66" t="s">
        <v>275</v>
      </c>
      <c r="B25" s="66" t="s">
        <v>276</v>
      </c>
      <c r="C25" s="71" t="s">
        <v>277</v>
      </c>
      <c r="D25" s="66" t="s">
        <v>278</v>
      </c>
      <c r="E25" s="33" t="s">
        <v>279</v>
      </c>
      <c r="F25" s="33" t="s">
        <v>198</v>
      </c>
      <c r="G25" s="35" t="s">
        <v>280</v>
      </c>
      <c r="H25" s="85">
        <v>45688</v>
      </c>
      <c r="I25" s="82" t="s">
        <v>138</v>
      </c>
      <c r="J25" s="36">
        <f t="shared" ca="1" si="0"/>
        <v>438</v>
      </c>
      <c r="K25" s="37" t="str">
        <f t="shared" ca="1" si="1"/>
        <v>VIGENTE</v>
      </c>
      <c r="L25" s="89" t="s">
        <v>281</v>
      </c>
      <c r="M25" s="90" t="s">
        <v>282</v>
      </c>
      <c r="N25" s="91" t="s">
        <v>283</v>
      </c>
      <c r="O25" s="92" t="s">
        <v>284</v>
      </c>
      <c r="P25" s="92" t="s">
        <v>285</v>
      </c>
      <c r="Q25" s="92"/>
      <c r="R25" s="92" t="s">
        <v>286</v>
      </c>
      <c r="S25" s="92" t="s">
        <v>287</v>
      </c>
      <c r="T25" s="93" t="s">
        <v>288</v>
      </c>
      <c r="U25" s="93"/>
      <c r="V25" s="92" t="s">
        <v>289</v>
      </c>
      <c r="W25" s="39" t="s">
        <v>290</v>
      </c>
      <c r="X25" s="39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</row>
    <row r="26" spans="1:45" ht="14.25" customHeight="1">
      <c r="A26" s="31" t="s">
        <v>291</v>
      </c>
      <c r="B26" s="32" t="s">
        <v>276</v>
      </c>
      <c r="C26" s="32" t="s">
        <v>292</v>
      </c>
      <c r="D26" s="32" t="s">
        <v>278</v>
      </c>
      <c r="E26" s="33" t="s">
        <v>293</v>
      </c>
      <c r="F26" s="33" t="s">
        <v>25</v>
      </c>
      <c r="G26" s="34" t="s">
        <v>280</v>
      </c>
      <c r="H26" s="34">
        <v>45688</v>
      </c>
      <c r="I26" s="35" t="s">
        <v>138</v>
      </c>
      <c r="J26" s="36">
        <f t="shared" ca="1" si="0"/>
        <v>438</v>
      </c>
      <c r="K26" s="37" t="str">
        <f t="shared" ca="1" si="1"/>
        <v>VIGENTE</v>
      </c>
      <c r="L26" s="32" t="s">
        <v>72</v>
      </c>
      <c r="M26" s="32" t="s">
        <v>73</v>
      </c>
      <c r="N26" s="32" t="s">
        <v>294</v>
      </c>
      <c r="O26" s="32" t="s">
        <v>75</v>
      </c>
      <c r="P26" s="32" t="s">
        <v>76</v>
      </c>
      <c r="Q26" s="39"/>
      <c r="R26" s="39" t="s">
        <v>77</v>
      </c>
      <c r="S26" s="32" t="s">
        <v>295</v>
      </c>
      <c r="T26" s="32" t="s">
        <v>296</v>
      </c>
      <c r="U26" s="40"/>
      <c r="V26" s="32" t="s">
        <v>297</v>
      </c>
      <c r="W26" s="32" t="s">
        <v>298</v>
      </c>
      <c r="X26" s="40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</row>
    <row r="27" spans="1:45" ht="14.25" customHeight="1">
      <c r="A27" s="66" t="s">
        <v>299</v>
      </c>
      <c r="B27" s="66" t="s">
        <v>300</v>
      </c>
      <c r="C27" s="66"/>
      <c r="D27" s="66" t="s">
        <v>301</v>
      </c>
      <c r="E27" s="33" t="s">
        <v>302</v>
      </c>
      <c r="F27" s="33" t="s">
        <v>25</v>
      </c>
      <c r="G27" s="34">
        <v>44562</v>
      </c>
      <c r="H27" s="35" t="s">
        <v>303</v>
      </c>
      <c r="I27" s="36" t="s">
        <v>138</v>
      </c>
      <c r="J27" s="36">
        <f t="shared" ca="1" si="0"/>
        <v>42</v>
      </c>
      <c r="K27" s="37" t="str">
        <f t="shared" ca="1" si="1"/>
        <v>PROVIDÊNCIAS</v>
      </c>
      <c r="L27" s="66" t="s">
        <v>304</v>
      </c>
      <c r="M27" s="66" t="s">
        <v>305</v>
      </c>
      <c r="N27" s="86" t="s">
        <v>306</v>
      </c>
      <c r="O27" s="66" t="s">
        <v>307</v>
      </c>
      <c r="P27" s="66" t="s">
        <v>308</v>
      </c>
      <c r="Q27" s="32"/>
      <c r="R27" s="32" t="s">
        <v>309</v>
      </c>
      <c r="S27" s="66" t="s">
        <v>310</v>
      </c>
      <c r="T27" s="66" t="s">
        <v>311</v>
      </c>
      <c r="U27" s="66"/>
      <c r="V27" s="94" t="s">
        <v>312</v>
      </c>
      <c r="W27" s="94" t="s">
        <v>313</v>
      </c>
      <c r="X27" s="94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</row>
    <row r="28" spans="1:45" ht="14.25" customHeight="1">
      <c r="A28" s="66" t="s">
        <v>314</v>
      </c>
      <c r="B28" s="66" t="s">
        <v>315</v>
      </c>
      <c r="C28" s="66" t="s">
        <v>316</v>
      </c>
      <c r="D28" s="66" t="s">
        <v>317</v>
      </c>
      <c r="E28" s="33" t="s">
        <v>197</v>
      </c>
      <c r="F28" s="33" t="s">
        <v>198</v>
      </c>
      <c r="G28" s="79">
        <v>44513</v>
      </c>
      <c r="H28" s="79">
        <v>45243</v>
      </c>
      <c r="I28" s="82" t="s">
        <v>55</v>
      </c>
      <c r="J28" s="36">
        <f t="shared" ca="1" si="0"/>
        <v>-7</v>
      </c>
      <c r="K28" s="37" t="str">
        <f t="shared" ca="1" si="1"/>
        <v>ENCERRADO</v>
      </c>
      <c r="L28" s="32" t="s">
        <v>72</v>
      </c>
      <c r="M28" s="66" t="s">
        <v>73</v>
      </c>
      <c r="N28" s="86" t="s">
        <v>318</v>
      </c>
      <c r="O28" s="66" t="s">
        <v>75</v>
      </c>
      <c r="P28" s="66" t="s">
        <v>76</v>
      </c>
      <c r="Q28" s="66"/>
      <c r="R28" s="66" t="s">
        <v>319</v>
      </c>
      <c r="S28" s="66" t="s">
        <v>320</v>
      </c>
      <c r="T28" s="66" t="s">
        <v>321</v>
      </c>
      <c r="U28" s="66"/>
      <c r="V28" s="32"/>
      <c r="W28" s="32"/>
      <c r="X28" s="32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</row>
    <row r="29" spans="1:45" ht="14.25" customHeight="1">
      <c r="A29" s="66" t="s">
        <v>314</v>
      </c>
      <c r="B29" s="66" t="s">
        <v>315</v>
      </c>
      <c r="C29" s="66" t="s">
        <v>316</v>
      </c>
      <c r="D29" s="66" t="s">
        <v>317</v>
      </c>
      <c r="E29" s="33" t="s">
        <v>197</v>
      </c>
      <c r="F29" s="33" t="s">
        <v>198</v>
      </c>
      <c r="G29" s="79">
        <v>44513</v>
      </c>
      <c r="H29" s="79">
        <v>45243</v>
      </c>
      <c r="I29" s="82" t="s">
        <v>55</v>
      </c>
      <c r="J29" s="36">
        <f t="shared" ca="1" si="0"/>
        <v>-7</v>
      </c>
      <c r="K29" s="37" t="str">
        <f t="shared" ca="1" si="1"/>
        <v>ENCERRADO</v>
      </c>
      <c r="L29" s="32" t="s">
        <v>72</v>
      </c>
      <c r="M29" s="66" t="s">
        <v>73</v>
      </c>
      <c r="N29" s="86" t="s">
        <v>318</v>
      </c>
      <c r="O29" s="66" t="s">
        <v>75</v>
      </c>
      <c r="P29" s="66" t="s">
        <v>76</v>
      </c>
      <c r="Q29" s="66"/>
      <c r="R29" s="66" t="s">
        <v>322</v>
      </c>
      <c r="S29" s="66" t="s">
        <v>323</v>
      </c>
      <c r="T29" s="66" t="s">
        <v>324</v>
      </c>
      <c r="U29" s="66"/>
      <c r="V29" s="32"/>
      <c r="W29" s="32"/>
      <c r="X29" s="32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</row>
    <row r="30" spans="1:45" ht="14.25" customHeight="1">
      <c r="A30" s="31" t="s">
        <v>325</v>
      </c>
      <c r="B30" s="32" t="s">
        <v>276</v>
      </c>
      <c r="C30" s="32" t="s">
        <v>326</v>
      </c>
      <c r="D30" s="32" t="s">
        <v>327</v>
      </c>
      <c r="E30" s="33" t="s">
        <v>293</v>
      </c>
      <c r="F30" s="33" t="s">
        <v>25</v>
      </c>
      <c r="G30" s="34">
        <v>43862</v>
      </c>
      <c r="H30" s="34">
        <v>45689</v>
      </c>
      <c r="I30" s="35" t="s">
        <v>153</v>
      </c>
      <c r="J30" s="36">
        <f t="shared" ca="1" si="0"/>
        <v>439</v>
      </c>
      <c r="K30" s="37" t="str">
        <f t="shared" ca="1" si="1"/>
        <v>VIGENTE</v>
      </c>
      <c r="L30" s="32" t="s">
        <v>328</v>
      </c>
      <c r="M30" s="32" t="s">
        <v>85</v>
      </c>
      <c r="N30" s="32" t="s">
        <v>329</v>
      </c>
      <c r="O30" s="32" t="s">
        <v>330</v>
      </c>
      <c r="P30" s="32" t="s">
        <v>331</v>
      </c>
      <c r="Q30" s="32" t="s">
        <v>332</v>
      </c>
      <c r="R30" s="39" t="s">
        <v>90</v>
      </c>
      <c r="S30" s="32" t="s">
        <v>333</v>
      </c>
      <c r="T30" s="32" t="s">
        <v>334</v>
      </c>
      <c r="U30" s="40" t="s">
        <v>335</v>
      </c>
      <c r="V30" s="32" t="s">
        <v>336</v>
      </c>
      <c r="W30" s="32" t="s">
        <v>337</v>
      </c>
      <c r="X30" s="40" t="s">
        <v>338</v>
      </c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</row>
    <row r="31" spans="1:45" ht="14.25" customHeight="1">
      <c r="A31" s="66" t="s">
        <v>339</v>
      </c>
      <c r="B31" s="66" t="s">
        <v>276</v>
      </c>
      <c r="C31" s="66" t="s">
        <v>340</v>
      </c>
      <c r="D31" s="66" t="s">
        <v>327</v>
      </c>
      <c r="E31" s="33" t="s">
        <v>279</v>
      </c>
      <c r="F31" s="33" t="s">
        <v>198</v>
      </c>
      <c r="G31" s="79">
        <v>43862</v>
      </c>
      <c r="H31" s="79">
        <v>45689</v>
      </c>
      <c r="I31" s="36" t="s">
        <v>153</v>
      </c>
      <c r="J31" s="36">
        <f t="shared" ca="1" si="0"/>
        <v>439</v>
      </c>
      <c r="K31" s="37" t="str">
        <f t="shared" ca="1" si="1"/>
        <v>VIGENTE</v>
      </c>
      <c r="L31" s="32" t="s">
        <v>341</v>
      </c>
      <c r="M31" s="96" t="s">
        <v>342</v>
      </c>
      <c r="N31" s="86" t="s">
        <v>343</v>
      </c>
      <c r="O31" s="66" t="s">
        <v>344</v>
      </c>
      <c r="P31" s="97" t="s">
        <v>345</v>
      </c>
      <c r="Q31" s="66" t="s">
        <v>343</v>
      </c>
      <c r="R31" s="66" t="s">
        <v>346</v>
      </c>
      <c r="S31" s="71" t="s">
        <v>347</v>
      </c>
      <c r="T31" s="66" t="s">
        <v>348</v>
      </c>
      <c r="U31" s="71" t="s">
        <v>349</v>
      </c>
      <c r="V31" s="66" t="s">
        <v>350</v>
      </c>
      <c r="W31" s="98" t="s">
        <v>351</v>
      </c>
      <c r="X31" s="71" t="s">
        <v>352</v>
      </c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</row>
    <row r="32" spans="1:45" ht="14.25" customHeight="1">
      <c r="A32" s="66" t="s">
        <v>339</v>
      </c>
      <c r="B32" s="66" t="s">
        <v>276</v>
      </c>
      <c r="C32" s="66" t="s">
        <v>340</v>
      </c>
      <c r="D32" s="66" t="s">
        <v>327</v>
      </c>
      <c r="E32" s="33" t="s">
        <v>279</v>
      </c>
      <c r="F32" s="33" t="s">
        <v>198</v>
      </c>
      <c r="G32" s="79">
        <v>43862</v>
      </c>
      <c r="H32" s="79">
        <v>45689</v>
      </c>
      <c r="I32" s="36" t="s">
        <v>153</v>
      </c>
      <c r="J32" s="36">
        <f t="shared" ca="1" si="0"/>
        <v>439</v>
      </c>
      <c r="K32" s="37" t="str">
        <f t="shared" ca="1" si="1"/>
        <v>VIGENTE</v>
      </c>
      <c r="L32" s="32" t="s">
        <v>341</v>
      </c>
      <c r="M32" s="96" t="s">
        <v>342</v>
      </c>
      <c r="N32" s="86" t="s">
        <v>343</v>
      </c>
      <c r="O32" s="66" t="s">
        <v>344</v>
      </c>
      <c r="P32" s="97" t="s">
        <v>345</v>
      </c>
      <c r="Q32" s="66"/>
      <c r="R32" s="66" t="s">
        <v>353</v>
      </c>
      <c r="S32" s="71" t="s">
        <v>354</v>
      </c>
      <c r="T32" s="66" t="s">
        <v>355</v>
      </c>
      <c r="U32" s="71" t="s">
        <v>356</v>
      </c>
      <c r="V32" s="98" t="s">
        <v>357</v>
      </c>
      <c r="W32" s="32" t="s">
        <v>358</v>
      </c>
      <c r="X32" s="71" t="s">
        <v>356</v>
      </c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</row>
    <row r="33" spans="1:45" ht="14.25" customHeight="1">
      <c r="A33" s="31" t="s">
        <v>359</v>
      </c>
      <c r="B33" s="32" t="s">
        <v>51</v>
      </c>
      <c r="C33" s="32" t="s">
        <v>360</v>
      </c>
      <c r="D33" s="32" t="s">
        <v>53</v>
      </c>
      <c r="E33" s="33" t="s">
        <v>54</v>
      </c>
      <c r="F33" s="33" t="s">
        <v>25</v>
      </c>
      <c r="G33" s="34">
        <v>44486</v>
      </c>
      <c r="H33" s="34">
        <v>45582</v>
      </c>
      <c r="I33" s="35" t="s">
        <v>361</v>
      </c>
      <c r="J33" s="36">
        <f t="shared" ca="1" si="0"/>
        <v>332</v>
      </c>
      <c r="K33" s="37" t="str">
        <f t="shared" ca="1" si="1"/>
        <v>VIGENTE</v>
      </c>
      <c r="L33" s="32" t="s">
        <v>362</v>
      </c>
      <c r="M33" s="32" t="s">
        <v>363</v>
      </c>
      <c r="N33" s="32" t="s">
        <v>364</v>
      </c>
      <c r="O33" s="32" t="s">
        <v>365</v>
      </c>
      <c r="P33" s="32" t="s">
        <v>366</v>
      </c>
      <c r="Q33" s="39"/>
      <c r="R33" s="39" t="s">
        <v>367</v>
      </c>
      <c r="S33" s="32" t="s">
        <v>368</v>
      </c>
      <c r="T33" s="32" t="s">
        <v>369</v>
      </c>
      <c r="U33" s="40"/>
      <c r="V33" s="32" t="s">
        <v>370</v>
      </c>
      <c r="W33" s="32" t="s">
        <v>371</v>
      </c>
      <c r="X33" s="40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</row>
    <row r="34" spans="1:45" ht="14.25" customHeight="1">
      <c r="A34" s="66" t="s">
        <v>372</v>
      </c>
      <c r="B34" s="66" t="s">
        <v>276</v>
      </c>
      <c r="C34" s="71" t="s">
        <v>373</v>
      </c>
      <c r="D34" s="66" t="s">
        <v>327</v>
      </c>
      <c r="E34" s="33" t="s">
        <v>279</v>
      </c>
      <c r="F34" s="33" t="s">
        <v>198</v>
      </c>
      <c r="G34" s="79">
        <v>43862</v>
      </c>
      <c r="H34" s="79">
        <v>45688</v>
      </c>
      <c r="I34" s="36" t="s">
        <v>138</v>
      </c>
      <c r="J34" s="36">
        <f t="shared" ca="1" si="0"/>
        <v>438</v>
      </c>
      <c r="K34" s="37" t="str">
        <f t="shared" ca="1" si="1"/>
        <v>VIGENTE</v>
      </c>
      <c r="L34" s="66" t="s">
        <v>56</v>
      </c>
      <c r="M34" s="71" t="s">
        <v>57</v>
      </c>
      <c r="N34" s="86" t="s">
        <v>374</v>
      </c>
      <c r="O34" s="66" t="s">
        <v>375</v>
      </c>
      <c r="P34" s="66" t="s">
        <v>376</v>
      </c>
      <c r="Q34" s="66"/>
      <c r="R34" s="66" t="s">
        <v>61</v>
      </c>
      <c r="S34" s="71" t="s">
        <v>377</v>
      </c>
      <c r="T34" s="66" t="s">
        <v>378</v>
      </c>
      <c r="U34" s="71"/>
      <c r="V34" s="66" t="s">
        <v>379</v>
      </c>
      <c r="W34" s="70" t="s">
        <v>380</v>
      </c>
      <c r="X34" s="70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</row>
    <row r="35" spans="1:45" ht="14.25" customHeight="1">
      <c r="A35" s="66" t="s">
        <v>372</v>
      </c>
      <c r="B35" s="66" t="s">
        <v>276</v>
      </c>
      <c r="C35" s="71" t="s">
        <v>373</v>
      </c>
      <c r="D35" s="66" t="s">
        <v>327</v>
      </c>
      <c r="E35" s="33" t="s">
        <v>279</v>
      </c>
      <c r="F35" s="33" t="s">
        <v>198</v>
      </c>
      <c r="G35" s="79">
        <v>43862</v>
      </c>
      <c r="H35" s="79">
        <v>45688</v>
      </c>
      <c r="I35" s="36" t="s">
        <v>138</v>
      </c>
      <c r="J35" s="36">
        <f t="shared" ca="1" si="0"/>
        <v>438</v>
      </c>
      <c r="K35" s="37" t="str">
        <f t="shared" ca="1" si="1"/>
        <v>VIGENTE</v>
      </c>
      <c r="L35" s="66" t="s">
        <v>56</v>
      </c>
      <c r="M35" s="71" t="s">
        <v>57</v>
      </c>
      <c r="N35" s="86" t="s">
        <v>374</v>
      </c>
      <c r="O35" s="66" t="s">
        <v>375</v>
      </c>
      <c r="P35" s="66" t="s">
        <v>376</v>
      </c>
      <c r="Q35" s="66"/>
      <c r="R35" s="66" t="s">
        <v>65</v>
      </c>
      <c r="S35" s="71" t="s">
        <v>381</v>
      </c>
      <c r="T35" s="66" t="s">
        <v>382</v>
      </c>
      <c r="U35" s="71"/>
      <c r="V35" s="66" t="s">
        <v>59</v>
      </c>
      <c r="W35" s="70" t="s">
        <v>200</v>
      </c>
      <c r="X35" s="70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</row>
    <row r="36" spans="1:45" ht="14.25" customHeight="1">
      <c r="A36" s="66" t="s">
        <v>383</v>
      </c>
      <c r="B36" s="66" t="s">
        <v>276</v>
      </c>
      <c r="C36" s="66" t="s">
        <v>384</v>
      </c>
      <c r="D36" s="66" t="s">
        <v>327</v>
      </c>
      <c r="E36" s="33" t="s">
        <v>279</v>
      </c>
      <c r="F36" s="33" t="s">
        <v>198</v>
      </c>
      <c r="G36" s="79">
        <v>43862</v>
      </c>
      <c r="H36" s="79">
        <v>45689</v>
      </c>
      <c r="I36" s="36" t="s">
        <v>153</v>
      </c>
      <c r="J36" s="36">
        <f t="shared" ca="1" si="0"/>
        <v>439</v>
      </c>
      <c r="K36" s="37" t="str">
        <f t="shared" ca="1" si="1"/>
        <v>VIGENTE</v>
      </c>
      <c r="L36" s="66" t="s">
        <v>27</v>
      </c>
      <c r="M36" s="66" t="s">
        <v>385</v>
      </c>
      <c r="N36" s="86" t="s">
        <v>386</v>
      </c>
      <c r="O36" s="66" t="s">
        <v>254</v>
      </c>
      <c r="P36" s="66" t="s">
        <v>387</v>
      </c>
      <c r="Q36" s="100"/>
      <c r="R36" s="100" t="s">
        <v>388</v>
      </c>
      <c r="S36" s="66" t="s">
        <v>256</v>
      </c>
      <c r="T36" s="66" t="s">
        <v>257</v>
      </c>
      <c r="U36" s="66" t="s">
        <v>389</v>
      </c>
      <c r="V36" s="70" t="s">
        <v>390</v>
      </c>
      <c r="W36" s="32" t="s">
        <v>391</v>
      </c>
      <c r="X36" s="66" t="s">
        <v>389</v>
      </c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</row>
    <row r="37" spans="1:45" ht="14.25" customHeight="1">
      <c r="A37" s="66" t="s">
        <v>383</v>
      </c>
      <c r="B37" s="66" t="s">
        <v>276</v>
      </c>
      <c r="C37" s="66" t="s">
        <v>384</v>
      </c>
      <c r="D37" s="66" t="s">
        <v>327</v>
      </c>
      <c r="E37" s="33" t="s">
        <v>279</v>
      </c>
      <c r="F37" s="33" t="s">
        <v>198</v>
      </c>
      <c r="G37" s="79">
        <v>43862</v>
      </c>
      <c r="H37" s="79">
        <v>45689</v>
      </c>
      <c r="I37" s="36" t="s">
        <v>153</v>
      </c>
      <c r="J37" s="36">
        <f t="shared" ca="1" si="0"/>
        <v>439</v>
      </c>
      <c r="K37" s="37" t="str">
        <f t="shared" ca="1" si="1"/>
        <v>VIGENTE</v>
      </c>
      <c r="L37" s="66" t="s">
        <v>27</v>
      </c>
      <c r="M37" s="66" t="s">
        <v>385</v>
      </c>
      <c r="N37" s="86" t="s">
        <v>386</v>
      </c>
      <c r="O37" s="66" t="s">
        <v>254</v>
      </c>
      <c r="P37" s="66" t="s">
        <v>387</v>
      </c>
      <c r="Q37" s="102"/>
      <c r="R37" s="102" t="s">
        <v>392</v>
      </c>
      <c r="S37" s="103" t="s">
        <v>48</v>
      </c>
      <c r="T37" s="104" t="s">
        <v>49</v>
      </c>
      <c r="U37" s="32" t="s">
        <v>393</v>
      </c>
      <c r="V37" s="70" t="s">
        <v>394</v>
      </c>
      <c r="W37" s="32" t="s">
        <v>395</v>
      </c>
      <c r="X37" s="66" t="s">
        <v>389</v>
      </c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</row>
    <row r="38" spans="1:45" ht="14.25" customHeight="1">
      <c r="A38" s="66" t="s">
        <v>383</v>
      </c>
      <c r="B38" s="66" t="s">
        <v>276</v>
      </c>
      <c r="C38" s="66" t="s">
        <v>384</v>
      </c>
      <c r="D38" s="66" t="s">
        <v>327</v>
      </c>
      <c r="E38" s="33" t="s">
        <v>279</v>
      </c>
      <c r="F38" s="33" t="s">
        <v>198</v>
      </c>
      <c r="G38" s="79">
        <v>43862</v>
      </c>
      <c r="H38" s="79">
        <v>45689</v>
      </c>
      <c r="I38" s="36" t="s">
        <v>153</v>
      </c>
      <c r="J38" s="36">
        <f t="shared" ca="1" si="0"/>
        <v>439</v>
      </c>
      <c r="K38" s="37" t="str">
        <f t="shared" ca="1" si="1"/>
        <v>VIGENTE</v>
      </c>
      <c r="L38" s="66" t="s">
        <v>27</v>
      </c>
      <c r="M38" s="105" t="s">
        <v>28</v>
      </c>
      <c r="N38" s="86" t="s">
        <v>386</v>
      </c>
      <c r="O38" s="66" t="s">
        <v>254</v>
      </c>
      <c r="P38" s="66" t="s">
        <v>387</v>
      </c>
      <c r="Q38" s="66"/>
      <c r="R38" s="66" t="s">
        <v>396</v>
      </c>
      <c r="S38" s="32" t="s">
        <v>397</v>
      </c>
      <c r="T38" s="32" t="s">
        <v>398</v>
      </c>
      <c r="U38" s="32"/>
      <c r="V38" s="66" t="s">
        <v>399</v>
      </c>
      <c r="W38" s="66" t="s">
        <v>400</v>
      </c>
      <c r="X38" s="66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</row>
    <row r="39" spans="1:45" ht="14.25" customHeight="1">
      <c r="A39" s="31">
        <v>43739</v>
      </c>
      <c r="B39" s="32" t="s">
        <v>134</v>
      </c>
      <c r="C39" s="32" t="s">
        <v>401</v>
      </c>
      <c r="D39" s="32" t="s">
        <v>136</v>
      </c>
      <c r="E39" s="33" t="s">
        <v>137</v>
      </c>
      <c r="F39" s="33" t="s">
        <v>25</v>
      </c>
      <c r="G39" s="34">
        <v>44582</v>
      </c>
      <c r="H39" s="34">
        <v>45312</v>
      </c>
      <c r="I39" s="35" t="s">
        <v>138</v>
      </c>
      <c r="J39" s="36">
        <f t="shared" ca="1" si="0"/>
        <v>62</v>
      </c>
      <c r="K39" s="37" t="str">
        <f t="shared" ca="1" si="1"/>
        <v>PROVIDÊNCIAS</v>
      </c>
      <c r="L39" s="32" t="s">
        <v>402</v>
      </c>
      <c r="M39" s="32" t="s">
        <v>403</v>
      </c>
      <c r="N39" s="32" t="s">
        <v>404</v>
      </c>
      <c r="O39" s="32" t="s">
        <v>405</v>
      </c>
      <c r="P39" s="32" t="s">
        <v>406</v>
      </c>
      <c r="Q39" s="39"/>
      <c r="R39" s="39" t="s">
        <v>407</v>
      </c>
      <c r="S39" s="32" t="s">
        <v>408</v>
      </c>
      <c r="T39" s="32" t="s">
        <v>409</v>
      </c>
      <c r="U39" s="40"/>
      <c r="V39" s="32" t="s">
        <v>410</v>
      </c>
      <c r="W39" s="32" t="s">
        <v>411</v>
      </c>
      <c r="X39" s="40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</row>
    <row r="40" spans="1:45" ht="14.25" customHeight="1">
      <c r="A40" s="66" t="s">
        <v>412</v>
      </c>
      <c r="B40" s="66" t="s">
        <v>276</v>
      </c>
      <c r="C40" s="66" t="s">
        <v>413</v>
      </c>
      <c r="D40" s="66" t="s">
        <v>414</v>
      </c>
      <c r="E40" s="106" t="s">
        <v>293</v>
      </c>
      <c r="F40" s="106" t="s">
        <v>25</v>
      </c>
      <c r="G40" s="79">
        <v>43862</v>
      </c>
      <c r="H40" s="79">
        <v>45323</v>
      </c>
      <c r="I40" s="36" t="s">
        <v>153</v>
      </c>
      <c r="J40" s="36">
        <f t="shared" ca="1" si="0"/>
        <v>73</v>
      </c>
      <c r="K40" s="37" t="str">
        <f t="shared" ca="1" si="1"/>
        <v>PROVIDÊNCIAS</v>
      </c>
      <c r="L40" s="70" t="s">
        <v>415</v>
      </c>
      <c r="M40" s="66" t="s">
        <v>416</v>
      </c>
      <c r="N40" s="86" t="s">
        <v>417</v>
      </c>
      <c r="O40" s="66" t="s">
        <v>418</v>
      </c>
      <c r="P40" s="66" t="s">
        <v>419</v>
      </c>
      <c r="Q40" s="70"/>
      <c r="R40" s="70" t="s">
        <v>420</v>
      </c>
      <c r="S40" s="66" t="s">
        <v>421</v>
      </c>
      <c r="T40" s="66" t="s">
        <v>422</v>
      </c>
      <c r="U40" s="66" t="s">
        <v>423</v>
      </c>
      <c r="V40" s="32" t="s">
        <v>424</v>
      </c>
      <c r="W40" s="32" t="s">
        <v>425</v>
      </c>
      <c r="X40" s="66" t="s">
        <v>423</v>
      </c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</row>
    <row r="41" spans="1:45" ht="14.25" customHeight="1">
      <c r="A41" s="31">
        <v>43770</v>
      </c>
      <c r="B41" s="32" t="s">
        <v>426</v>
      </c>
      <c r="C41" s="32" t="s">
        <v>427</v>
      </c>
      <c r="D41" s="32" t="s">
        <v>428</v>
      </c>
      <c r="E41" s="33" t="s">
        <v>263</v>
      </c>
      <c r="F41" s="33" t="s">
        <v>198</v>
      </c>
      <c r="G41" s="34">
        <v>44648</v>
      </c>
      <c r="H41" s="34">
        <v>45379</v>
      </c>
      <c r="I41" s="35" t="s">
        <v>41</v>
      </c>
      <c r="J41" s="36">
        <f t="shared" ca="1" si="0"/>
        <v>129</v>
      </c>
      <c r="K41" s="37" t="str">
        <f t="shared" ca="1" si="1"/>
        <v>VIGENTE</v>
      </c>
      <c r="L41" s="32" t="s">
        <v>429</v>
      </c>
      <c r="M41" s="32" t="s">
        <v>430</v>
      </c>
      <c r="N41" s="32" t="s">
        <v>431</v>
      </c>
      <c r="O41" s="32" t="s">
        <v>432</v>
      </c>
      <c r="P41" s="32" t="s">
        <v>433</v>
      </c>
      <c r="Q41" s="39"/>
      <c r="R41" s="39" t="s">
        <v>434</v>
      </c>
      <c r="S41" s="32" t="s">
        <v>435</v>
      </c>
      <c r="T41" s="32" t="s">
        <v>133</v>
      </c>
      <c r="U41" s="40" t="s">
        <v>436</v>
      </c>
      <c r="V41" s="32" t="s">
        <v>437</v>
      </c>
      <c r="W41" s="32" t="s">
        <v>438</v>
      </c>
      <c r="X41" s="40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</row>
    <row r="42" spans="1:45" ht="14.25" customHeight="1">
      <c r="A42" s="107">
        <v>43800</v>
      </c>
      <c r="B42" s="66" t="s">
        <v>439</v>
      </c>
      <c r="C42" s="66"/>
      <c r="D42" s="66" t="s">
        <v>71</v>
      </c>
      <c r="E42" s="33" t="s">
        <v>54</v>
      </c>
      <c r="F42" s="33" t="s">
        <v>25</v>
      </c>
      <c r="G42" s="79">
        <v>44683</v>
      </c>
      <c r="H42" s="79">
        <v>45414</v>
      </c>
      <c r="I42" s="36" t="s">
        <v>440</v>
      </c>
      <c r="J42" s="36">
        <f t="shared" ca="1" si="0"/>
        <v>164</v>
      </c>
      <c r="K42" s="37" t="str">
        <f t="shared" ca="1" si="1"/>
        <v>VIGENTE</v>
      </c>
      <c r="L42" s="66" t="s">
        <v>441</v>
      </c>
      <c r="M42" s="66" t="s">
        <v>442</v>
      </c>
      <c r="N42" s="86" t="s">
        <v>443</v>
      </c>
      <c r="O42" s="66"/>
      <c r="P42" s="66"/>
      <c r="Q42" s="70"/>
      <c r="R42" s="70" t="s">
        <v>444</v>
      </c>
      <c r="S42" s="66" t="s">
        <v>445</v>
      </c>
      <c r="T42" s="66" t="s">
        <v>446</v>
      </c>
      <c r="U42" s="66" t="s">
        <v>447</v>
      </c>
      <c r="V42" s="66"/>
      <c r="W42" s="108"/>
      <c r="X42" s="108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</row>
    <row r="43" spans="1:45" ht="14.25" customHeight="1">
      <c r="A43" s="31" t="s">
        <v>448</v>
      </c>
      <c r="B43" s="32" t="s">
        <v>449</v>
      </c>
      <c r="C43" s="32"/>
      <c r="D43" s="32" t="s">
        <v>450</v>
      </c>
      <c r="E43" s="33" t="s">
        <v>451</v>
      </c>
      <c r="F43" s="33" t="s">
        <v>25</v>
      </c>
      <c r="G43" s="34">
        <v>44695</v>
      </c>
      <c r="H43" s="34">
        <v>45426</v>
      </c>
      <c r="I43" s="35" t="s">
        <v>440</v>
      </c>
      <c r="J43" s="36">
        <f t="shared" ca="1" si="0"/>
        <v>176</v>
      </c>
      <c r="K43" s="37" t="str">
        <f t="shared" ca="1" si="1"/>
        <v>VIGENTE</v>
      </c>
      <c r="L43" s="32" t="s">
        <v>452</v>
      </c>
      <c r="M43" s="32" t="s">
        <v>453</v>
      </c>
      <c r="N43" s="32" t="s">
        <v>454</v>
      </c>
      <c r="O43" s="32" t="s">
        <v>455</v>
      </c>
      <c r="P43" s="32" t="s">
        <v>456</v>
      </c>
      <c r="Q43" s="39" t="s">
        <v>457</v>
      </c>
      <c r="R43" s="39" t="s">
        <v>458</v>
      </c>
      <c r="S43" s="32" t="s">
        <v>459</v>
      </c>
      <c r="T43" s="32" t="s">
        <v>460</v>
      </c>
      <c r="U43" s="40"/>
      <c r="V43" s="32" t="s">
        <v>461</v>
      </c>
      <c r="W43" s="32" t="s">
        <v>462</v>
      </c>
      <c r="X43" s="40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</row>
    <row r="44" spans="1:45" ht="14.25" customHeight="1">
      <c r="A44" s="66" t="s">
        <v>463</v>
      </c>
      <c r="B44" s="66" t="s">
        <v>276</v>
      </c>
      <c r="C44" s="66" t="s">
        <v>464</v>
      </c>
      <c r="D44" s="66" t="s">
        <v>327</v>
      </c>
      <c r="E44" s="33" t="s">
        <v>279</v>
      </c>
      <c r="F44" s="33" t="s">
        <v>198</v>
      </c>
      <c r="G44" s="79" t="s">
        <v>280</v>
      </c>
      <c r="H44" s="79">
        <v>45689</v>
      </c>
      <c r="I44" s="36" t="s">
        <v>153</v>
      </c>
      <c r="J44" s="36">
        <f t="shared" ca="1" si="0"/>
        <v>439</v>
      </c>
      <c r="K44" s="37" t="str">
        <f t="shared" ca="1" si="1"/>
        <v>VIGENTE</v>
      </c>
      <c r="L44" s="66" t="s">
        <v>465</v>
      </c>
      <c r="M44" s="66" t="s">
        <v>466</v>
      </c>
      <c r="N44" s="86" t="s">
        <v>467</v>
      </c>
      <c r="O44" s="66" t="s">
        <v>468</v>
      </c>
      <c r="P44" s="66" t="s">
        <v>469</v>
      </c>
      <c r="Q44" s="70"/>
      <c r="R44" s="70" t="s">
        <v>470</v>
      </c>
      <c r="S44" s="66" t="s">
        <v>471</v>
      </c>
      <c r="T44" s="66" t="s">
        <v>472</v>
      </c>
      <c r="U44" s="66"/>
      <c r="V44" s="66" t="s">
        <v>473</v>
      </c>
      <c r="W44" s="108" t="s">
        <v>474</v>
      </c>
      <c r="X44" s="108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</row>
    <row r="45" spans="1:45" ht="14.25" customHeight="1">
      <c r="A45" s="31" t="s">
        <v>475</v>
      </c>
      <c r="B45" s="32" t="s">
        <v>276</v>
      </c>
      <c r="C45" s="32" t="s">
        <v>476</v>
      </c>
      <c r="D45" s="32" t="s">
        <v>327</v>
      </c>
      <c r="E45" s="33" t="s">
        <v>293</v>
      </c>
      <c r="F45" s="33" t="s">
        <v>25</v>
      </c>
      <c r="G45" s="34" t="s">
        <v>280</v>
      </c>
      <c r="H45" s="34">
        <v>45689</v>
      </c>
      <c r="I45" s="35" t="s">
        <v>153</v>
      </c>
      <c r="J45" s="36">
        <f t="shared" ca="1" si="0"/>
        <v>439</v>
      </c>
      <c r="K45" s="37" t="str">
        <f t="shared" ca="1" si="1"/>
        <v>VIGENTE</v>
      </c>
      <c r="L45" s="32" t="s">
        <v>110</v>
      </c>
      <c r="M45" s="32" t="s">
        <v>477</v>
      </c>
      <c r="N45" s="32" t="s">
        <v>478</v>
      </c>
      <c r="O45" s="32" t="s">
        <v>113</v>
      </c>
      <c r="P45" s="32" t="s">
        <v>479</v>
      </c>
      <c r="Q45" s="39"/>
      <c r="R45" s="39" t="s">
        <v>480</v>
      </c>
      <c r="S45" s="32" t="s">
        <v>481</v>
      </c>
      <c r="T45" s="32" t="s">
        <v>482</v>
      </c>
      <c r="U45" s="40"/>
      <c r="V45" s="32" t="s">
        <v>483</v>
      </c>
      <c r="W45" s="32" t="s">
        <v>484</v>
      </c>
      <c r="X45" s="40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</row>
    <row r="46" spans="1:45" ht="14.25" customHeight="1">
      <c r="A46" s="66" t="s">
        <v>485</v>
      </c>
      <c r="B46" s="66" t="s">
        <v>486</v>
      </c>
      <c r="C46" s="66"/>
      <c r="D46" s="66" t="s">
        <v>487</v>
      </c>
      <c r="E46" s="33" t="s">
        <v>488</v>
      </c>
      <c r="F46" s="33" t="s">
        <v>25</v>
      </c>
      <c r="G46" s="79">
        <v>43788</v>
      </c>
      <c r="H46" s="79">
        <v>45615</v>
      </c>
      <c r="I46" s="36" t="s">
        <v>55</v>
      </c>
      <c r="J46" s="36">
        <f t="shared" ca="1" si="0"/>
        <v>365</v>
      </c>
      <c r="K46" s="37" t="str">
        <f t="shared" ca="1" si="1"/>
        <v>VIGENTE</v>
      </c>
      <c r="L46" s="66" t="s">
        <v>489</v>
      </c>
      <c r="M46" s="66" t="s">
        <v>490</v>
      </c>
      <c r="N46" s="86" t="s">
        <v>491</v>
      </c>
      <c r="O46" s="66" t="s">
        <v>492</v>
      </c>
      <c r="P46" s="66" t="s">
        <v>140</v>
      </c>
      <c r="Q46" s="70"/>
      <c r="R46" s="70" t="s">
        <v>144</v>
      </c>
      <c r="S46" s="66" t="s">
        <v>493</v>
      </c>
      <c r="T46" s="66" t="s">
        <v>494</v>
      </c>
      <c r="U46" s="66"/>
      <c r="V46" s="66" t="s">
        <v>495</v>
      </c>
      <c r="W46" s="108" t="s">
        <v>496</v>
      </c>
      <c r="X46" s="108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</row>
    <row r="47" spans="1:45" ht="14.25" customHeight="1">
      <c r="A47" s="31" t="s">
        <v>497</v>
      </c>
      <c r="B47" s="32" t="s">
        <v>276</v>
      </c>
      <c r="C47" s="32" t="s">
        <v>498</v>
      </c>
      <c r="D47" s="32" t="s">
        <v>327</v>
      </c>
      <c r="E47" s="33" t="s">
        <v>293</v>
      </c>
      <c r="F47" s="33" t="s">
        <v>25</v>
      </c>
      <c r="G47" s="34" t="s">
        <v>280</v>
      </c>
      <c r="H47" s="34">
        <v>45688</v>
      </c>
      <c r="I47" s="35" t="s">
        <v>138</v>
      </c>
      <c r="J47" s="36">
        <f t="shared" ca="1" si="0"/>
        <v>438</v>
      </c>
      <c r="K47" s="37" t="str">
        <f t="shared" ca="1" si="1"/>
        <v>VIGENTE</v>
      </c>
      <c r="L47" s="32" t="s">
        <v>499</v>
      </c>
      <c r="M47" s="32" t="s">
        <v>500</v>
      </c>
      <c r="N47" s="32" t="s">
        <v>501</v>
      </c>
      <c r="O47" s="32" t="s">
        <v>502</v>
      </c>
      <c r="P47" s="32" t="s">
        <v>503</v>
      </c>
      <c r="Q47" s="39"/>
      <c r="R47" s="39" t="s">
        <v>434</v>
      </c>
      <c r="S47" s="32" t="s">
        <v>127</v>
      </c>
      <c r="T47" s="32" t="s">
        <v>504</v>
      </c>
      <c r="U47" s="40"/>
      <c r="V47" s="32" t="s">
        <v>505</v>
      </c>
      <c r="W47" s="32" t="s">
        <v>506</v>
      </c>
      <c r="X47" s="40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</row>
    <row r="48" spans="1:45" ht="14.25" customHeight="1">
      <c r="A48" s="66" t="s">
        <v>507</v>
      </c>
      <c r="B48" s="66" t="s">
        <v>276</v>
      </c>
      <c r="C48" s="71" t="s">
        <v>508</v>
      </c>
      <c r="D48" s="66" t="s">
        <v>327</v>
      </c>
      <c r="E48" s="33" t="s">
        <v>279</v>
      </c>
      <c r="F48" s="33" t="s">
        <v>198</v>
      </c>
      <c r="G48" s="79" t="s">
        <v>280</v>
      </c>
      <c r="H48" s="79">
        <v>45689</v>
      </c>
      <c r="I48" s="36" t="s">
        <v>153</v>
      </c>
      <c r="J48" s="36">
        <f t="shared" ca="1" si="0"/>
        <v>439</v>
      </c>
      <c r="K48" s="37" t="str">
        <f t="shared" ca="1" si="1"/>
        <v>VIGENTE</v>
      </c>
      <c r="L48" s="66" t="s">
        <v>509</v>
      </c>
      <c r="M48" s="66" t="s">
        <v>510</v>
      </c>
      <c r="N48" s="86" t="s">
        <v>511</v>
      </c>
      <c r="O48" s="66" t="s">
        <v>512</v>
      </c>
      <c r="P48" s="66" t="s">
        <v>513</v>
      </c>
      <c r="Q48" s="86" t="s">
        <v>511</v>
      </c>
      <c r="R48" s="66" t="s">
        <v>514</v>
      </c>
      <c r="S48" s="71" t="s">
        <v>515</v>
      </c>
      <c r="T48" s="66" t="s">
        <v>516</v>
      </c>
      <c r="U48" s="71" t="s">
        <v>517</v>
      </c>
      <c r="V48" s="66" t="s">
        <v>512</v>
      </c>
      <c r="W48" s="70" t="s">
        <v>513</v>
      </c>
      <c r="X48" s="71" t="s">
        <v>517</v>
      </c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</row>
    <row r="49" spans="1:45" ht="14.25" customHeight="1">
      <c r="A49" s="66" t="s">
        <v>507</v>
      </c>
      <c r="B49" s="66" t="s">
        <v>276</v>
      </c>
      <c r="C49" s="71" t="s">
        <v>508</v>
      </c>
      <c r="D49" s="66" t="s">
        <v>327</v>
      </c>
      <c r="E49" s="33" t="s">
        <v>279</v>
      </c>
      <c r="F49" s="33" t="s">
        <v>198</v>
      </c>
      <c r="G49" s="79" t="s">
        <v>280</v>
      </c>
      <c r="H49" s="79">
        <v>45689</v>
      </c>
      <c r="I49" s="36" t="s">
        <v>153</v>
      </c>
      <c r="J49" s="36">
        <f t="shared" ca="1" si="0"/>
        <v>439</v>
      </c>
      <c r="K49" s="37" t="str">
        <f t="shared" ca="1" si="1"/>
        <v>VIGENTE</v>
      </c>
      <c r="L49" s="66" t="s">
        <v>509</v>
      </c>
      <c r="M49" s="66" t="s">
        <v>510</v>
      </c>
      <c r="N49" s="86" t="s">
        <v>511</v>
      </c>
      <c r="O49" s="66" t="s">
        <v>512</v>
      </c>
      <c r="P49" s="66" t="s">
        <v>513</v>
      </c>
      <c r="Q49" s="86" t="s">
        <v>511</v>
      </c>
      <c r="R49" s="66" t="s">
        <v>518</v>
      </c>
      <c r="S49" s="71" t="s">
        <v>515</v>
      </c>
      <c r="T49" s="66" t="s">
        <v>516</v>
      </c>
      <c r="U49" s="71" t="s">
        <v>517</v>
      </c>
      <c r="V49" s="70" t="s">
        <v>519</v>
      </c>
      <c r="W49" s="70" t="s">
        <v>520</v>
      </c>
      <c r="X49" s="71" t="s">
        <v>517</v>
      </c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</row>
    <row r="50" spans="1:45" ht="14.25" customHeight="1">
      <c r="A50" s="31" t="s">
        <v>521</v>
      </c>
      <c r="B50" s="32" t="s">
        <v>276</v>
      </c>
      <c r="C50" s="32" t="s">
        <v>522</v>
      </c>
      <c r="D50" s="32" t="s">
        <v>327</v>
      </c>
      <c r="E50" s="33" t="s">
        <v>293</v>
      </c>
      <c r="F50" s="33" t="s">
        <v>25</v>
      </c>
      <c r="G50" s="34">
        <v>43862</v>
      </c>
      <c r="H50" s="34">
        <v>45688</v>
      </c>
      <c r="I50" s="35" t="s">
        <v>138</v>
      </c>
      <c r="J50" s="36">
        <f t="shared" ca="1" si="0"/>
        <v>438</v>
      </c>
      <c r="K50" s="37" t="str">
        <f t="shared" ca="1" si="1"/>
        <v>VIGENTE</v>
      </c>
      <c r="L50" s="32" t="s">
        <v>523</v>
      </c>
      <c r="M50" s="32" t="s">
        <v>524</v>
      </c>
      <c r="N50" s="32" t="s">
        <v>525</v>
      </c>
      <c r="O50" s="32" t="s">
        <v>526</v>
      </c>
      <c r="P50" s="32" t="s">
        <v>527</v>
      </c>
      <c r="Q50" s="39"/>
      <c r="R50" s="39" t="s">
        <v>528</v>
      </c>
      <c r="S50" s="32" t="s">
        <v>529</v>
      </c>
      <c r="T50" s="32" t="s">
        <v>530</v>
      </c>
      <c r="U50" s="40" t="s">
        <v>531</v>
      </c>
      <c r="V50" s="32" t="s">
        <v>532</v>
      </c>
      <c r="W50" s="32" t="s">
        <v>533</v>
      </c>
      <c r="X50" s="40" t="s">
        <v>531</v>
      </c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</row>
    <row r="51" spans="1:45" ht="14.25" customHeight="1">
      <c r="A51" s="66" t="s">
        <v>534</v>
      </c>
      <c r="B51" s="66" t="s">
        <v>535</v>
      </c>
      <c r="C51" s="66"/>
      <c r="D51" s="66" t="s">
        <v>536</v>
      </c>
      <c r="E51" s="33" t="s">
        <v>537</v>
      </c>
      <c r="F51" s="33" t="s">
        <v>25</v>
      </c>
      <c r="G51" s="79" t="s">
        <v>538</v>
      </c>
      <c r="H51" s="79">
        <v>45638</v>
      </c>
      <c r="I51" s="36" t="s">
        <v>26</v>
      </c>
      <c r="J51" s="36">
        <f t="shared" ca="1" si="0"/>
        <v>388</v>
      </c>
      <c r="K51" s="37" t="str">
        <f t="shared" ca="1" si="1"/>
        <v>VIGENTE</v>
      </c>
      <c r="L51" s="66" t="s">
        <v>99</v>
      </c>
      <c r="M51" s="66" t="s">
        <v>100</v>
      </c>
      <c r="N51" s="86" t="s">
        <v>539</v>
      </c>
      <c r="O51" s="66" t="s">
        <v>105</v>
      </c>
      <c r="P51" s="66" t="s">
        <v>540</v>
      </c>
      <c r="Q51" s="70"/>
      <c r="R51" s="70" t="s">
        <v>104</v>
      </c>
      <c r="S51" s="66" t="s">
        <v>541</v>
      </c>
      <c r="T51" s="66" t="s">
        <v>542</v>
      </c>
      <c r="U51" s="66"/>
      <c r="V51" s="66" t="s">
        <v>543</v>
      </c>
      <c r="W51" s="108" t="s">
        <v>544</v>
      </c>
      <c r="X51" s="108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</row>
    <row r="52" spans="1:45" ht="14.25" customHeight="1">
      <c r="A52" s="66" t="s">
        <v>545</v>
      </c>
      <c r="B52" s="66" t="s">
        <v>276</v>
      </c>
      <c r="C52" s="66" t="s">
        <v>546</v>
      </c>
      <c r="D52" s="66" t="s">
        <v>414</v>
      </c>
      <c r="E52" s="33" t="s">
        <v>279</v>
      </c>
      <c r="F52" s="33" t="s">
        <v>198</v>
      </c>
      <c r="G52" s="79">
        <v>43862</v>
      </c>
      <c r="H52" s="79">
        <v>45689</v>
      </c>
      <c r="I52" s="36" t="s">
        <v>153</v>
      </c>
      <c r="J52" s="36">
        <f t="shared" ca="1" si="0"/>
        <v>439</v>
      </c>
      <c r="K52" s="37" t="str">
        <f t="shared" ca="1" si="1"/>
        <v>VIGENTE</v>
      </c>
      <c r="L52" s="66" t="s">
        <v>547</v>
      </c>
      <c r="M52" s="71" t="s">
        <v>548</v>
      </c>
      <c r="N52" s="86" t="s">
        <v>549</v>
      </c>
      <c r="O52" s="66" t="s">
        <v>550</v>
      </c>
      <c r="P52" s="66" t="s">
        <v>551</v>
      </c>
      <c r="Q52" s="66" t="s">
        <v>552</v>
      </c>
      <c r="R52" s="66" t="s">
        <v>553</v>
      </c>
      <c r="S52" s="66" t="s">
        <v>554</v>
      </c>
      <c r="T52" s="66" t="s">
        <v>555</v>
      </c>
      <c r="U52" s="71" t="s">
        <v>556</v>
      </c>
      <c r="V52" s="66" t="s">
        <v>557</v>
      </c>
      <c r="W52" s="70" t="s">
        <v>558</v>
      </c>
      <c r="X52" s="71" t="s">
        <v>559</v>
      </c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</row>
    <row r="53" spans="1:45" ht="14.25" customHeight="1">
      <c r="A53" s="31" t="s">
        <v>560</v>
      </c>
      <c r="B53" s="32" t="s">
        <v>276</v>
      </c>
      <c r="C53" s="32" t="s">
        <v>561</v>
      </c>
      <c r="D53" s="32" t="s">
        <v>414</v>
      </c>
      <c r="E53" s="33" t="s">
        <v>279</v>
      </c>
      <c r="F53" s="33" t="s">
        <v>198</v>
      </c>
      <c r="G53" s="34">
        <v>43862</v>
      </c>
      <c r="H53" s="34">
        <v>45689</v>
      </c>
      <c r="I53" s="35" t="s">
        <v>153</v>
      </c>
      <c r="J53" s="36">
        <f t="shared" ca="1" si="0"/>
        <v>439</v>
      </c>
      <c r="K53" s="37" t="str">
        <f t="shared" ca="1" si="1"/>
        <v>VIGENTE</v>
      </c>
      <c r="L53" s="32" t="s">
        <v>402</v>
      </c>
      <c r="M53" s="32" t="s">
        <v>403</v>
      </c>
      <c r="N53" s="32" t="s">
        <v>562</v>
      </c>
      <c r="O53" s="32" t="s">
        <v>563</v>
      </c>
      <c r="P53" s="32" t="s">
        <v>564</v>
      </c>
      <c r="Q53" s="39"/>
      <c r="R53" s="39" t="s">
        <v>407</v>
      </c>
      <c r="S53" s="32" t="s">
        <v>408</v>
      </c>
      <c r="T53" s="32" t="s">
        <v>409</v>
      </c>
      <c r="U53" s="40"/>
      <c r="V53" s="32" t="s">
        <v>410</v>
      </c>
      <c r="W53" s="32" t="s">
        <v>411</v>
      </c>
      <c r="X53" s="40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</row>
    <row r="54" spans="1:45" ht="14.25" customHeight="1">
      <c r="A54" s="42" t="s">
        <v>565</v>
      </c>
      <c r="B54" s="42" t="s">
        <v>276</v>
      </c>
      <c r="C54" s="42" t="s">
        <v>566</v>
      </c>
      <c r="D54" s="42" t="s">
        <v>414</v>
      </c>
      <c r="E54" s="49" t="s">
        <v>279</v>
      </c>
      <c r="F54" s="49" t="s">
        <v>198</v>
      </c>
      <c r="G54" s="61">
        <v>43862</v>
      </c>
      <c r="H54" s="62" t="s">
        <v>567</v>
      </c>
      <c r="I54" s="45" t="s">
        <v>153</v>
      </c>
      <c r="J54" s="45">
        <f t="shared" ca="1" si="0"/>
        <v>439</v>
      </c>
      <c r="K54" s="46" t="str">
        <f t="shared" ca="1" si="1"/>
        <v>VIGENTE</v>
      </c>
      <c r="L54" s="42" t="s">
        <v>240</v>
      </c>
      <c r="M54" s="42" t="s">
        <v>568</v>
      </c>
      <c r="N54" s="110" t="s">
        <v>569</v>
      </c>
      <c r="O54" s="42" t="s">
        <v>570</v>
      </c>
      <c r="P54" s="42" t="s">
        <v>571</v>
      </c>
      <c r="Q54" s="55"/>
      <c r="R54" s="55" t="s">
        <v>242</v>
      </c>
      <c r="S54" s="42" t="s">
        <v>572</v>
      </c>
      <c r="T54" s="42" t="s">
        <v>573</v>
      </c>
      <c r="U54" s="63" t="s">
        <v>574</v>
      </c>
      <c r="V54" s="42" t="s">
        <v>575</v>
      </c>
      <c r="W54" s="42" t="s">
        <v>576</v>
      </c>
      <c r="X54" s="63" t="s">
        <v>574</v>
      </c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</row>
    <row r="55" spans="1:45" ht="14.25" customHeight="1">
      <c r="A55" s="42" t="s">
        <v>577</v>
      </c>
      <c r="B55" s="42" t="s">
        <v>276</v>
      </c>
      <c r="C55" s="42" t="s">
        <v>578</v>
      </c>
      <c r="D55" s="42" t="s">
        <v>414</v>
      </c>
      <c r="E55" s="49" t="s">
        <v>279</v>
      </c>
      <c r="F55" s="49" t="s">
        <v>198</v>
      </c>
      <c r="G55" s="61">
        <v>43862</v>
      </c>
      <c r="H55" s="62" t="s">
        <v>567</v>
      </c>
      <c r="I55" s="45" t="s">
        <v>153</v>
      </c>
      <c r="J55" s="45">
        <f t="shared" ca="1" si="0"/>
        <v>439</v>
      </c>
      <c r="K55" s="46" t="str">
        <f t="shared" ca="1" si="1"/>
        <v>VIGENTE</v>
      </c>
      <c r="L55" s="42" t="s">
        <v>154</v>
      </c>
      <c r="M55" s="42" t="s">
        <v>155</v>
      </c>
      <c r="N55" s="110" t="s">
        <v>579</v>
      </c>
      <c r="O55" s="42" t="s">
        <v>157</v>
      </c>
      <c r="P55" s="42" t="s">
        <v>158</v>
      </c>
      <c r="Q55" s="55" t="s">
        <v>580</v>
      </c>
      <c r="R55" s="55" t="s">
        <v>160</v>
      </c>
      <c r="S55" s="42" t="s">
        <v>581</v>
      </c>
      <c r="T55" s="42" t="s">
        <v>582</v>
      </c>
      <c r="U55" s="111" t="s">
        <v>583</v>
      </c>
      <c r="V55" s="42" t="s">
        <v>584</v>
      </c>
      <c r="W55" s="42" t="s">
        <v>585</v>
      </c>
      <c r="X55" s="111" t="s">
        <v>583</v>
      </c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</row>
    <row r="56" spans="1:45" ht="14.25" customHeight="1">
      <c r="A56" s="42" t="s">
        <v>586</v>
      </c>
      <c r="B56" s="42" t="s">
        <v>276</v>
      </c>
      <c r="C56" s="42" t="s">
        <v>587</v>
      </c>
      <c r="D56" s="42" t="s">
        <v>414</v>
      </c>
      <c r="E56" s="49" t="s">
        <v>279</v>
      </c>
      <c r="F56" s="49" t="s">
        <v>198</v>
      </c>
      <c r="G56" s="61">
        <v>43862</v>
      </c>
      <c r="H56" s="62" t="s">
        <v>588</v>
      </c>
      <c r="I56" s="45" t="s">
        <v>138</v>
      </c>
      <c r="J56" s="45">
        <f t="shared" ca="1" si="0"/>
        <v>438</v>
      </c>
      <c r="K56" s="46" t="str">
        <f t="shared" ca="1" si="1"/>
        <v>VIGENTE</v>
      </c>
      <c r="L56" s="55" t="s">
        <v>589</v>
      </c>
      <c r="M56" s="55" t="s">
        <v>590</v>
      </c>
      <c r="N56" s="110" t="s">
        <v>591</v>
      </c>
      <c r="O56" s="55" t="s">
        <v>592</v>
      </c>
      <c r="P56" s="112" t="s">
        <v>593</v>
      </c>
      <c r="Q56" s="55"/>
      <c r="R56" s="55" t="s">
        <v>172</v>
      </c>
      <c r="S56" s="55" t="s">
        <v>170</v>
      </c>
      <c r="T56" s="55" t="s">
        <v>171</v>
      </c>
      <c r="U56" s="55"/>
      <c r="V56" s="55" t="s">
        <v>594</v>
      </c>
      <c r="W56" s="55" t="s">
        <v>595</v>
      </c>
      <c r="X56" s="55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</row>
    <row r="57" spans="1:45" ht="14.25" customHeight="1">
      <c r="A57" s="60" t="s">
        <v>596</v>
      </c>
      <c r="B57" s="55" t="s">
        <v>276</v>
      </c>
      <c r="C57" s="55" t="s">
        <v>597</v>
      </c>
      <c r="D57" s="55" t="s">
        <v>414</v>
      </c>
      <c r="E57" s="49" t="s">
        <v>279</v>
      </c>
      <c r="F57" s="49" t="s">
        <v>198</v>
      </c>
      <c r="G57" s="61">
        <v>43862</v>
      </c>
      <c r="H57" s="61">
        <v>45689</v>
      </c>
      <c r="I57" s="62" t="s">
        <v>153</v>
      </c>
      <c r="J57" s="45">
        <f t="shared" ca="1" si="0"/>
        <v>439</v>
      </c>
      <c r="K57" s="46" t="str">
        <f t="shared" ca="1" si="1"/>
        <v>VIGENTE</v>
      </c>
      <c r="L57" s="113" t="s">
        <v>185</v>
      </c>
      <c r="M57" s="114" t="s">
        <v>186</v>
      </c>
      <c r="N57" s="115" t="s">
        <v>598</v>
      </c>
      <c r="O57" s="55" t="s">
        <v>182</v>
      </c>
      <c r="P57" s="55" t="s">
        <v>183</v>
      </c>
      <c r="Q57" s="63" t="s">
        <v>599</v>
      </c>
      <c r="R57" s="63" t="s">
        <v>187</v>
      </c>
      <c r="S57" s="55" t="s">
        <v>191</v>
      </c>
      <c r="T57" s="55" t="s">
        <v>192</v>
      </c>
      <c r="U57" s="64"/>
      <c r="V57" s="55" t="s">
        <v>215</v>
      </c>
      <c r="W57" s="55" t="s">
        <v>189</v>
      </c>
      <c r="X57" s="64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</row>
    <row r="58" spans="1:45" ht="14.25" customHeight="1">
      <c r="A58" s="42" t="s">
        <v>600</v>
      </c>
      <c r="B58" s="42" t="s">
        <v>276</v>
      </c>
      <c r="C58" s="42" t="s">
        <v>601</v>
      </c>
      <c r="D58" s="42" t="s">
        <v>414</v>
      </c>
      <c r="E58" s="49" t="s">
        <v>279</v>
      </c>
      <c r="F58" s="49" t="s">
        <v>198</v>
      </c>
      <c r="G58" s="116">
        <v>43862</v>
      </c>
      <c r="H58" s="62" t="s">
        <v>567</v>
      </c>
      <c r="I58" s="45" t="s">
        <v>153</v>
      </c>
      <c r="J58" s="45">
        <f t="shared" ca="1" si="0"/>
        <v>439</v>
      </c>
      <c r="K58" s="46" t="str">
        <f t="shared" ca="1" si="1"/>
        <v>VIGENTE</v>
      </c>
      <c r="L58" s="117" t="s">
        <v>264</v>
      </c>
      <c r="M58" s="117" t="s">
        <v>265</v>
      </c>
      <c r="N58" s="110" t="s">
        <v>602</v>
      </c>
      <c r="O58" s="55" t="s">
        <v>267</v>
      </c>
      <c r="P58" s="55" t="s">
        <v>268</v>
      </c>
      <c r="Q58" s="55"/>
      <c r="R58" s="55" t="s">
        <v>603</v>
      </c>
      <c r="S58" s="63" t="s">
        <v>273</v>
      </c>
      <c r="T58" s="118" t="s">
        <v>274</v>
      </c>
      <c r="U58" s="118"/>
      <c r="V58" s="63" t="s">
        <v>270</v>
      </c>
      <c r="W58" s="63" t="s">
        <v>271</v>
      </c>
      <c r="X58" s="63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</row>
    <row r="59" spans="1:45" ht="14.25" customHeight="1">
      <c r="A59" s="42" t="s">
        <v>600</v>
      </c>
      <c r="B59" s="42" t="s">
        <v>276</v>
      </c>
      <c r="C59" s="42" t="s">
        <v>601</v>
      </c>
      <c r="D59" s="42" t="s">
        <v>414</v>
      </c>
      <c r="E59" s="49" t="s">
        <v>279</v>
      </c>
      <c r="F59" s="49" t="s">
        <v>198</v>
      </c>
      <c r="G59" s="116">
        <v>43862</v>
      </c>
      <c r="H59" s="62" t="s">
        <v>567</v>
      </c>
      <c r="I59" s="45" t="s">
        <v>153</v>
      </c>
      <c r="J59" s="45">
        <f t="shared" ca="1" si="0"/>
        <v>439</v>
      </c>
      <c r="K59" s="46" t="str">
        <f t="shared" ca="1" si="1"/>
        <v>VIGENTE</v>
      </c>
      <c r="L59" s="117" t="s">
        <v>264</v>
      </c>
      <c r="M59" s="117" t="s">
        <v>265</v>
      </c>
      <c r="N59" s="110" t="s">
        <v>602</v>
      </c>
      <c r="O59" s="55" t="s">
        <v>267</v>
      </c>
      <c r="P59" s="55" t="s">
        <v>268</v>
      </c>
      <c r="Q59" s="63"/>
      <c r="R59" s="63" t="s">
        <v>269</v>
      </c>
      <c r="S59" s="63" t="s">
        <v>270</v>
      </c>
      <c r="T59" s="63" t="s">
        <v>271</v>
      </c>
      <c r="U59" s="63"/>
      <c r="V59" s="55" t="s">
        <v>267</v>
      </c>
      <c r="W59" s="55" t="s">
        <v>268</v>
      </c>
      <c r="X59" s="55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</row>
    <row r="60" spans="1:45" ht="14.25" customHeight="1">
      <c r="A60" s="60" t="s">
        <v>604</v>
      </c>
      <c r="B60" s="55" t="s">
        <v>276</v>
      </c>
      <c r="C60" s="55" t="s">
        <v>605</v>
      </c>
      <c r="D60" s="55" t="s">
        <v>414</v>
      </c>
      <c r="E60" s="49" t="s">
        <v>279</v>
      </c>
      <c r="F60" s="49" t="s">
        <v>198</v>
      </c>
      <c r="G60" s="61">
        <v>43862</v>
      </c>
      <c r="H60" s="61">
        <v>45689</v>
      </c>
      <c r="I60" s="62" t="s">
        <v>153</v>
      </c>
      <c r="J60" s="45">
        <f t="shared" ca="1" si="0"/>
        <v>439</v>
      </c>
      <c r="K60" s="46" t="str">
        <f t="shared" ca="1" si="1"/>
        <v>VIGENTE</v>
      </c>
      <c r="L60" s="55" t="s">
        <v>220</v>
      </c>
      <c r="M60" s="55" t="s">
        <v>221</v>
      </c>
      <c r="N60" s="55" t="s">
        <v>606</v>
      </c>
      <c r="O60" s="55" t="s">
        <v>223</v>
      </c>
      <c r="P60" s="55" t="s">
        <v>224</v>
      </c>
      <c r="Q60" s="63"/>
      <c r="R60" s="63" t="s">
        <v>226</v>
      </c>
      <c r="S60" s="55" t="s">
        <v>230</v>
      </c>
      <c r="T60" s="55" t="s">
        <v>231</v>
      </c>
      <c r="U60" s="64"/>
      <c r="V60" s="55" t="s">
        <v>607</v>
      </c>
      <c r="W60" s="55" t="s">
        <v>228</v>
      </c>
      <c r="X60" s="64" t="s">
        <v>608</v>
      </c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</row>
    <row r="61" spans="1:45" ht="14.25" customHeight="1">
      <c r="A61" s="42" t="s">
        <v>609</v>
      </c>
      <c r="B61" s="42" t="s">
        <v>276</v>
      </c>
      <c r="C61" s="42" t="s">
        <v>610</v>
      </c>
      <c r="D61" s="42" t="s">
        <v>414</v>
      </c>
      <c r="E61" s="49" t="s">
        <v>279</v>
      </c>
      <c r="F61" s="49" t="s">
        <v>198</v>
      </c>
      <c r="G61" s="61">
        <v>43862</v>
      </c>
      <c r="H61" s="62" t="s">
        <v>588</v>
      </c>
      <c r="I61" s="45" t="s">
        <v>138</v>
      </c>
      <c r="J61" s="45">
        <f t="shared" ca="1" si="0"/>
        <v>438</v>
      </c>
      <c r="K61" s="46" t="str">
        <f t="shared" ca="1" si="1"/>
        <v>VIGENTE</v>
      </c>
      <c r="L61" s="55" t="s">
        <v>611</v>
      </c>
      <c r="M61" s="119" t="s">
        <v>612</v>
      </c>
      <c r="N61" s="110" t="s">
        <v>613</v>
      </c>
      <c r="O61" s="42" t="s">
        <v>614</v>
      </c>
      <c r="P61" s="42" t="s">
        <v>615</v>
      </c>
      <c r="Q61" s="58"/>
      <c r="R61" s="58" t="s">
        <v>616</v>
      </c>
      <c r="S61" s="42" t="s">
        <v>617</v>
      </c>
      <c r="T61" s="42" t="s">
        <v>618</v>
      </c>
      <c r="U61" s="42"/>
      <c r="V61" s="51" t="s">
        <v>619</v>
      </c>
      <c r="W61" s="42" t="s">
        <v>620</v>
      </c>
      <c r="X61" s="42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</row>
    <row r="62" spans="1:45" ht="14.25" customHeight="1">
      <c r="A62" s="60" t="s">
        <v>621</v>
      </c>
      <c r="B62" s="55" t="s">
        <v>622</v>
      </c>
      <c r="C62" s="55"/>
      <c r="D62" s="55" t="s">
        <v>23</v>
      </c>
      <c r="E62" s="49" t="s">
        <v>623</v>
      </c>
      <c r="F62" s="49" t="s">
        <v>25</v>
      </c>
      <c r="G62" s="61">
        <v>44533</v>
      </c>
      <c r="H62" s="61">
        <v>45263</v>
      </c>
      <c r="I62" s="62" t="s">
        <v>26</v>
      </c>
      <c r="J62" s="45">
        <f t="shared" ca="1" si="0"/>
        <v>13</v>
      </c>
      <c r="K62" s="46" t="str">
        <f t="shared" ca="1" si="1"/>
        <v>URGENTE</v>
      </c>
      <c r="L62" s="55" t="s">
        <v>27</v>
      </c>
      <c r="M62" s="55" t="s">
        <v>28</v>
      </c>
      <c r="N62" s="55" t="s">
        <v>624</v>
      </c>
      <c r="O62" s="55" t="s">
        <v>43</v>
      </c>
      <c r="P62" s="55" t="s">
        <v>44</v>
      </c>
      <c r="Q62" s="63"/>
      <c r="R62" s="63" t="s">
        <v>32</v>
      </c>
      <c r="S62" s="55" t="s">
        <v>33</v>
      </c>
      <c r="T62" s="55" t="s">
        <v>625</v>
      </c>
      <c r="U62" s="64"/>
      <c r="V62" s="55" t="s">
        <v>626</v>
      </c>
      <c r="W62" s="55" t="s">
        <v>625</v>
      </c>
      <c r="X62" s="64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</row>
    <row r="63" spans="1:45" ht="14.25" customHeight="1">
      <c r="A63" s="42" t="s">
        <v>627</v>
      </c>
      <c r="B63" s="42" t="s">
        <v>276</v>
      </c>
      <c r="C63" s="42" t="s">
        <v>628</v>
      </c>
      <c r="D63" s="48" t="s">
        <v>414</v>
      </c>
      <c r="E63" s="49" t="s">
        <v>279</v>
      </c>
      <c r="F63" s="49" t="s">
        <v>198</v>
      </c>
      <c r="G63" s="116">
        <v>43862</v>
      </c>
      <c r="H63" s="116">
        <v>45688</v>
      </c>
      <c r="I63" s="45" t="s">
        <v>138</v>
      </c>
      <c r="J63" s="45">
        <f t="shared" ca="1" si="0"/>
        <v>438</v>
      </c>
      <c r="K63" s="46" t="str">
        <f t="shared" ca="1" si="1"/>
        <v>VIGENTE</v>
      </c>
      <c r="L63" s="110" t="s">
        <v>629</v>
      </c>
      <c r="M63" s="120" t="s">
        <v>630</v>
      </c>
      <c r="N63" s="120" t="s">
        <v>631</v>
      </c>
      <c r="O63" s="55" t="s">
        <v>365</v>
      </c>
      <c r="P63" s="56" t="s">
        <v>366</v>
      </c>
      <c r="Q63" s="50"/>
      <c r="R63" s="42" t="s">
        <v>367</v>
      </c>
      <c r="S63" s="121" t="s">
        <v>368</v>
      </c>
      <c r="T63" s="122" t="s">
        <v>369</v>
      </c>
      <c r="U63" s="123"/>
      <c r="V63" s="42" t="s">
        <v>370</v>
      </c>
      <c r="W63" s="42" t="s">
        <v>371</v>
      </c>
      <c r="X63" s="42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</row>
    <row r="64" spans="1:45" ht="14.25" customHeight="1">
      <c r="A64" s="60">
        <v>44075</v>
      </c>
      <c r="B64" s="55" t="s">
        <v>276</v>
      </c>
      <c r="C64" s="55" t="s">
        <v>632</v>
      </c>
      <c r="D64" s="55" t="s">
        <v>414</v>
      </c>
      <c r="E64" s="49" t="s">
        <v>279</v>
      </c>
      <c r="F64" s="49" t="s">
        <v>198</v>
      </c>
      <c r="G64" s="61">
        <v>43862</v>
      </c>
      <c r="H64" s="61">
        <v>45870</v>
      </c>
      <c r="I64" s="62" t="s">
        <v>633</v>
      </c>
      <c r="J64" s="45">
        <f t="shared" ca="1" si="0"/>
        <v>620</v>
      </c>
      <c r="K64" s="46" t="str">
        <f t="shared" ca="1" si="1"/>
        <v>VIGENTE</v>
      </c>
      <c r="L64" s="55" t="s">
        <v>634</v>
      </c>
      <c r="M64" s="55" t="s">
        <v>635</v>
      </c>
      <c r="N64" s="55"/>
      <c r="O64" s="124" t="s">
        <v>636</v>
      </c>
      <c r="P64" s="55" t="s">
        <v>637</v>
      </c>
      <c r="Q64" s="63" t="s">
        <v>638</v>
      </c>
      <c r="R64" s="63" t="s">
        <v>639</v>
      </c>
      <c r="S64" s="55" t="s">
        <v>640</v>
      </c>
      <c r="T64" s="55" t="s">
        <v>641</v>
      </c>
      <c r="U64" s="64" t="s">
        <v>642</v>
      </c>
      <c r="V64" s="55" t="s">
        <v>643</v>
      </c>
      <c r="W64" s="55" t="s">
        <v>644</v>
      </c>
      <c r="X64" s="64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</row>
    <row r="65" spans="1:45" ht="12.75">
      <c r="A65" s="60" t="s">
        <v>645</v>
      </c>
      <c r="B65" s="55"/>
      <c r="C65" s="55" t="s">
        <v>646</v>
      </c>
      <c r="D65" s="55" t="s">
        <v>647</v>
      </c>
      <c r="E65" s="49" t="s">
        <v>648</v>
      </c>
      <c r="F65" s="49" t="s">
        <v>25</v>
      </c>
      <c r="G65" s="61">
        <v>44188</v>
      </c>
      <c r="H65" s="61">
        <v>45283</v>
      </c>
      <c r="I65" s="62" t="s">
        <v>26</v>
      </c>
      <c r="J65" s="45">
        <f t="shared" ca="1" si="0"/>
        <v>33</v>
      </c>
      <c r="K65" s="46" t="str">
        <f t="shared" ca="1" si="1"/>
        <v>PROVIDÊNCIAS</v>
      </c>
      <c r="L65" s="55" t="s">
        <v>649</v>
      </c>
      <c r="M65" s="55" t="s">
        <v>650</v>
      </c>
      <c r="N65" s="55"/>
      <c r="O65" s="55" t="s">
        <v>651</v>
      </c>
      <c r="P65" s="55" t="s">
        <v>652</v>
      </c>
      <c r="Q65" s="63"/>
      <c r="R65" s="63" t="s">
        <v>187</v>
      </c>
      <c r="S65" s="55" t="s">
        <v>191</v>
      </c>
      <c r="T65" s="55" t="s">
        <v>192</v>
      </c>
      <c r="U65" s="64"/>
      <c r="V65" s="55" t="s">
        <v>653</v>
      </c>
      <c r="W65" s="55" t="s">
        <v>654</v>
      </c>
      <c r="X65" s="64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</row>
    <row r="66" spans="1:45" ht="14.25" customHeight="1">
      <c r="A66" s="60">
        <v>44166</v>
      </c>
      <c r="B66" s="55" t="s">
        <v>655</v>
      </c>
      <c r="C66" s="55" t="s">
        <v>656</v>
      </c>
      <c r="D66" s="55" t="s">
        <v>657</v>
      </c>
      <c r="E66" s="49" t="s">
        <v>197</v>
      </c>
      <c r="F66" s="49" t="s">
        <v>198</v>
      </c>
      <c r="G66" s="61">
        <v>44591</v>
      </c>
      <c r="H66" s="61">
        <v>45321</v>
      </c>
      <c r="I66" s="62" t="s">
        <v>138</v>
      </c>
      <c r="J66" s="45">
        <f t="shared" ca="1" si="0"/>
        <v>71</v>
      </c>
      <c r="K66" s="46" t="str">
        <f t="shared" ca="1" si="1"/>
        <v>PROVIDÊNCIAS</v>
      </c>
      <c r="L66" s="55" t="s">
        <v>110</v>
      </c>
      <c r="M66" s="55" t="s">
        <v>477</v>
      </c>
      <c r="N66" s="55"/>
      <c r="O66" s="55" t="s">
        <v>113</v>
      </c>
      <c r="P66" s="55" t="s">
        <v>479</v>
      </c>
      <c r="Q66" s="63"/>
      <c r="R66" s="63" t="s">
        <v>658</v>
      </c>
      <c r="S66" s="55" t="s">
        <v>659</v>
      </c>
      <c r="T66" s="55" t="s">
        <v>660</v>
      </c>
      <c r="U66" s="64" t="s">
        <v>661</v>
      </c>
      <c r="V66" s="55" t="s">
        <v>662</v>
      </c>
      <c r="W66" s="55" t="s">
        <v>663</v>
      </c>
      <c r="X66" s="64" t="s">
        <v>661</v>
      </c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</row>
    <row r="67" spans="1:45" ht="14.25" customHeight="1">
      <c r="A67" s="60">
        <v>44166</v>
      </c>
      <c r="B67" s="55" t="s">
        <v>655</v>
      </c>
      <c r="C67" s="55" t="s">
        <v>656</v>
      </c>
      <c r="D67" s="55" t="s">
        <v>657</v>
      </c>
      <c r="E67" s="49" t="s">
        <v>197</v>
      </c>
      <c r="F67" s="49" t="s">
        <v>198</v>
      </c>
      <c r="G67" s="61">
        <v>44591</v>
      </c>
      <c r="H67" s="61">
        <v>45321</v>
      </c>
      <c r="I67" s="62" t="s">
        <v>138</v>
      </c>
      <c r="J67" s="45">
        <f t="shared" ca="1" si="0"/>
        <v>71</v>
      </c>
      <c r="K67" s="46" t="str">
        <f t="shared" ca="1" si="1"/>
        <v>PROVIDÊNCIAS</v>
      </c>
      <c r="L67" s="55" t="s">
        <v>110</v>
      </c>
      <c r="M67" s="55" t="s">
        <v>477</v>
      </c>
      <c r="N67" s="55"/>
      <c r="O67" s="55" t="s">
        <v>113</v>
      </c>
      <c r="P67" s="55" t="s">
        <v>479</v>
      </c>
      <c r="Q67" s="63"/>
      <c r="R67" s="63" t="s">
        <v>664</v>
      </c>
      <c r="S67" s="55" t="s">
        <v>665</v>
      </c>
      <c r="T67" s="55" t="s">
        <v>666</v>
      </c>
      <c r="U67" s="64" t="s">
        <v>661</v>
      </c>
      <c r="V67" s="55" t="s">
        <v>667</v>
      </c>
      <c r="W67" s="55" t="s">
        <v>111</v>
      </c>
      <c r="X67" s="64" t="s">
        <v>661</v>
      </c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</row>
    <row r="68" spans="1:45" ht="14.25" customHeight="1">
      <c r="A68" s="55" t="s">
        <v>668</v>
      </c>
      <c r="B68" s="55" t="s">
        <v>669</v>
      </c>
      <c r="C68" s="55" t="s">
        <v>670</v>
      </c>
      <c r="D68" s="55" t="s">
        <v>671</v>
      </c>
      <c r="E68" s="49" t="s">
        <v>252</v>
      </c>
      <c r="F68" s="49" t="s">
        <v>25</v>
      </c>
      <c r="G68" s="61">
        <v>44613</v>
      </c>
      <c r="H68" s="61">
        <v>45342</v>
      </c>
      <c r="I68" s="62" t="s">
        <v>153</v>
      </c>
      <c r="J68" s="45">
        <f t="shared" ca="1" si="0"/>
        <v>92</v>
      </c>
      <c r="K68" s="46" t="str">
        <f t="shared" ca="1" si="1"/>
        <v>VIGENTE</v>
      </c>
      <c r="L68" s="55" t="s">
        <v>509</v>
      </c>
      <c r="M68" s="55" t="s">
        <v>510</v>
      </c>
      <c r="N68" s="55" t="s">
        <v>672</v>
      </c>
      <c r="O68" s="125" t="s">
        <v>512</v>
      </c>
      <c r="P68" s="55" t="s">
        <v>513</v>
      </c>
      <c r="Q68" s="55" t="s">
        <v>672</v>
      </c>
      <c r="R68" s="63" t="s">
        <v>673</v>
      </c>
      <c r="S68" s="55" t="s">
        <v>674</v>
      </c>
      <c r="T68" s="55" t="s">
        <v>516</v>
      </c>
      <c r="U68" s="64" t="s">
        <v>675</v>
      </c>
      <c r="V68" s="55" t="s">
        <v>519</v>
      </c>
      <c r="W68" s="55" t="s">
        <v>520</v>
      </c>
      <c r="X68" s="64" t="s">
        <v>675</v>
      </c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</row>
    <row r="69" spans="1:45" ht="14.25" customHeight="1">
      <c r="A69" s="55" t="s">
        <v>668</v>
      </c>
      <c r="B69" s="55" t="s">
        <v>669</v>
      </c>
      <c r="C69" s="55" t="s">
        <v>670</v>
      </c>
      <c r="D69" s="55" t="s">
        <v>671</v>
      </c>
      <c r="E69" s="49" t="s">
        <v>252</v>
      </c>
      <c r="F69" s="49" t="s">
        <v>25</v>
      </c>
      <c r="G69" s="61">
        <v>44613</v>
      </c>
      <c r="H69" s="61">
        <v>45342</v>
      </c>
      <c r="I69" s="62" t="s">
        <v>153</v>
      </c>
      <c r="J69" s="45">
        <f t="shared" ca="1" si="0"/>
        <v>92</v>
      </c>
      <c r="K69" s="46" t="str">
        <f t="shared" ca="1" si="1"/>
        <v>VIGENTE</v>
      </c>
      <c r="L69" s="55" t="s">
        <v>509</v>
      </c>
      <c r="M69" s="55" t="s">
        <v>510</v>
      </c>
      <c r="N69" s="55" t="s">
        <v>672</v>
      </c>
      <c r="O69" s="125" t="s">
        <v>512</v>
      </c>
      <c r="P69" s="55" t="s">
        <v>513</v>
      </c>
      <c r="Q69" s="55" t="s">
        <v>672</v>
      </c>
      <c r="R69" s="63" t="s">
        <v>676</v>
      </c>
      <c r="S69" s="55" t="s">
        <v>674</v>
      </c>
      <c r="T69" s="55" t="s">
        <v>516</v>
      </c>
      <c r="U69" s="64" t="s">
        <v>675</v>
      </c>
      <c r="V69" s="55" t="s">
        <v>512</v>
      </c>
      <c r="W69" s="55" t="s">
        <v>513</v>
      </c>
      <c r="X69" s="64" t="s">
        <v>675</v>
      </c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</row>
    <row r="70" spans="1:45" ht="14.25" customHeight="1">
      <c r="A70" s="55" t="s">
        <v>677</v>
      </c>
      <c r="B70" s="55"/>
      <c r="C70" s="55" t="s">
        <v>678</v>
      </c>
      <c r="D70" s="55" t="s">
        <v>647</v>
      </c>
      <c r="E70" s="49" t="s">
        <v>679</v>
      </c>
      <c r="F70" s="49" t="s">
        <v>25</v>
      </c>
      <c r="G70" s="61">
        <v>44195</v>
      </c>
      <c r="H70" s="61">
        <v>45473</v>
      </c>
      <c r="I70" s="62" t="s">
        <v>219</v>
      </c>
      <c r="J70" s="45">
        <f t="shared" ca="1" si="0"/>
        <v>223</v>
      </c>
      <c r="K70" s="46" t="str">
        <f t="shared" ca="1" si="1"/>
        <v>VIGENTE</v>
      </c>
      <c r="L70" s="55" t="s">
        <v>680</v>
      </c>
      <c r="M70" s="55" t="s">
        <v>681</v>
      </c>
      <c r="N70" s="55" t="s">
        <v>682</v>
      </c>
      <c r="O70" s="125" t="s">
        <v>683</v>
      </c>
      <c r="P70" s="55" t="s">
        <v>308</v>
      </c>
      <c r="Q70" s="55" t="s">
        <v>684</v>
      </c>
      <c r="R70" s="63" t="s">
        <v>685</v>
      </c>
      <c r="S70" s="55" t="s">
        <v>686</v>
      </c>
      <c r="T70" s="55" t="s">
        <v>687</v>
      </c>
      <c r="U70" s="64" t="s">
        <v>688</v>
      </c>
      <c r="V70" s="55" t="s">
        <v>689</v>
      </c>
      <c r="W70" s="55" t="s">
        <v>690</v>
      </c>
      <c r="X70" s="64" t="s">
        <v>691</v>
      </c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</row>
    <row r="71" spans="1:45" ht="14.25" customHeight="1">
      <c r="A71" s="55" t="s">
        <v>692</v>
      </c>
      <c r="B71" s="55" t="s">
        <v>276</v>
      </c>
      <c r="C71" s="55" t="s">
        <v>693</v>
      </c>
      <c r="D71" s="55" t="s">
        <v>414</v>
      </c>
      <c r="E71" s="49" t="s">
        <v>279</v>
      </c>
      <c r="F71" s="49" t="s">
        <v>198</v>
      </c>
      <c r="G71" s="61">
        <v>43917</v>
      </c>
      <c r="H71" s="61">
        <v>45742</v>
      </c>
      <c r="I71" s="62" t="s">
        <v>41</v>
      </c>
      <c r="J71" s="45">
        <f t="shared" ca="1" si="0"/>
        <v>492</v>
      </c>
      <c r="K71" s="46" t="str">
        <f t="shared" ca="1" si="1"/>
        <v>VIGENTE</v>
      </c>
      <c r="L71" s="55" t="s">
        <v>441</v>
      </c>
      <c r="M71" s="55" t="s">
        <v>442</v>
      </c>
      <c r="N71" s="55"/>
      <c r="O71" s="55"/>
      <c r="P71" s="55"/>
      <c r="Q71" s="63"/>
      <c r="R71" s="63" t="s">
        <v>444</v>
      </c>
      <c r="S71" s="55" t="s">
        <v>694</v>
      </c>
      <c r="T71" s="55" t="s">
        <v>695</v>
      </c>
      <c r="U71" s="64" t="s">
        <v>696</v>
      </c>
      <c r="V71" s="55" t="s">
        <v>697</v>
      </c>
      <c r="W71" s="55" t="s">
        <v>698</v>
      </c>
      <c r="X71" s="64" t="s">
        <v>696</v>
      </c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</row>
    <row r="72" spans="1:45" ht="14.25" customHeight="1">
      <c r="A72" s="55" t="s">
        <v>699</v>
      </c>
      <c r="B72" s="55" t="s">
        <v>700</v>
      </c>
      <c r="C72" s="55"/>
      <c r="D72" s="55" t="s">
        <v>701</v>
      </c>
      <c r="E72" s="49" t="s">
        <v>702</v>
      </c>
      <c r="F72" s="49" t="s">
        <v>25</v>
      </c>
      <c r="G72" s="61">
        <v>44495</v>
      </c>
      <c r="H72" s="61">
        <v>45591</v>
      </c>
      <c r="I72" s="62" t="s">
        <v>361</v>
      </c>
      <c r="J72" s="45">
        <f t="shared" ca="1" si="0"/>
        <v>341</v>
      </c>
      <c r="K72" s="46" t="str">
        <f t="shared" ca="1" si="1"/>
        <v>VIGENTE</v>
      </c>
      <c r="L72" s="55" t="s">
        <v>703</v>
      </c>
      <c r="M72" s="55" t="s">
        <v>704</v>
      </c>
      <c r="N72" s="55" t="s">
        <v>705</v>
      </c>
      <c r="O72" s="55" t="s">
        <v>706</v>
      </c>
      <c r="P72" s="55" t="s">
        <v>707</v>
      </c>
      <c r="Q72" s="55" t="s">
        <v>708</v>
      </c>
      <c r="R72" s="63" t="s">
        <v>420</v>
      </c>
      <c r="S72" s="55" t="s">
        <v>415</v>
      </c>
      <c r="T72" s="55" t="s">
        <v>416</v>
      </c>
      <c r="U72" s="64" t="s">
        <v>709</v>
      </c>
      <c r="V72" s="55" t="s">
        <v>421</v>
      </c>
      <c r="W72" s="55" t="s">
        <v>422</v>
      </c>
      <c r="X72" s="64" t="s">
        <v>709</v>
      </c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</row>
    <row r="73" spans="1:45" ht="14.25" customHeight="1">
      <c r="A73" s="55" t="s">
        <v>699</v>
      </c>
      <c r="B73" s="55" t="s">
        <v>700</v>
      </c>
      <c r="C73" s="55"/>
      <c r="D73" s="55" t="s">
        <v>701</v>
      </c>
      <c r="E73" s="49" t="s">
        <v>702</v>
      </c>
      <c r="F73" s="49" t="s">
        <v>25</v>
      </c>
      <c r="G73" s="61">
        <v>44495</v>
      </c>
      <c r="H73" s="61">
        <v>45591</v>
      </c>
      <c r="I73" s="62" t="s">
        <v>361</v>
      </c>
      <c r="J73" s="45">
        <f t="shared" ca="1" si="0"/>
        <v>341</v>
      </c>
      <c r="K73" s="46" t="str">
        <f t="shared" ca="1" si="1"/>
        <v>VIGENTE</v>
      </c>
      <c r="L73" s="55" t="s">
        <v>710</v>
      </c>
      <c r="M73" s="55" t="s">
        <v>711</v>
      </c>
      <c r="N73" s="55" t="s">
        <v>712</v>
      </c>
      <c r="O73" s="55" t="s">
        <v>713</v>
      </c>
      <c r="P73" s="55" t="s">
        <v>714</v>
      </c>
      <c r="Q73" s="63" t="s">
        <v>712</v>
      </c>
      <c r="R73" s="63" t="s">
        <v>242</v>
      </c>
      <c r="S73" s="55" t="s">
        <v>715</v>
      </c>
      <c r="T73" s="55" t="s">
        <v>576</v>
      </c>
      <c r="U73" s="64" t="s">
        <v>716</v>
      </c>
      <c r="V73" s="55" t="s">
        <v>717</v>
      </c>
      <c r="W73" s="55" t="s">
        <v>718</v>
      </c>
      <c r="X73" s="47" t="s">
        <v>719</v>
      </c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</row>
    <row r="74" spans="1:45" ht="14.25" customHeight="1">
      <c r="A74" s="55" t="s">
        <v>699</v>
      </c>
      <c r="B74" s="55" t="s">
        <v>700</v>
      </c>
      <c r="C74" s="55"/>
      <c r="D74" s="55" t="s">
        <v>701</v>
      </c>
      <c r="E74" s="49" t="s">
        <v>702</v>
      </c>
      <c r="F74" s="49" t="s">
        <v>25</v>
      </c>
      <c r="G74" s="61">
        <v>44495</v>
      </c>
      <c r="H74" s="61">
        <v>45591</v>
      </c>
      <c r="I74" s="62" t="s">
        <v>361</v>
      </c>
      <c r="J74" s="45">
        <f t="shared" ca="1" si="0"/>
        <v>341</v>
      </c>
      <c r="K74" s="46" t="str">
        <f t="shared" ca="1" si="1"/>
        <v>VIGENTE</v>
      </c>
      <c r="L74" s="55"/>
      <c r="M74" s="111"/>
      <c r="N74" s="55"/>
      <c r="O74" s="58"/>
      <c r="P74" s="126"/>
      <c r="Q74" s="127"/>
      <c r="R74" s="63" t="s">
        <v>367</v>
      </c>
      <c r="S74" s="55" t="s">
        <v>720</v>
      </c>
      <c r="T74" s="128" t="s">
        <v>721</v>
      </c>
      <c r="U74" s="47" t="s">
        <v>722</v>
      </c>
      <c r="V74" s="55" t="s">
        <v>723</v>
      </c>
      <c r="W74" s="129" t="s">
        <v>371</v>
      </c>
      <c r="X74" s="47" t="s">
        <v>722</v>
      </c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</row>
    <row r="75" spans="1:45" ht="14.25" customHeight="1">
      <c r="A75" s="58" t="s">
        <v>699</v>
      </c>
      <c r="B75" s="58" t="s">
        <v>700</v>
      </c>
      <c r="C75" s="58"/>
      <c r="D75" s="58" t="s">
        <v>701</v>
      </c>
      <c r="E75" s="49" t="s">
        <v>702</v>
      </c>
      <c r="F75" s="49" t="s">
        <v>25</v>
      </c>
      <c r="G75" s="61">
        <v>44495</v>
      </c>
      <c r="H75" s="61">
        <v>45591</v>
      </c>
      <c r="I75" s="62" t="s">
        <v>361</v>
      </c>
      <c r="J75" s="45">
        <f t="shared" ca="1" si="0"/>
        <v>341</v>
      </c>
      <c r="K75" s="46" t="str">
        <f t="shared" ca="1" si="1"/>
        <v>VIGENTE</v>
      </c>
      <c r="L75" s="58"/>
      <c r="M75" s="126"/>
      <c r="N75" s="58"/>
      <c r="O75" s="58"/>
      <c r="P75" s="126"/>
      <c r="Q75" s="127"/>
      <c r="R75" s="127" t="s">
        <v>528</v>
      </c>
      <c r="S75" s="130" t="s">
        <v>724</v>
      </c>
      <c r="T75" s="130" t="s">
        <v>527</v>
      </c>
      <c r="U75" s="47" t="s">
        <v>725</v>
      </c>
      <c r="V75" s="58" t="s">
        <v>523</v>
      </c>
      <c r="W75" s="58" t="s">
        <v>524</v>
      </c>
      <c r="X75" s="47" t="s">
        <v>725</v>
      </c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</row>
    <row r="76" spans="1:45" ht="14.25" customHeight="1">
      <c r="A76" s="55" t="s">
        <v>699</v>
      </c>
      <c r="B76" s="55" t="s">
        <v>700</v>
      </c>
      <c r="C76" s="55"/>
      <c r="D76" s="55" t="s">
        <v>701</v>
      </c>
      <c r="E76" s="49" t="s">
        <v>702</v>
      </c>
      <c r="F76" s="49" t="s">
        <v>25</v>
      </c>
      <c r="G76" s="61">
        <v>44495</v>
      </c>
      <c r="H76" s="61">
        <v>45591</v>
      </c>
      <c r="I76" s="62" t="s">
        <v>361</v>
      </c>
      <c r="J76" s="45">
        <f t="shared" ca="1" si="0"/>
        <v>341</v>
      </c>
      <c r="K76" s="46" t="str">
        <f t="shared" ca="1" si="1"/>
        <v>VIGENTE</v>
      </c>
      <c r="L76" s="55"/>
      <c r="M76" s="111"/>
      <c r="N76" s="55"/>
      <c r="O76" s="55"/>
      <c r="P76" s="111"/>
      <c r="Q76" s="63"/>
      <c r="R76" s="63" t="s">
        <v>726</v>
      </c>
      <c r="S76" s="55" t="s">
        <v>727</v>
      </c>
      <c r="T76" s="55" t="s">
        <v>728</v>
      </c>
      <c r="U76" s="47" t="s">
        <v>729</v>
      </c>
      <c r="V76" s="55" t="s">
        <v>287</v>
      </c>
      <c r="W76" s="55" t="s">
        <v>288</v>
      </c>
      <c r="X76" s="47" t="s">
        <v>729</v>
      </c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</row>
    <row r="77" spans="1:45" ht="14.25" customHeight="1">
      <c r="A77" s="58" t="s">
        <v>699</v>
      </c>
      <c r="B77" s="58" t="s">
        <v>700</v>
      </c>
      <c r="C77" s="58"/>
      <c r="D77" s="58" t="s">
        <v>701</v>
      </c>
      <c r="E77" s="49" t="s">
        <v>702</v>
      </c>
      <c r="F77" s="49" t="s">
        <v>25</v>
      </c>
      <c r="G77" s="61">
        <v>44495</v>
      </c>
      <c r="H77" s="61">
        <v>45591</v>
      </c>
      <c r="I77" s="62" t="s">
        <v>361</v>
      </c>
      <c r="J77" s="45">
        <f t="shared" ca="1" si="0"/>
        <v>341</v>
      </c>
      <c r="K77" s="46" t="str">
        <f t="shared" ca="1" si="1"/>
        <v>VIGENTE</v>
      </c>
      <c r="L77" s="58"/>
      <c r="M77" s="126"/>
      <c r="N77" s="58"/>
      <c r="O77" s="58"/>
      <c r="P77" s="126"/>
      <c r="Q77" s="127"/>
      <c r="R77" s="127" t="s">
        <v>129</v>
      </c>
      <c r="S77" s="58" t="s">
        <v>730</v>
      </c>
      <c r="T77" s="58" t="s">
        <v>731</v>
      </c>
      <c r="U77" s="47" t="s">
        <v>732</v>
      </c>
      <c r="V77" s="58" t="s">
        <v>429</v>
      </c>
      <c r="W77" s="58" t="s">
        <v>430</v>
      </c>
      <c r="X77" s="47" t="s">
        <v>732</v>
      </c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</row>
    <row r="78" spans="1:45" ht="14.25" customHeight="1">
      <c r="A78" s="55" t="s">
        <v>699</v>
      </c>
      <c r="B78" s="55" t="s">
        <v>700</v>
      </c>
      <c r="C78" s="55"/>
      <c r="D78" s="55" t="s">
        <v>701</v>
      </c>
      <c r="E78" s="49" t="s">
        <v>702</v>
      </c>
      <c r="F78" s="49" t="s">
        <v>25</v>
      </c>
      <c r="G78" s="61">
        <v>44495</v>
      </c>
      <c r="H78" s="61">
        <v>45591</v>
      </c>
      <c r="I78" s="62" t="s">
        <v>361</v>
      </c>
      <c r="J78" s="45">
        <f t="shared" ca="1" si="0"/>
        <v>341</v>
      </c>
      <c r="K78" s="46" t="str">
        <f t="shared" ca="1" si="1"/>
        <v>VIGENTE</v>
      </c>
      <c r="L78" s="55"/>
      <c r="M78" s="111"/>
      <c r="N78" s="55"/>
      <c r="O78" s="55"/>
      <c r="P78" s="111"/>
      <c r="Q78" s="63"/>
      <c r="R78" s="63" t="s">
        <v>346</v>
      </c>
      <c r="S78" s="55" t="s">
        <v>733</v>
      </c>
      <c r="T78" s="55" t="s">
        <v>734</v>
      </c>
      <c r="U78" s="47" t="s">
        <v>735</v>
      </c>
      <c r="V78" s="55" t="s">
        <v>736</v>
      </c>
      <c r="W78" s="55" t="s">
        <v>737</v>
      </c>
      <c r="X78" s="47" t="s">
        <v>738</v>
      </c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</row>
    <row r="79" spans="1:45" ht="14.25" customHeight="1">
      <c r="A79" s="55" t="s">
        <v>699</v>
      </c>
      <c r="B79" s="55" t="s">
        <v>700</v>
      </c>
      <c r="C79" s="55"/>
      <c r="D79" s="55" t="s">
        <v>701</v>
      </c>
      <c r="E79" s="49" t="s">
        <v>702</v>
      </c>
      <c r="F79" s="49" t="s">
        <v>25</v>
      </c>
      <c r="G79" s="61">
        <v>44495</v>
      </c>
      <c r="H79" s="61">
        <v>45591</v>
      </c>
      <c r="I79" s="62" t="s">
        <v>361</v>
      </c>
      <c r="J79" s="45">
        <f t="shared" ca="1" si="0"/>
        <v>341</v>
      </c>
      <c r="K79" s="46" t="str">
        <f t="shared" ca="1" si="1"/>
        <v>VIGENTE</v>
      </c>
      <c r="L79" s="55"/>
      <c r="M79" s="111"/>
      <c r="N79" s="55"/>
      <c r="O79" s="55"/>
      <c r="P79" s="111"/>
      <c r="Q79" s="63"/>
      <c r="R79" s="63" t="s">
        <v>470</v>
      </c>
      <c r="S79" s="55" t="s">
        <v>739</v>
      </c>
      <c r="T79" s="128" t="s">
        <v>740</v>
      </c>
      <c r="U79" s="47" t="s">
        <v>741</v>
      </c>
      <c r="V79" s="55" t="s">
        <v>742</v>
      </c>
      <c r="W79" s="128" t="s">
        <v>743</v>
      </c>
      <c r="X79" s="47" t="s">
        <v>741</v>
      </c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</row>
    <row r="80" spans="1:45" ht="14.25" customHeight="1">
      <c r="A80" s="55" t="s">
        <v>699</v>
      </c>
      <c r="B80" s="55" t="s">
        <v>700</v>
      </c>
      <c r="C80" s="55"/>
      <c r="D80" s="55" t="s">
        <v>701</v>
      </c>
      <c r="E80" s="49" t="s">
        <v>702</v>
      </c>
      <c r="F80" s="49" t="s">
        <v>25</v>
      </c>
      <c r="G80" s="61">
        <v>44495</v>
      </c>
      <c r="H80" s="61">
        <v>45591</v>
      </c>
      <c r="I80" s="62" t="s">
        <v>361</v>
      </c>
      <c r="J80" s="45">
        <f t="shared" ca="1" si="0"/>
        <v>341</v>
      </c>
      <c r="K80" s="46" t="str">
        <f t="shared" ca="1" si="1"/>
        <v>VIGENTE</v>
      </c>
      <c r="L80" s="55"/>
      <c r="M80" s="111"/>
      <c r="N80" s="55"/>
      <c r="O80" s="55"/>
      <c r="P80" s="111"/>
      <c r="Q80" s="63"/>
      <c r="R80" s="63" t="s">
        <v>744</v>
      </c>
      <c r="S80" s="42" t="s">
        <v>745</v>
      </c>
      <c r="T80" s="42" t="s">
        <v>746</v>
      </c>
      <c r="U80" s="47" t="s">
        <v>747</v>
      </c>
      <c r="V80" s="55" t="s">
        <v>748</v>
      </c>
      <c r="W80" s="55" t="s">
        <v>749</v>
      </c>
      <c r="X80" s="47" t="s">
        <v>750</v>
      </c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</row>
    <row r="81" spans="1:45" ht="14.25" customHeight="1">
      <c r="A81" s="55" t="s">
        <v>699</v>
      </c>
      <c r="B81" s="55" t="s">
        <v>700</v>
      </c>
      <c r="C81" s="55"/>
      <c r="D81" s="55" t="s">
        <v>701</v>
      </c>
      <c r="E81" s="49" t="s">
        <v>702</v>
      </c>
      <c r="F81" s="49" t="s">
        <v>25</v>
      </c>
      <c r="G81" s="61">
        <v>44495</v>
      </c>
      <c r="H81" s="61">
        <v>45591</v>
      </c>
      <c r="I81" s="62" t="s">
        <v>361</v>
      </c>
      <c r="J81" s="45">
        <f t="shared" ca="1" si="0"/>
        <v>341</v>
      </c>
      <c r="K81" s="46" t="str">
        <f t="shared" ca="1" si="1"/>
        <v>VIGENTE</v>
      </c>
      <c r="L81" s="55"/>
      <c r="M81" s="111"/>
      <c r="N81" s="55"/>
      <c r="O81" s="55"/>
      <c r="P81" s="111"/>
      <c r="Q81" s="55"/>
      <c r="R81" s="55" t="s">
        <v>226</v>
      </c>
      <c r="S81" s="55" t="s">
        <v>751</v>
      </c>
      <c r="T81" s="128" t="s">
        <v>752</v>
      </c>
      <c r="U81" s="47" t="s">
        <v>753</v>
      </c>
      <c r="V81" s="55" t="s">
        <v>754</v>
      </c>
      <c r="W81" s="128" t="s">
        <v>755</v>
      </c>
      <c r="X81" s="47" t="s">
        <v>753</v>
      </c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</row>
    <row r="82" spans="1:45" ht="14.25" customHeight="1">
      <c r="A82" s="55" t="s">
        <v>699</v>
      </c>
      <c r="B82" s="55" t="s">
        <v>700</v>
      </c>
      <c r="C82" s="55"/>
      <c r="D82" s="55" t="s">
        <v>701</v>
      </c>
      <c r="E82" s="49" t="s">
        <v>702</v>
      </c>
      <c r="F82" s="49" t="s">
        <v>25</v>
      </c>
      <c r="G82" s="61">
        <v>44495</v>
      </c>
      <c r="H82" s="61">
        <v>45591</v>
      </c>
      <c r="I82" s="62" t="s">
        <v>361</v>
      </c>
      <c r="J82" s="45">
        <f t="shared" ca="1" si="0"/>
        <v>341</v>
      </c>
      <c r="K82" s="46" t="str">
        <f t="shared" ca="1" si="1"/>
        <v>VIGENTE</v>
      </c>
      <c r="L82" s="55"/>
      <c r="M82" s="111"/>
      <c r="N82" s="55"/>
      <c r="O82" s="55"/>
      <c r="P82" s="111"/>
      <c r="Q82" s="63"/>
      <c r="R82" s="63" t="s">
        <v>187</v>
      </c>
      <c r="S82" s="55" t="s">
        <v>756</v>
      </c>
      <c r="T82" s="55" t="s">
        <v>757</v>
      </c>
      <c r="U82" s="47" t="s">
        <v>758</v>
      </c>
      <c r="V82" s="55" t="s">
        <v>759</v>
      </c>
      <c r="W82" s="128" t="s">
        <v>654</v>
      </c>
      <c r="X82" s="47" t="s">
        <v>760</v>
      </c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</row>
    <row r="83" spans="1:45" ht="14.25" customHeight="1">
      <c r="A83" s="55" t="s">
        <v>699</v>
      </c>
      <c r="B83" s="55" t="s">
        <v>700</v>
      </c>
      <c r="C83" s="55"/>
      <c r="D83" s="55" t="s">
        <v>701</v>
      </c>
      <c r="E83" s="49" t="s">
        <v>702</v>
      </c>
      <c r="F83" s="49" t="s">
        <v>25</v>
      </c>
      <c r="G83" s="61">
        <v>44495</v>
      </c>
      <c r="H83" s="61">
        <v>45591</v>
      </c>
      <c r="I83" s="62" t="s">
        <v>361</v>
      </c>
      <c r="J83" s="45">
        <f t="shared" ca="1" si="0"/>
        <v>341</v>
      </c>
      <c r="K83" s="46" t="str">
        <f t="shared" ca="1" si="1"/>
        <v>VIGENTE</v>
      </c>
      <c r="L83" s="55"/>
      <c r="M83" s="111"/>
      <c r="N83" s="55"/>
      <c r="O83" s="55"/>
      <c r="P83" s="111"/>
      <c r="Q83" s="63"/>
      <c r="R83" s="63" t="s">
        <v>65</v>
      </c>
      <c r="S83" s="55" t="s">
        <v>761</v>
      </c>
      <c r="T83" s="55" t="s">
        <v>762</v>
      </c>
      <c r="U83" s="47" t="s">
        <v>763</v>
      </c>
      <c r="V83" s="55" t="s">
        <v>764</v>
      </c>
      <c r="W83" s="55" t="s">
        <v>207</v>
      </c>
      <c r="X83" s="47" t="s">
        <v>763</v>
      </c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</row>
    <row r="84" spans="1:45" ht="14.25" customHeight="1">
      <c r="A84" s="55" t="s">
        <v>699</v>
      </c>
      <c r="B84" s="55" t="s">
        <v>700</v>
      </c>
      <c r="C84" s="55"/>
      <c r="D84" s="55" t="s">
        <v>701</v>
      </c>
      <c r="E84" s="49" t="s">
        <v>702</v>
      </c>
      <c r="F84" s="49" t="s">
        <v>25</v>
      </c>
      <c r="G84" s="61">
        <v>44495</v>
      </c>
      <c r="H84" s="61">
        <v>45591</v>
      </c>
      <c r="I84" s="62" t="s">
        <v>361</v>
      </c>
      <c r="J84" s="45">
        <f t="shared" ca="1" si="0"/>
        <v>341</v>
      </c>
      <c r="K84" s="46" t="str">
        <f t="shared" ca="1" si="1"/>
        <v>VIGENTE</v>
      </c>
      <c r="L84" s="55"/>
      <c r="M84" s="111"/>
      <c r="N84" s="55"/>
      <c r="O84" s="55"/>
      <c r="P84" s="111"/>
      <c r="Q84" s="63"/>
      <c r="R84" s="63" t="s">
        <v>160</v>
      </c>
      <c r="S84" s="55" t="s">
        <v>581</v>
      </c>
      <c r="T84" s="128" t="s">
        <v>582</v>
      </c>
      <c r="U84" s="47" t="s">
        <v>765</v>
      </c>
      <c r="V84" s="55" t="s">
        <v>766</v>
      </c>
      <c r="W84" s="55" t="s">
        <v>585</v>
      </c>
      <c r="X84" s="47" t="s">
        <v>765</v>
      </c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</row>
    <row r="85" spans="1:45" ht="14.25" customHeight="1">
      <c r="A85" s="55" t="s">
        <v>699</v>
      </c>
      <c r="B85" s="55" t="s">
        <v>700</v>
      </c>
      <c r="C85" s="55"/>
      <c r="D85" s="55" t="s">
        <v>701</v>
      </c>
      <c r="E85" s="49" t="s">
        <v>702</v>
      </c>
      <c r="F85" s="49" t="s">
        <v>25</v>
      </c>
      <c r="G85" s="61">
        <v>44495</v>
      </c>
      <c r="H85" s="61">
        <v>45591</v>
      </c>
      <c r="I85" s="62" t="s">
        <v>361</v>
      </c>
      <c r="J85" s="45">
        <f t="shared" ca="1" si="0"/>
        <v>341</v>
      </c>
      <c r="K85" s="46" t="str">
        <f t="shared" ca="1" si="1"/>
        <v>VIGENTE</v>
      </c>
      <c r="L85" s="55"/>
      <c r="M85" s="111"/>
      <c r="N85" s="55"/>
      <c r="O85" s="55"/>
      <c r="P85" s="111"/>
      <c r="Q85" s="63"/>
      <c r="R85" s="63" t="s">
        <v>172</v>
      </c>
      <c r="S85" s="55" t="s">
        <v>175</v>
      </c>
      <c r="T85" s="55" t="s">
        <v>176</v>
      </c>
      <c r="U85" s="47" t="s">
        <v>767</v>
      </c>
      <c r="V85" s="55" t="s">
        <v>768</v>
      </c>
      <c r="W85" s="55" t="s">
        <v>769</v>
      </c>
      <c r="X85" s="47" t="s">
        <v>767</v>
      </c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</row>
    <row r="86" spans="1:45" ht="14.25" customHeight="1">
      <c r="A86" s="55" t="s">
        <v>699</v>
      </c>
      <c r="B86" s="55" t="s">
        <v>700</v>
      </c>
      <c r="C86" s="55"/>
      <c r="D86" s="55" t="s">
        <v>701</v>
      </c>
      <c r="E86" s="49" t="s">
        <v>702</v>
      </c>
      <c r="F86" s="49" t="s">
        <v>25</v>
      </c>
      <c r="G86" s="61">
        <v>44495</v>
      </c>
      <c r="H86" s="61">
        <v>45591</v>
      </c>
      <c r="I86" s="62" t="s">
        <v>361</v>
      </c>
      <c r="J86" s="45">
        <f t="shared" ca="1" si="0"/>
        <v>341</v>
      </c>
      <c r="K86" s="46" t="str">
        <f t="shared" ca="1" si="1"/>
        <v>VIGENTE</v>
      </c>
      <c r="L86" s="55"/>
      <c r="M86" s="111"/>
      <c r="N86" s="55"/>
      <c r="O86" s="55"/>
      <c r="P86" s="111"/>
      <c r="Q86" s="63"/>
      <c r="R86" s="63" t="s">
        <v>770</v>
      </c>
      <c r="S86" s="55" t="s">
        <v>771</v>
      </c>
      <c r="T86" s="55"/>
      <c r="U86" s="47" t="s">
        <v>772</v>
      </c>
      <c r="V86" s="55"/>
      <c r="W86" s="55"/>
      <c r="X86" s="47" t="s">
        <v>772</v>
      </c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</row>
    <row r="87" spans="1:45" ht="14.25" customHeight="1">
      <c r="A87" s="55" t="s">
        <v>699</v>
      </c>
      <c r="B87" s="55" t="s">
        <v>700</v>
      </c>
      <c r="C87" s="55"/>
      <c r="D87" s="55" t="s">
        <v>701</v>
      </c>
      <c r="E87" s="49" t="s">
        <v>702</v>
      </c>
      <c r="F87" s="49" t="s">
        <v>25</v>
      </c>
      <c r="G87" s="61">
        <v>44495</v>
      </c>
      <c r="H87" s="61">
        <v>45591</v>
      </c>
      <c r="I87" s="62" t="s">
        <v>361</v>
      </c>
      <c r="J87" s="45">
        <f t="shared" ca="1" si="0"/>
        <v>341</v>
      </c>
      <c r="K87" s="46" t="str">
        <f t="shared" ca="1" si="1"/>
        <v>VIGENTE</v>
      </c>
      <c r="L87" s="55"/>
      <c r="M87" s="111"/>
      <c r="N87" s="55"/>
      <c r="O87" s="55"/>
      <c r="P87" s="111"/>
      <c r="Q87" s="63"/>
      <c r="R87" s="63" t="s">
        <v>444</v>
      </c>
      <c r="S87" s="55" t="s">
        <v>773</v>
      </c>
      <c r="T87" s="55" t="s">
        <v>695</v>
      </c>
      <c r="U87" s="47" t="s">
        <v>774</v>
      </c>
      <c r="V87" s="55" t="s">
        <v>775</v>
      </c>
      <c r="W87" s="55" t="s">
        <v>776</v>
      </c>
      <c r="X87" s="47" t="s">
        <v>774</v>
      </c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</row>
    <row r="88" spans="1:45" ht="14.25" customHeight="1">
      <c r="A88" s="55" t="s">
        <v>699</v>
      </c>
      <c r="B88" s="55" t="s">
        <v>700</v>
      </c>
      <c r="C88" s="55"/>
      <c r="D88" s="55" t="s">
        <v>701</v>
      </c>
      <c r="E88" s="49" t="s">
        <v>702</v>
      </c>
      <c r="F88" s="49" t="s">
        <v>25</v>
      </c>
      <c r="G88" s="61">
        <v>44495</v>
      </c>
      <c r="H88" s="61">
        <v>45591</v>
      </c>
      <c r="I88" s="62" t="s">
        <v>361</v>
      </c>
      <c r="J88" s="45">
        <f t="shared" ca="1" si="0"/>
        <v>341</v>
      </c>
      <c r="K88" s="46" t="str">
        <f t="shared" ca="1" si="1"/>
        <v>VIGENTE</v>
      </c>
      <c r="L88" s="55"/>
      <c r="M88" s="111"/>
      <c r="N88" s="55"/>
      <c r="O88" s="55"/>
      <c r="P88" s="111"/>
      <c r="Q88" s="63"/>
      <c r="R88" s="63" t="s">
        <v>309</v>
      </c>
      <c r="S88" s="55" t="s">
        <v>777</v>
      </c>
      <c r="T88" s="55" t="s">
        <v>778</v>
      </c>
      <c r="U88" s="47" t="s">
        <v>779</v>
      </c>
      <c r="V88" s="55" t="s">
        <v>780</v>
      </c>
      <c r="W88" s="55" t="s">
        <v>781</v>
      </c>
      <c r="X88" s="47" t="s">
        <v>779</v>
      </c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</row>
    <row r="89" spans="1:45" ht="14.25" customHeight="1">
      <c r="A89" s="55" t="s">
        <v>699</v>
      </c>
      <c r="B89" s="55" t="s">
        <v>700</v>
      </c>
      <c r="C89" s="55"/>
      <c r="D89" s="55" t="s">
        <v>701</v>
      </c>
      <c r="E89" s="49" t="s">
        <v>702</v>
      </c>
      <c r="F89" s="49" t="s">
        <v>25</v>
      </c>
      <c r="G89" s="61">
        <v>44495</v>
      </c>
      <c r="H89" s="61">
        <v>45591</v>
      </c>
      <c r="I89" s="62" t="s">
        <v>361</v>
      </c>
      <c r="J89" s="45">
        <f t="shared" ca="1" si="0"/>
        <v>341</v>
      </c>
      <c r="K89" s="46" t="str">
        <f t="shared" ca="1" si="1"/>
        <v>VIGENTE</v>
      </c>
      <c r="L89" s="55"/>
      <c r="M89" s="111"/>
      <c r="N89" s="55"/>
      <c r="O89" s="55"/>
      <c r="P89" s="111"/>
      <c r="Q89" s="63"/>
      <c r="R89" s="63" t="s">
        <v>32</v>
      </c>
      <c r="S89" s="55" t="s">
        <v>27</v>
      </c>
      <c r="T89" s="55" t="s">
        <v>28</v>
      </c>
      <c r="U89" s="47" t="s">
        <v>782</v>
      </c>
      <c r="V89" s="55" t="s">
        <v>43</v>
      </c>
      <c r="W89" s="55" t="s">
        <v>44</v>
      </c>
      <c r="X89" s="47" t="s">
        <v>782</v>
      </c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</row>
    <row r="90" spans="1:45" ht="14.25" customHeight="1">
      <c r="A90" s="55" t="s">
        <v>699</v>
      </c>
      <c r="B90" s="55" t="s">
        <v>700</v>
      </c>
      <c r="C90" s="55"/>
      <c r="D90" s="55" t="s">
        <v>701</v>
      </c>
      <c r="E90" s="49" t="s">
        <v>702</v>
      </c>
      <c r="F90" s="49" t="s">
        <v>25</v>
      </c>
      <c r="G90" s="61">
        <v>44495</v>
      </c>
      <c r="H90" s="61">
        <v>45591</v>
      </c>
      <c r="I90" s="62" t="s">
        <v>361</v>
      </c>
      <c r="J90" s="45">
        <f t="shared" ca="1" si="0"/>
        <v>341</v>
      </c>
      <c r="K90" s="46" t="str">
        <f t="shared" ca="1" si="1"/>
        <v>VIGENTE</v>
      </c>
      <c r="L90" s="55"/>
      <c r="M90" s="111"/>
      <c r="N90" s="55"/>
      <c r="O90" s="55"/>
      <c r="P90" s="111"/>
      <c r="Q90" s="63"/>
      <c r="R90" s="63" t="s">
        <v>77</v>
      </c>
      <c r="S90" s="55" t="s">
        <v>78</v>
      </c>
      <c r="T90" s="128" t="s">
        <v>79</v>
      </c>
      <c r="U90" s="47" t="s">
        <v>783</v>
      </c>
      <c r="V90" s="55" t="s">
        <v>80</v>
      </c>
      <c r="W90" s="55" t="s">
        <v>81</v>
      </c>
      <c r="X90" s="47" t="s">
        <v>783</v>
      </c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</row>
    <row r="91" spans="1:45" ht="14.25" customHeight="1">
      <c r="A91" s="55" t="s">
        <v>699</v>
      </c>
      <c r="B91" s="55" t="s">
        <v>700</v>
      </c>
      <c r="C91" s="55"/>
      <c r="D91" s="55" t="s">
        <v>701</v>
      </c>
      <c r="E91" s="49" t="s">
        <v>702</v>
      </c>
      <c r="F91" s="49" t="s">
        <v>25</v>
      </c>
      <c r="G91" s="61">
        <v>44495</v>
      </c>
      <c r="H91" s="61">
        <v>45591</v>
      </c>
      <c r="I91" s="62" t="s">
        <v>361</v>
      </c>
      <c r="J91" s="45">
        <f t="shared" ca="1" si="0"/>
        <v>341</v>
      </c>
      <c r="K91" s="46" t="str">
        <f t="shared" ca="1" si="1"/>
        <v>VIGENTE</v>
      </c>
      <c r="L91" s="55"/>
      <c r="M91" s="111"/>
      <c r="N91" s="55"/>
      <c r="O91" s="55"/>
      <c r="P91" s="111"/>
      <c r="Q91" s="63"/>
      <c r="R91" s="63" t="s">
        <v>90</v>
      </c>
      <c r="S91" s="55" t="s">
        <v>336</v>
      </c>
      <c r="T91" s="128" t="s">
        <v>784</v>
      </c>
      <c r="U91" s="47" t="s">
        <v>785</v>
      </c>
      <c r="V91" s="55" t="s">
        <v>786</v>
      </c>
      <c r="W91" s="55" t="s">
        <v>334</v>
      </c>
      <c r="X91" s="47" t="s">
        <v>785</v>
      </c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</row>
    <row r="92" spans="1:45" ht="14.25" customHeight="1">
      <c r="A92" s="55" t="s">
        <v>699</v>
      </c>
      <c r="B92" s="55" t="s">
        <v>700</v>
      </c>
      <c r="C92" s="55"/>
      <c r="D92" s="55" t="s">
        <v>701</v>
      </c>
      <c r="E92" s="49" t="s">
        <v>702</v>
      </c>
      <c r="F92" s="49" t="s">
        <v>25</v>
      </c>
      <c r="G92" s="61">
        <v>44495</v>
      </c>
      <c r="H92" s="61">
        <v>45591</v>
      </c>
      <c r="I92" s="62" t="s">
        <v>361</v>
      </c>
      <c r="J92" s="45">
        <f t="shared" ca="1" si="0"/>
        <v>341</v>
      </c>
      <c r="K92" s="46" t="str">
        <f t="shared" ca="1" si="1"/>
        <v>VIGENTE</v>
      </c>
      <c r="L92" s="55"/>
      <c r="M92" s="111"/>
      <c r="N92" s="55"/>
      <c r="O92" s="55"/>
      <c r="P92" s="111"/>
      <c r="Q92" s="63"/>
      <c r="R92" s="63" t="s">
        <v>553</v>
      </c>
      <c r="S92" s="55" t="s">
        <v>787</v>
      </c>
      <c r="T92" s="55" t="s">
        <v>788</v>
      </c>
      <c r="U92" s="47" t="s">
        <v>789</v>
      </c>
      <c r="V92" s="55" t="s">
        <v>790</v>
      </c>
      <c r="W92" s="55" t="s">
        <v>791</v>
      </c>
      <c r="X92" s="47" t="s">
        <v>789</v>
      </c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</row>
    <row r="93" spans="1:45" ht="14.25" customHeight="1">
      <c r="A93" s="55" t="s">
        <v>699</v>
      </c>
      <c r="B93" s="55" t="s">
        <v>700</v>
      </c>
      <c r="C93" s="55"/>
      <c r="D93" s="55" t="s">
        <v>701</v>
      </c>
      <c r="E93" s="49" t="s">
        <v>702</v>
      </c>
      <c r="F93" s="49" t="s">
        <v>25</v>
      </c>
      <c r="G93" s="61">
        <v>44495</v>
      </c>
      <c r="H93" s="61">
        <v>45591</v>
      </c>
      <c r="I93" s="62" t="s">
        <v>361</v>
      </c>
      <c r="J93" s="45">
        <f t="shared" ca="1" si="0"/>
        <v>341</v>
      </c>
      <c r="K93" s="46" t="str">
        <f t="shared" ca="1" si="1"/>
        <v>VIGENTE</v>
      </c>
      <c r="L93" s="55"/>
      <c r="M93" s="111"/>
      <c r="N93" s="55"/>
      <c r="O93" s="55"/>
      <c r="P93" s="111"/>
      <c r="Q93" s="63"/>
      <c r="R93" s="63" t="s">
        <v>639</v>
      </c>
      <c r="S93" s="55" t="s">
        <v>792</v>
      </c>
      <c r="T93" s="55" t="s">
        <v>793</v>
      </c>
      <c r="U93" s="47" t="s">
        <v>794</v>
      </c>
      <c r="V93" s="55" t="s">
        <v>795</v>
      </c>
      <c r="W93" s="55" t="s">
        <v>796</v>
      </c>
      <c r="X93" s="47" t="s">
        <v>797</v>
      </c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</row>
    <row r="94" spans="1:45" ht="14.25" customHeight="1">
      <c r="A94" s="55" t="s">
        <v>699</v>
      </c>
      <c r="B94" s="55" t="s">
        <v>700</v>
      </c>
      <c r="C94" s="55"/>
      <c r="D94" s="55" t="s">
        <v>701</v>
      </c>
      <c r="E94" s="49" t="s">
        <v>702</v>
      </c>
      <c r="F94" s="49" t="s">
        <v>25</v>
      </c>
      <c r="G94" s="61">
        <v>44495</v>
      </c>
      <c r="H94" s="61">
        <v>45591</v>
      </c>
      <c r="I94" s="62" t="s">
        <v>361</v>
      </c>
      <c r="J94" s="45">
        <f t="shared" ca="1" si="0"/>
        <v>341</v>
      </c>
      <c r="K94" s="46" t="str">
        <f t="shared" ca="1" si="1"/>
        <v>VIGENTE</v>
      </c>
      <c r="L94" s="55"/>
      <c r="M94" s="111"/>
      <c r="N94" s="55"/>
      <c r="O94" s="55"/>
      <c r="P94" s="111"/>
      <c r="Q94" s="63"/>
      <c r="R94" s="63" t="s">
        <v>353</v>
      </c>
      <c r="S94" s="55" t="s">
        <v>798</v>
      </c>
      <c r="T94" s="55" t="s">
        <v>799</v>
      </c>
      <c r="U94" s="47" t="s">
        <v>800</v>
      </c>
      <c r="V94" s="55" t="s">
        <v>801</v>
      </c>
      <c r="W94" s="55" t="s">
        <v>802</v>
      </c>
      <c r="X94" s="47" t="s">
        <v>800</v>
      </c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</row>
    <row r="95" spans="1:45" ht="14.25" customHeight="1">
      <c r="A95" s="55" t="s">
        <v>699</v>
      </c>
      <c r="B95" s="55" t="s">
        <v>700</v>
      </c>
      <c r="C95" s="55"/>
      <c r="D95" s="55" t="s">
        <v>701</v>
      </c>
      <c r="E95" s="49" t="s">
        <v>702</v>
      </c>
      <c r="F95" s="49" t="s">
        <v>25</v>
      </c>
      <c r="G95" s="61">
        <v>44495</v>
      </c>
      <c r="H95" s="61">
        <v>45591</v>
      </c>
      <c r="I95" s="62" t="s">
        <v>361</v>
      </c>
      <c r="J95" s="45">
        <f t="shared" ca="1" si="0"/>
        <v>341</v>
      </c>
      <c r="K95" s="46" t="str">
        <f t="shared" ca="1" si="1"/>
        <v>VIGENTE</v>
      </c>
      <c r="L95" s="55"/>
      <c r="M95" s="55"/>
      <c r="N95" s="55"/>
      <c r="O95" s="55"/>
      <c r="P95" s="111"/>
      <c r="Q95" s="63"/>
      <c r="R95" s="63" t="s">
        <v>616</v>
      </c>
      <c r="S95" s="55" t="s">
        <v>803</v>
      </c>
      <c r="T95" s="55" t="s">
        <v>804</v>
      </c>
      <c r="U95" s="110" t="s">
        <v>805</v>
      </c>
      <c r="V95" s="42" t="s">
        <v>806</v>
      </c>
      <c r="W95" s="42" t="s">
        <v>807</v>
      </c>
      <c r="X95" s="110" t="s">
        <v>805</v>
      </c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</row>
    <row r="96" spans="1:45" ht="14.25" customHeight="1">
      <c r="A96" s="55" t="s">
        <v>699</v>
      </c>
      <c r="B96" s="55" t="s">
        <v>700</v>
      </c>
      <c r="C96" s="55"/>
      <c r="D96" s="55" t="s">
        <v>701</v>
      </c>
      <c r="E96" s="49" t="s">
        <v>702</v>
      </c>
      <c r="F96" s="49" t="s">
        <v>25</v>
      </c>
      <c r="G96" s="61">
        <v>44495</v>
      </c>
      <c r="H96" s="61">
        <v>45591</v>
      </c>
      <c r="I96" s="62" t="s">
        <v>361</v>
      </c>
      <c r="J96" s="45">
        <f t="shared" ca="1" si="0"/>
        <v>341</v>
      </c>
      <c r="K96" s="46" t="str">
        <f t="shared" ca="1" si="1"/>
        <v>VIGENTE</v>
      </c>
      <c r="L96" s="55"/>
      <c r="M96" s="55"/>
      <c r="N96" s="55"/>
      <c r="O96" s="55"/>
      <c r="P96" s="111"/>
      <c r="Q96" s="63"/>
      <c r="R96" s="63" t="s">
        <v>808</v>
      </c>
      <c r="S96" s="55" t="s">
        <v>809</v>
      </c>
      <c r="T96" s="55" t="s">
        <v>376</v>
      </c>
      <c r="U96" s="47" t="s">
        <v>810</v>
      </c>
      <c r="V96" s="42" t="s">
        <v>811</v>
      </c>
      <c r="W96" s="55" t="s">
        <v>812</v>
      </c>
      <c r="X96" s="47" t="s">
        <v>810</v>
      </c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</row>
    <row r="97" spans="1:45" ht="14.25" customHeight="1">
      <c r="A97" s="55" t="s">
        <v>699</v>
      </c>
      <c r="B97" s="55" t="s">
        <v>700</v>
      </c>
      <c r="C97" s="55"/>
      <c r="D97" s="55" t="s">
        <v>701</v>
      </c>
      <c r="E97" s="49" t="s">
        <v>702</v>
      </c>
      <c r="F97" s="49" t="s">
        <v>25</v>
      </c>
      <c r="G97" s="61">
        <v>44495</v>
      </c>
      <c r="H97" s="61">
        <v>45591</v>
      </c>
      <c r="I97" s="62" t="s">
        <v>361</v>
      </c>
      <c r="J97" s="45">
        <f t="shared" ca="1" si="0"/>
        <v>341</v>
      </c>
      <c r="K97" s="46" t="str">
        <f t="shared" ca="1" si="1"/>
        <v>VIGENTE</v>
      </c>
      <c r="L97" s="55"/>
      <c r="M97" s="111"/>
      <c r="N97" s="55"/>
      <c r="O97" s="55"/>
      <c r="P97" s="111"/>
      <c r="Q97" s="63"/>
      <c r="R97" s="63" t="s">
        <v>115</v>
      </c>
      <c r="S97" s="55" t="s">
        <v>813</v>
      </c>
      <c r="T97" s="128" t="s">
        <v>660</v>
      </c>
      <c r="U97" s="47" t="s">
        <v>814</v>
      </c>
      <c r="V97" s="55" t="s">
        <v>815</v>
      </c>
      <c r="W97" s="128" t="s">
        <v>666</v>
      </c>
      <c r="X97" s="47" t="s">
        <v>814</v>
      </c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</row>
    <row r="98" spans="1:45" ht="14.25" customHeight="1">
      <c r="A98" s="55" t="s">
        <v>699</v>
      </c>
      <c r="B98" s="55" t="s">
        <v>700</v>
      </c>
      <c r="C98" s="55"/>
      <c r="D98" s="55" t="s">
        <v>701</v>
      </c>
      <c r="E98" s="49" t="s">
        <v>702</v>
      </c>
      <c r="F98" s="49" t="s">
        <v>25</v>
      </c>
      <c r="G98" s="61">
        <v>44495</v>
      </c>
      <c r="H98" s="61">
        <v>45591</v>
      </c>
      <c r="I98" s="62" t="s">
        <v>361</v>
      </c>
      <c r="J98" s="45">
        <f t="shared" ca="1" si="0"/>
        <v>341</v>
      </c>
      <c r="K98" s="46" t="str">
        <f t="shared" ca="1" si="1"/>
        <v>VIGENTE</v>
      </c>
      <c r="L98" s="55"/>
      <c r="M98" s="111"/>
      <c r="N98" s="55"/>
      <c r="O98" s="55"/>
      <c r="P98" s="111"/>
      <c r="Q98" s="63"/>
      <c r="R98" s="63" t="s">
        <v>407</v>
      </c>
      <c r="S98" s="42" t="s">
        <v>563</v>
      </c>
      <c r="T98" s="42" t="s">
        <v>564</v>
      </c>
      <c r="U98" s="110" t="s">
        <v>816</v>
      </c>
      <c r="V98" s="55" t="s">
        <v>519</v>
      </c>
      <c r="W98" s="55" t="s">
        <v>520</v>
      </c>
      <c r="X98" s="47" t="s">
        <v>817</v>
      </c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</row>
    <row r="99" spans="1:45" ht="14.25" customHeight="1">
      <c r="A99" s="55" t="s">
        <v>699</v>
      </c>
      <c r="B99" s="55" t="s">
        <v>700</v>
      </c>
      <c r="C99" s="55"/>
      <c r="D99" s="55" t="s">
        <v>701</v>
      </c>
      <c r="E99" s="49" t="s">
        <v>702</v>
      </c>
      <c r="F99" s="49" t="s">
        <v>25</v>
      </c>
      <c r="G99" s="61">
        <v>44495</v>
      </c>
      <c r="H99" s="61">
        <v>45591</v>
      </c>
      <c r="I99" s="62" t="s">
        <v>361</v>
      </c>
      <c r="J99" s="45">
        <f t="shared" ca="1" si="0"/>
        <v>341</v>
      </c>
      <c r="K99" s="46" t="str">
        <f t="shared" ca="1" si="1"/>
        <v>VIGENTE</v>
      </c>
      <c r="L99" s="55"/>
      <c r="M99" s="111"/>
      <c r="N99" s="55"/>
      <c r="O99" s="55"/>
      <c r="P99" s="111"/>
      <c r="Q99" s="63"/>
      <c r="R99" s="63" t="s">
        <v>818</v>
      </c>
      <c r="S99" s="55" t="s">
        <v>819</v>
      </c>
      <c r="T99" s="55" t="s">
        <v>820</v>
      </c>
      <c r="U99" s="55" t="s">
        <v>708</v>
      </c>
      <c r="V99" s="55" t="s">
        <v>821</v>
      </c>
      <c r="W99" s="55" t="s">
        <v>822</v>
      </c>
      <c r="X99" s="55" t="s">
        <v>708</v>
      </c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</row>
    <row r="100" spans="1:45" ht="14.25" customHeight="1">
      <c r="A100" s="55" t="s">
        <v>699</v>
      </c>
      <c r="B100" s="55" t="s">
        <v>700</v>
      </c>
      <c r="C100" s="55"/>
      <c r="D100" s="55" t="s">
        <v>701</v>
      </c>
      <c r="E100" s="49" t="s">
        <v>702</v>
      </c>
      <c r="F100" s="49" t="s">
        <v>25</v>
      </c>
      <c r="G100" s="61">
        <v>44495</v>
      </c>
      <c r="H100" s="61">
        <v>45591</v>
      </c>
      <c r="I100" s="62" t="s">
        <v>361</v>
      </c>
      <c r="J100" s="45">
        <f t="shared" ca="1" si="0"/>
        <v>341</v>
      </c>
      <c r="K100" s="46" t="str">
        <f t="shared" ca="1" si="1"/>
        <v>VIGENTE</v>
      </c>
      <c r="L100" s="55"/>
      <c r="M100" s="111"/>
      <c r="N100" s="55"/>
      <c r="O100" s="55"/>
      <c r="P100" s="111"/>
      <c r="Q100" s="63"/>
      <c r="R100" s="63" t="s">
        <v>823</v>
      </c>
      <c r="S100" s="55" t="s">
        <v>819</v>
      </c>
      <c r="T100" s="55" t="s">
        <v>820</v>
      </c>
      <c r="U100" s="55" t="s">
        <v>708</v>
      </c>
      <c r="V100" s="55" t="s">
        <v>824</v>
      </c>
      <c r="W100" s="55" t="s">
        <v>825</v>
      </c>
      <c r="X100" s="55" t="s">
        <v>708</v>
      </c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</row>
    <row r="101" spans="1:45" ht="14.25" customHeight="1">
      <c r="A101" s="55" t="s">
        <v>699</v>
      </c>
      <c r="B101" s="55" t="s">
        <v>700</v>
      </c>
      <c r="C101" s="55"/>
      <c r="D101" s="55" t="s">
        <v>701</v>
      </c>
      <c r="E101" s="49" t="s">
        <v>702</v>
      </c>
      <c r="F101" s="49" t="s">
        <v>25</v>
      </c>
      <c r="G101" s="61">
        <v>44495</v>
      </c>
      <c r="H101" s="61">
        <v>45591</v>
      </c>
      <c r="I101" s="62" t="s">
        <v>361</v>
      </c>
      <c r="J101" s="45">
        <f t="shared" ca="1" si="0"/>
        <v>341</v>
      </c>
      <c r="K101" s="46" t="str">
        <f t="shared" ca="1" si="1"/>
        <v>VIGENTE</v>
      </c>
      <c r="L101" s="55"/>
      <c r="M101" s="111"/>
      <c r="N101" s="55"/>
      <c r="O101" s="55"/>
      <c r="P101" s="111"/>
      <c r="Q101" s="63"/>
      <c r="R101" s="63" t="s">
        <v>826</v>
      </c>
      <c r="S101" s="55" t="s">
        <v>827</v>
      </c>
      <c r="T101" s="55" t="s">
        <v>828</v>
      </c>
      <c r="U101" s="55" t="s">
        <v>708</v>
      </c>
      <c r="V101" s="55" t="s">
        <v>829</v>
      </c>
      <c r="W101" s="55" t="s">
        <v>830</v>
      </c>
      <c r="X101" s="55" t="s">
        <v>708</v>
      </c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</row>
    <row r="102" spans="1:45" ht="14.25" customHeight="1">
      <c r="A102" s="55" t="s">
        <v>699</v>
      </c>
      <c r="B102" s="55" t="s">
        <v>700</v>
      </c>
      <c r="C102" s="55"/>
      <c r="D102" s="55" t="s">
        <v>701</v>
      </c>
      <c r="E102" s="49" t="s">
        <v>702</v>
      </c>
      <c r="F102" s="49" t="s">
        <v>25</v>
      </c>
      <c r="G102" s="61">
        <v>44495</v>
      </c>
      <c r="H102" s="61">
        <v>45591</v>
      </c>
      <c r="I102" s="62" t="s">
        <v>361</v>
      </c>
      <c r="J102" s="45">
        <f t="shared" ca="1" si="0"/>
        <v>341</v>
      </c>
      <c r="K102" s="46" t="str">
        <f t="shared" ca="1" si="1"/>
        <v>VIGENTE</v>
      </c>
      <c r="L102" s="55"/>
      <c r="M102" s="111"/>
      <c r="N102" s="55"/>
      <c r="O102" s="55"/>
      <c r="P102" s="111"/>
      <c r="Q102" s="63"/>
      <c r="R102" s="63" t="s">
        <v>831</v>
      </c>
      <c r="S102" s="55" t="s">
        <v>832</v>
      </c>
      <c r="T102" s="55" t="s">
        <v>833</v>
      </c>
      <c r="U102" s="47" t="s">
        <v>834</v>
      </c>
      <c r="V102" s="55" t="s">
        <v>835</v>
      </c>
      <c r="W102" s="55" t="s">
        <v>836</v>
      </c>
      <c r="X102" s="47" t="s">
        <v>834</v>
      </c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</row>
    <row r="103" spans="1:45" ht="14.25" customHeight="1">
      <c r="A103" s="58" t="s">
        <v>837</v>
      </c>
      <c r="B103" s="42" t="s">
        <v>838</v>
      </c>
      <c r="C103" s="55" t="s">
        <v>839</v>
      </c>
      <c r="D103" s="58" t="s">
        <v>840</v>
      </c>
      <c r="E103" s="49" t="s">
        <v>841</v>
      </c>
      <c r="F103" s="49" t="s">
        <v>25</v>
      </c>
      <c r="G103" s="61">
        <v>44539</v>
      </c>
      <c r="H103" s="62" t="s">
        <v>842</v>
      </c>
      <c r="I103" s="45" t="s">
        <v>26</v>
      </c>
      <c r="J103" s="45">
        <f t="shared" ca="1" si="0"/>
        <v>19</v>
      </c>
      <c r="K103" s="46" t="str">
        <f t="shared" ca="1" si="1"/>
        <v>URGENTE</v>
      </c>
      <c r="L103" s="42" t="s">
        <v>509</v>
      </c>
      <c r="M103" s="42" t="s">
        <v>843</v>
      </c>
      <c r="N103" s="122" t="s">
        <v>844</v>
      </c>
      <c r="O103" s="42" t="s">
        <v>512</v>
      </c>
      <c r="P103" s="42" t="s">
        <v>513</v>
      </c>
      <c r="Q103" s="122" t="s">
        <v>844</v>
      </c>
      <c r="R103" s="55" t="s">
        <v>420</v>
      </c>
      <c r="S103" s="42" t="s">
        <v>421</v>
      </c>
      <c r="T103" s="128" t="s">
        <v>422</v>
      </c>
      <c r="U103" s="132" t="s">
        <v>845</v>
      </c>
      <c r="V103" s="42" t="s">
        <v>846</v>
      </c>
      <c r="W103" s="65" t="s">
        <v>425</v>
      </c>
      <c r="X103" s="122" t="s">
        <v>845</v>
      </c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</row>
    <row r="104" spans="1:45" ht="14.25" customHeight="1">
      <c r="A104" s="58" t="s">
        <v>837</v>
      </c>
      <c r="B104" s="42" t="s">
        <v>838</v>
      </c>
      <c r="C104" s="55" t="s">
        <v>839</v>
      </c>
      <c r="D104" s="58" t="s">
        <v>840</v>
      </c>
      <c r="E104" s="49" t="s">
        <v>841</v>
      </c>
      <c r="F104" s="49" t="s">
        <v>25</v>
      </c>
      <c r="G104" s="61">
        <v>44539</v>
      </c>
      <c r="H104" s="62" t="s">
        <v>842</v>
      </c>
      <c r="I104" s="45" t="s">
        <v>26</v>
      </c>
      <c r="J104" s="45">
        <f t="shared" ca="1" si="0"/>
        <v>19</v>
      </c>
      <c r="K104" s="46" t="str">
        <f t="shared" ca="1" si="1"/>
        <v>URGENTE</v>
      </c>
      <c r="L104" s="42" t="s">
        <v>509</v>
      </c>
      <c r="M104" s="42" t="s">
        <v>843</v>
      </c>
      <c r="N104" s="122" t="s">
        <v>844</v>
      </c>
      <c r="O104" s="42" t="s">
        <v>512</v>
      </c>
      <c r="P104" s="42" t="s">
        <v>513</v>
      </c>
      <c r="Q104" s="122" t="s">
        <v>844</v>
      </c>
      <c r="R104" s="55" t="s">
        <v>242</v>
      </c>
      <c r="S104" s="42" t="s">
        <v>570</v>
      </c>
      <c r="T104" s="128" t="s">
        <v>238</v>
      </c>
      <c r="U104" s="122" t="s">
        <v>847</v>
      </c>
      <c r="V104" s="42" t="s">
        <v>848</v>
      </c>
      <c r="W104" s="42" t="s">
        <v>849</v>
      </c>
      <c r="X104" s="122" t="s">
        <v>847</v>
      </c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</row>
    <row r="105" spans="1:45" ht="14.25" customHeight="1">
      <c r="A105" s="58" t="s">
        <v>837</v>
      </c>
      <c r="B105" s="42" t="s">
        <v>838</v>
      </c>
      <c r="C105" s="55" t="s">
        <v>839</v>
      </c>
      <c r="D105" s="58" t="s">
        <v>840</v>
      </c>
      <c r="E105" s="49" t="s">
        <v>841</v>
      </c>
      <c r="F105" s="49" t="s">
        <v>25</v>
      </c>
      <c r="G105" s="61">
        <v>44539</v>
      </c>
      <c r="H105" s="62" t="s">
        <v>842</v>
      </c>
      <c r="I105" s="45" t="s">
        <v>26</v>
      </c>
      <c r="J105" s="45">
        <f t="shared" ca="1" si="0"/>
        <v>19</v>
      </c>
      <c r="K105" s="46" t="str">
        <f t="shared" ca="1" si="1"/>
        <v>URGENTE</v>
      </c>
      <c r="L105" s="42" t="s">
        <v>509</v>
      </c>
      <c r="M105" s="42" t="s">
        <v>843</v>
      </c>
      <c r="N105" s="122" t="s">
        <v>844</v>
      </c>
      <c r="O105" s="42" t="s">
        <v>512</v>
      </c>
      <c r="P105" s="42" t="s">
        <v>513</v>
      </c>
      <c r="Q105" s="122" t="s">
        <v>844</v>
      </c>
      <c r="R105" s="55" t="s">
        <v>367</v>
      </c>
      <c r="S105" s="42" t="s">
        <v>368</v>
      </c>
      <c r="T105" s="128" t="s">
        <v>850</v>
      </c>
      <c r="U105" s="122" t="s">
        <v>851</v>
      </c>
      <c r="V105" s="42" t="s">
        <v>723</v>
      </c>
      <c r="W105" s="42" t="s">
        <v>371</v>
      </c>
      <c r="X105" s="122" t="s">
        <v>852</v>
      </c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</row>
    <row r="106" spans="1:45" ht="14.25" customHeight="1">
      <c r="A106" s="58" t="s">
        <v>837</v>
      </c>
      <c r="B106" s="42" t="s">
        <v>838</v>
      </c>
      <c r="C106" s="55" t="s">
        <v>839</v>
      </c>
      <c r="D106" s="58" t="s">
        <v>840</v>
      </c>
      <c r="E106" s="49" t="s">
        <v>841</v>
      </c>
      <c r="F106" s="49" t="s">
        <v>25</v>
      </c>
      <c r="G106" s="61">
        <v>44539</v>
      </c>
      <c r="H106" s="62" t="s">
        <v>842</v>
      </c>
      <c r="I106" s="45" t="s">
        <v>26</v>
      </c>
      <c r="J106" s="45">
        <f t="shared" ca="1" si="0"/>
        <v>19</v>
      </c>
      <c r="K106" s="46" t="str">
        <f t="shared" ca="1" si="1"/>
        <v>URGENTE</v>
      </c>
      <c r="L106" s="42" t="s">
        <v>509</v>
      </c>
      <c r="M106" s="42" t="s">
        <v>843</v>
      </c>
      <c r="N106" s="122" t="s">
        <v>844</v>
      </c>
      <c r="O106" s="42" t="s">
        <v>512</v>
      </c>
      <c r="P106" s="42" t="s">
        <v>513</v>
      </c>
      <c r="Q106" s="122" t="s">
        <v>844</v>
      </c>
      <c r="R106" s="55" t="s">
        <v>528</v>
      </c>
      <c r="S106" s="42" t="s">
        <v>853</v>
      </c>
      <c r="T106" s="128" t="s">
        <v>854</v>
      </c>
      <c r="U106" s="122" t="s">
        <v>855</v>
      </c>
      <c r="V106" s="42" t="s">
        <v>724</v>
      </c>
      <c r="W106" s="42" t="s">
        <v>527</v>
      </c>
      <c r="X106" s="122" t="s">
        <v>855</v>
      </c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</row>
    <row r="107" spans="1:45" ht="14.25" customHeight="1">
      <c r="A107" s="58" t="s">
        <v>837</v>
      </c>
      <c r="B107" s="42" t="s">
        <v>838</v>
      </c>
      <c r="C107" s="55" t="s">
        <v>839</v>
      </c>
      <c r="D107" s="58" t="s">
        <v>840</v>
      </c>
      <c r="E107" s="49" t="s">
        <v>841</v>
      </c>
      <c r="F107" s="49" t="s">
        <v>25</v>
      </c>
      <c r="G107" s="61">
        <v>44539</v>
      </c>
      <c r="H107" s="62" t="s">
        <v>842</v>
      </c>
      <c r="I107" s="45" t="s">
        <v>26</v>
      </c>
      <c r="J107" s="45">
        <f t="shared" ca="1" si="0"/>
        <v>19</v>
      </c>
      <c r="K107" s="46" t="str">
        <f t="shared" ca="1" si="1"/>
        <v>URGENTE</v>
      </c>
      <c r="L107" s="42" t="s">
        <v>509</v>
      </c>
      <c r="M107" s="42" t="s">
        <v>843</v>
      </c>
      <c r="N107" s="122" t="s">
        <v>844</v>
      </c>
      <c r="O107" s="42" t="s">
        <v>512</v>
      </c>
      <c r="P107" s="42" t="s">
        <v>513</v>
      </c>
      <c r="Q107" s="122" t="s">
        <v>844</v>
      </c>
      <c r="R107" s="55" t="s">
        <v>726</v>
      </c>
      <c r="S107" s="42" t="s">
        <v>289</v>
      </c>
      <c r="T107" s="128" t="s">
        <v>290</v>
      </c>
      <c r="U107" s="122" t="s">
        <v>856</v>
      </c>
      <c r="V107" s="42" t="s">
        <v>857</v>
      </c>
      <c r="W107" s="42" t="s">
        <v>285</v>
      </c>
      <c r="X107" s="122" t="s">
        <v>856</v>
      </c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</row>
    <row r="108" spans="1:45" ht="14.25" customHeight="1">
      <c r="A108" s="58" t="s">
        <v>837</v>
      </c>
      <c r="B108" s="42" t="s">
        <v>838</v>
      </c>
      <c r="C108" s="55" t="s">
        <v>839</v>
      </c>
      <c r="D108" s="58" t="s">
        <v>840</v>
      </c>
      <c r="E108" s="49" t="s">
        <v>841</v>
      </c>
      <c r="F108" s="49" t="s">
        <v>25</v>
      </c>
      <c r="G108" s="61">
        <v>44539</v>
      </c>
      <c r="H108" s="62" t="s">
        <v>842</v>
      </c>
      <c r="I108" s="45" t="s">
        <v>26</v>
      </c>
      <c r="J108" s="45">
        <f t="shared" ca="1" si="0"/>
        <v>19</v>
      </c>
      <c r="K108" s="46" t="str">
        <f t="shared" ca="1" si="1"/>
        <v>URGENTE</v>
      </c>
      <c r="L108" s="42" t="s">
        <v>509</v>
      </c>
      <c r="M108" s="42" t="s">
        <v>843</v>
      </c>
      <c r="N108" s="122" t="s">
        <v>844</v>
      </c>
      <c r="O108" s="42" t="s">
        <v>512</v>
      </c>
      <c r="P108" s="42" t="s">
        <v>513</v>
      </c>
      <c r="Q108" s="122" t="s">
        <v>844</v>
      </c>
      <c r="R108" s="55" t="s">
        <v>129</v>
      </c>
      <c r="S108" s="42" t="s">
        <v>730</v>
      </c>
      <c r="T108" s="128" t="s">
        <v>731</v>
      </c>
      <c r="U108" s="122" t="s">
        <v>858</v>
      </c>
      <c r="V108" s="42" t="s">
        <v>132</v>
      </c>
      <c r="W108" s="42" t="s">
        <v>133</v>
      </c>
      <c r="X108" s="122" t="s">
        <v>858</v>
      </c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</row>
    <row r="109" spans="1:45" ht="14.25" customHeight="1">
      <c r="A109" s="58" t="s">
        <v>837</v>
      </c>
      <c r="B109" s="42" t="s">
        <v>838</v>
      </c>
      <c r="C109" s="55" t="s">
        <v>839</v>
      </c>
      <c r="D109" s="58" t="s">
        <v>840</v>
      </c>
      <c r="E109" s="49" t="s">
        <v>841</v>
      </c>
      <c r="F109" s="49" t="s">
        <v>25</v>
      </c>
      <c r="G109" s="61">
        <v>44539</v>
      </c>
      <c r="H109" s="62" t="s">
        <v>842</v>
      </c>
      <c r="I109" s="45" t="s">
        <v>26</v>
      </c>
      <c r="J109" s="45">
        <f t="shared" ca="1" si="0"/>
        <v>19</v>
      </c>
      <c r="K109" s="46" t="str">
        <f t="shared" ca="1" si="1"/>
        <v>URGENTE</v>
      </c>
      <c r="L109" s="42" t="s">
        <v>509</v>
      </c>
      <c r="M109" s="42" t="s">
        <v>843</v>
      </c>
      <c r="N109" s="122" t="s">
        <v>844</v>
      </c>
      <c r="O109" s="42" t="s">
        <v>512</v>
      </c>
      <c r="P109" s="42" t="s">
        <v>513</v>
      </c>
      <c r="Q109" s="122" t="s">
        <v>844</v>
      </c>
      <c r="R109" s="55" t="s">
        <v>346</v>
      </c>
      <c r="S109" s="42" t="s">
        <v>859</v>
      </c>
      <c r="T109" s="128" t="s">
        <v>348</v>
      </c>
      <c r="U109" s="122" t="s">
        <v>860</v>
      </c>
      <c r="V109" s="42" t="s">
        <v>861</v>
      </c>
      <c r="W109" s="42" t="s">
        <v>862</v>
      </c>
      <c r="X109" s="122" t="s">
        <v>860</v>
      </c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</row>
    <row r="110" spans="1:45" ht="14.25" customHeight="1">
      <c r="A110" s="58" t="s">
        <v>837</v>
      </c>
      <c r="B110" s="42" t="s">
        <v>838</v>
      </c>
      <c r="C110" s="55" t="s">
        <v>839</v>
      </c>
      <c r="D110" s="58" t="s">
        <v>840</v>
      </c>
      <c r="E110" s="49" t="s">
        <v>841</v>
      </c>
      <c r="F110" s="49" t="s">
        <v>25</v>
      </c>
      <c r="G110" s="61">
        <v>44539</v>
      </c>
      <c r="H110" s="62" t="s">
        <v>842</v>
      </c>
      <c r="I110" s="45" t="s">
        <v>26</v>
      </c>
      <c r="J110" s="45">
        <f t="shared" ca="1" si="0"/>
        <v>19</v>
      </c>
      <c r="K110" s="46" t="str">
        <f t="shared" ca="1" si="1"/>
        <v>URGENTE</v>
      </c>
      <c r="L110" s="42" t="s">
        <v>509</v>
      </c>
      <c r="M110" s="42" t="s">
        <v>843</v>
      </c>
      <c r="N110" s="122" t="s">
        <v>844</v>
      </c>
      <c r="O110" s="42" t="s">
        <v>512</v>
      </c>
      <c r="P110" s="42" t="s">
        <v>513</v>
      </c>
      <c r="Q110" s="122" t="s">
        <v>844</v>
      </c>
      <c r="R110" s="55" t="s">
        <v>470</v>
      </c>
      <c r="S110" s="42" t="s">
        <v>863</v>
      </c>
      <c r="T110" s="128" t="s">
        <v>864</v>
      </c>
      <c r="U110" s="132" t="s">
        <v>865</v>
      </c>
      <c r="V110" s="42" t="s">
        <v>739</v>
      </c>
      <c r="W110" s="65" t="s">
        <v>740</v>
      </c>
      <c r="X110" s="122" t="s">
        <v>865</v>
      </c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</row>
    <row r="111" spans="1:45" ht="14.25" customHeight="1">
      <c r="A111" s="58" t="s">
        <v>837</v>
      </c>
      <c r="B111" s="42" t="s">
        <v>838</v>
      </c>
      <c r="C111" s="55" t="s">
        <v>839</v>
      </c>
      <c r="D111" s="58" t="s">
        <v>840</v>
      </c>
      <c r="E111" s="49" t="s">
        <v>841</v>
      </c>
      <c r="F111" s="49" t="s">
        <v>25</v>
      </c>
      <c r="G111" s="61">
        <v>44539</v>
      </c>
      <c r="H111" s="62" t="s">
        <v>842</v>
      </c>
      <c r="I111" s="45" t="s">
        <v>26</v>
      </c>
      <c r="J111" s="45">
        <f t="shared" ca="1" si="0"/>
        <v>19</v>
      </c>
      <c r="K111" s="46" t="str">
        <f t="shared" ca="1" si="1"/>
        <v>URGENTE</v>
      </c>
      <c r="L111" s="42" t="s">
        <v>509</v>
      </c>
      <c r="M111" s="42" t="s">
        <v>843</v>
      </c>
      <c r="N111" s="122" t="s">
        <v>844</v>
      </c>
      <c r="O111" s="42" t="s">
        <v>512</v>
      </c>
      <c r="P111" s="42" t="s">
        <v>513</v>
      </c>
      <c r="Q111" s="122" t="s">
        <v>844</v>
      </c>
      <c r="R111" s="55" t="s">
        <v>744</v>
      </c>
      <c r="S111" s="42" t="s">
        <v>866</v>
      </c>
      <c r="T111" s="128" t="s">
        <v>749</v>
      </c>
      <c r="U111" s="132" t="s">
        <v>867</v>
      </c>
      <c r="V111" s="42" t="s">
        <v>868</v>
      </c>
      <c r="W111" s="42" t="s">
        <v>869</v>
      </c>
      <c r="X111" s="122" t="s">
        <v>867</v>
      </c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</row>
    <row r="112" spans="1:45" ht="14.25" customHeight="1">
      <c r="A112" s="58" t="s">
        <v>837</v>
      </c>
      <c r="B112" s="42" t="s">
        <v>838</v>
      </c>
      <c r="C112" s="55" t="s">
        <v>839</v>
      </c>
      <c r="D112" s="58" t="s">
        <v>840</v>
      </c>
      <c r="E112" s="49" t="s">
        <v>841</v>
      </c>
      <c r="F112" s="49" t="s">
        <v>25</v>
      </c>
      <c r="G112" s="61">
        <v>44539</v>
      </c>
      <c r="H112" s="62" t="s">
        <v>842</v>
      </c>
      <c r="I112" s="45" t="s">
        <v>26</v>
      </c>
      <c r="J112" s="45">
        <f t="shared" ca="1" si="0"/>
        <v>19</v>
      </c>
      <c r="K112" s="46" t="str">
        <f t="shared" ca="1" si="1"/>
        <v>URGENTE</v>
      </c>
      <c r="L112" s="42" t="s">
        <v>509</v>
      </c>
      <c r="M112" s="42" t="s">
        <v>843</v>
      </c>
      <c r="N112" s="122" t="s">
        <v>844</v>
      </c>
      <c r="O112" s="42" t="s">
        <v>512</v>
      </c>
      <c r="P112" s="42" t="s">
        <v>513</v>
      </c>
      <c r="Q112" s="122" t="s">
        <v>844</v>
      </c>
      <c r="R112" s="55" t="s">
        <v>226</v>
      </c>
      <c r="S112" s="42" t="s">
        <v>870</v>
      </c>
      <c r="T112" s="128" t="s">
        <v>871</v>
      </c>
      <c r="U112" s="132" t="s">
        <v>872</v>
      </c>
      <c r="V112" s="42" t="s">
        <v>873</v>
      </c>
      <c r="W112" s="65" t="s">
        <v>874</v>
      </c>
      <c r="X112" s="122" t="s">
        <v>872</v>
      </c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</row>
    <row r="113" spans="1:45" ht="14.25" customHeight="1">
      <c r="A113" s="58" t="s">
        <v>837</v>
      </c>
      <c r="B113" s="42" t="s">
        <v>838</v>
      </c>
      <c r="C113" s="55" t="s">
        <v>839</v>
      </c>
      <c r="D113" s="58" t="s">
        <v>840</v>
      </c>
      <c r="E113" s="49" t="s">
        <v>841</v>
      </c>
      <c r="F113" s="49" t="s">
        <v>25</v>
      </c>
      <c r="G113" s="61">
        <v>44539</v>
      </c>
      <c r="H113" s="62" t="s">
        <v>842</v>
      </c>
      <c r="I113" s="45" t="s">
        <v>26</v>
      </c>
      <c r="J113" s="45">
        <f t="shared" ca="1" si="0"/>
        <v>19</v>
      </c>
      <c r="K113" s="46" t="str">
        <f t="shared" ca="1" si="1"/>
        <v>URGENTE</v>
      </c>
      <c r="L113" s="42" t="s">
        <v>509</v>
      </c>
      <c r="M113" s="42" t="s">
        <v>843</v>
      </c>
      <c r="N113" s="122" t="s">
        <v>844</v>
      </c>
      <c r="O113" s="42" t="s">
        <v>512</v>
      </c>
      <c r="P113" s="42" t="s">
        <v>513</v>
      </c>
      <c r="Q113" s="122" t="s">
        <v>844</v>
      </c>
      <c r="R113" s="55" t="s">
        <v>875</v>
      </c>
      <c r="S113" s="42" t="s">
        <v>876</v>
      </c>
      <c r="T113" s="128" t="s">
        <v>877</v>
      </c>
      <c r="U113" s="132" t="s">
        <v>878</v>
      </c>
      <c r="V113" s="42" t="s">
        <v>191</v>
      </c>
      <c r="W113" s="65" t="s">
        <v>879</v>
      </c>
      <c r="X113" s="122" t="s">
        <v>878</v>
      </c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</row>
    <row r="114" spans="1:45" ht="14.25" customHeight="1">
      <c r="A114" s="58" t="s">
        <v>837</v>
      </c>
      <c r="B114" s="42" t="s">
        <v>838</v>
      </c>
      <c r="C114" s="55" t="s">
        <v>839</v>
      </c>
      <c r="D114" s="58" t="s">
        <v>840</v>
      </c>
      <c r="E114" s="49" t="s">
        <v>841</v>
      </c>
      <c r="F114" s="49" t="s">
        <v>25</v>
      </c>
      <c r="G114" s="61">
        <v>44539</v>
      </c>
      <c r="H114" s="62" t="s">
        <v>842</v>
      </c>
      <c r="I114" s="45" t="s">
        <v>26</v>
      </c>
      <c r="J114" s="45">
        <f t="shared" ca="1" si="0"/>
        <v>19</v>
      </c>
      <c r="K114" s="46" t="str">
        <f t="shared" ca="1" si="1"/>
        <v>URGENTE</v>
      </c>
      <c r="L114" s="42" t="s">
        <v>509</v>
      </c>
      <c r="M114" s="42" t="s">
        <v>843</v>
      </c>
      <c r="N114" s="122" t="s">
        <v>844</v>
      </c>
      <c r="O114" s="42" t="s">
        <v>512</v>
      </c>
      <c r="P114" s="42" t="s">
        <v>513</v>
      </c>
      <c r="Q114" s="122" t="s">
        <v>844</v>
      </c>
      <c r="R114" s="55" t="s">
        <v>65</v>
      </c>
      <c r="S114" s="42" t="s">
        <v>880</v>
      </c>
      <c r="T114" s="128" t="s">
        <v>881</v>
      </c>
      <c r="U114" s="122" t="s">
        <v>882</v>
      </c>
      <c r="V114" s="42" t="s">
        <v>883</v>
      </c>
      <c r="W114" s="42" t="s">
        <v>203</v>
      </c>
      <c r="X114" s="122" t="s">
        <v>882</v>
      </c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</row>
    <row r="115" spans="1:45" ht="14.25" customHeight="1">
      <c r="A115" s="58" t="s">
        <v>837</v>
      </c>
      <c r="B115" s="42" t="s">
        <v>838</v>
      </c>
      <c r="C115" s="55" t="s">
        <v>839</v>
      </c>
      <c r="D115" s="58" t="s">
        <v>840</v>
      </c>
      <c r="E115" s="49" t="s">
        <v>841</v>
      </c>
      <c r="F115" s="49" t="s">
        <v>25</v>
      </c>
      <c r="G115" s="61">
        <v>44539</v>
      </c>
      <c r="H115" s="62" t="s">
        <v>842</v>
      </c>
      <c r="I115" s="45" t="s">
        <v>26</v>
      </c>
      <c r="J115" s="45">
        <f t="shared" ca="1" si="0"/>
        <v>19</v>
      </c>
      <c r="K115" s="46" t="str">
        <f t="shared" ca="1" si="1"/>
        <v>URGENTE</v>
      </c>
      <c r="L115" s="42" t="s">
        <v>509</v>
      </c>
      <c r="M115" s="42" t="s">
        <v>843</v>
      </c>
      <c r="N115" s="122" t="s">
        <v>844</v>
      </c>
      <c r="O115" s="42" t="s">
        <v>512</v>
      </c>
      <c r="P115" s="42" t="s">
        <v>513</v>
      </c>
      <c r="Q115" s="122" t="s">
        <v>844</v>
      </c>
      <c r="R115" s="55" t="s">
        <v>160</v>
      </c>
      <c r="S115" s="42" t="s">
        <v>884</v>
      </c>
      <c r="T115" s="128" t="s">
        <v>885</v>
      </c>
      <c r="U115" s="122" t="s">
        <v>886</v>
      </c>
      <c r="V115" s="42" t="s">
        <v>584</v>
      </c>
      <c r="W115" s="42" t="s">
        <v>585</v>
      </c>
      <c r="X115" s="122" t="s">
        <v>886</v>
      </c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</row>
    <row r="116" spans="1:45" ht="14.25" customHeight="1">
      <c r="A116" s="58" t="s">
        <v>837</v>
      </c>
      <c r="B116" s="42" t="s">
        <v>838</v>
      </c>
      <c r="C116" s="55" t="s">
        <v>839</v>
      </c>
      <c r="D116" s="58" t="s">
        <v>840</v>
      </c>
      <c r="E116" s="49" t="s">
        <v>841</v>
      </c>
      <c r="F116" s="49" t="s">
        <v>25</v>
      </c>
      <c r="G116" s="61">
        <v>44539</v>
      </c>
      <c r="H116" s="62" t="s">
        <v>842</v>
      </c>
      <c r="I116" s="45" t="s">
        <v>26</v>
      </c>
      <c r="J116" s="45">
        <f t="shared" ca="1" si="0"/>
        <v>19</v>
      </c>
      <c r="K116" s="46" t="str">
        <f t="shared" ca="1" si="1"/>
        <v>URGENTE</v>
      </c>
      <c r="L116" s="42" t="s">
        <v>509</v>
      </c>
      <c r="M116" s="42" t="s">
        <v>843</v>
      </c>
      <c r="N116" s="122" t="s">
        <v>844</v>
      </c>
      <c r="O116" s="42" t="s">
        <v>512</v>
      </c>
      <c r="P116" s="42" t="s">
        <v>513</v>
      </c>
      <c r="Q116" s="122" t="s">
        <v>844</v>
      </c>
      <c r="R116" s="55" t="s">
        <v>172</v>
      </c>
      <c r="S116" s="42" t="s">
        <v>887</v>
      </c>
      <c r="T116" s="128" t="s">
        <v>171</v>
      </c>
      <c r="U116" s="122" t="s">
        <v>888</v>
      </c>
      <c r="V116" s="42" t="s">
        <v>889</v>
      </c>
      <c r="W116" s="42" t="s">
        <v>890</v>
      </c>
      <c r="X116" s="122" t="s">
        <v>888</v>
      </c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</row>
    <row r="117" spans="1:45" ht="14.25" customHeight="1">
      <c r="A117" s="58" t="s">
        <v>837</v>
      </c>
      <c r="B117" s="42" t="s">
        <v>838</v>
      </c>
      <c r="C117" s="55" t="s">
        <v>839</v>
      </c>
      <c r="D117" s="58" t="s">
        <v>840</v>
      </c>
      <c r="E117" s="49" t="s">
        <v>841</v>
      </c>
      <c r="F117" s="49" t="s">
        <v>25</v>
      </c>
      <c r="G117" s="61">
        <v>44539</v>
      </c>
      <c r="H117" s="62" t="s">
        <v>842</v>
      </c>
      <c r="I117" s="45" t="s">
        <v>26</v>
      </c>
      <c r="J117" s="45">
        <f t="shared" ca="1" si="0"/>
        <v>19</v>
      </c>
      <c r="K117" s="46" t="str">
        <f t="shared" ca="1" si="1"/>
        <v>URGENTE</v>
      </c>
      <c r="L117" s="42" t="s">
        <v>509</v>
      </c>
      <c r="M117" s="42" t="s">
        <v>843</v>
      </c>
      <c r="N117" s="122" t="s">
        <v>844</v>
      </c>
      <c r="O117" s="42" t="s">
        <v>512</v>
      </c>
      <c r="P117" s="42" t="s">
        <v>513</v>
      </c>
      <c r="Q117" s="122" t="s">
        <v>844</v>
      </c>
      <c r="R117" s="55" t="s">
        <v>770</v>
      </c>
      <c r="S117" s="42" t="s">
        <v>891</v>
      </c>
      <c r="T117" s="128" t="s">
        <v>271</v>
      </c>
      <c r="U117" s="122" t="s">
        <v>892</v>
      </c>
      <c r="V117" s="42" t="s">
        <v>893</v>
      </c>
      <c r="W117" s="42" t="s">
        <v>894</v>
      </c>
      <c r="X117" s="122" t="s">
        <v>892</v>
      </c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</row>
    <row r="118" spans="1:45" ht="14.25" customHeight="1">
      <c r="A118" s="58" t="s">
        <v>837</v>
      </c>
      <c r="B118" s="42" t="s">
        <v>838</v>
      </c>
      <c r="C118" s="55" t="s">
        <v>839</v>
      </c>
      <c r="D118" s="58" t="s">
        <v>840</v>
      </c>
      <c r="E118" s="49" t="s">
        <v>841</v>
      </c>
      <c r="F118" s="49" t="s">
        <v>25</v>
      </c>
      <c r="G118" s="61">
        <v>44539</v>
      </c>
      <c r="H118" s="62" t="s">
        <v>842</v>
      </c>
      <c r="I118" s="45" t="s">
        <v>26</v>
      </c>
      <c r="J118" s="45">
        <f t="shared" ca="1" si="0"/>
        <v>19</v>
      </c>
      <c r="K118" s="46" t="str">
        <f t="shared" ca="1" si="1"/>
        <v>URGENTE</v>
      </c>
      <c r="L118" s="42" t="s">
        <v>509</v>
      </c>
      <c r="M118" s="42" t="s">
        <v>843</v>
      </c>
      <c r="N118" s="122" t="s">
        <v>844</v>
      </c>
      <c r="O118" s="42" t="s">
        <v>512</v>
      </c>
      <c r="P118" s="42" t="s">
        <v>513</v>
      </c>
      <c r="Q118" s="122" t="s">
        <v>844</v>
      </c>
      <c r="R118" s="55" t="s">
        <v>444</v>
      </c>
      <c r="S118" s="42" t="s">
        <v>895</v>
      </c>
      <c r="T118" s="128" t="s">
        <v>776</v>
      </c>
      <c r="U118" s="132" t="s">
        <v>896</v>
      </c>
      <c r="V118" s="42" t="s">
        <v>897</v>
      </c>
      <c r="W118" s="65" t="s">
        <v>898</v>
      </c>
      <c r="X118" s="122" t="s">
        <v>896</v>
      </c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</row>
    <row r="119" spans="1:45" ht="14.25" customHeight="1">
      <c r="A119" s="58" t="s">
        <v>837</v>
      </c>
      <c r="B119" s="42" t="s">
        <v>838</v>
      </c>
      <c r="C119" s="55" t="s">
        <v>839</v>
      </c>
      <c r="D119" s="58" t="s">
        <v>840</v>
      </c>
      <c r="E119" s="49" t="s">
        <v>841</v>
      </c>
      <c r="F119" s="49" t="s">
        <v>25</v>
      </c>
      <c r="G119" s="61">
        <v>44539</v>
      </c>
      <c r="H119" s="62" t="s">
        <v>842</v>
      </c>
      <c r="I119" s="45" t="s">
        <v>26</v>
      </c>
      <c r="J119" s="45">
        <f t="shared" ca="1" si="0"/>
        <v>19</v>
      </c>
      <c r="K119" s="46" t="str">
        <f t="shared" ca="1" si="1"/>
        <v>URGENTE</v>
      </c>
      <c r="L119" s="42" t="s">
        <v>509</v>
      </c>
      <c r="M119" s="42" t="s">
        <v>843</v>
      </c>
      <c r="N119" s="122" t="s">
        <v>844</v>
      </c>
      <c r="O119" s="42" t="s">
        <v>512</v>
      </c>
      <c r="P119" s="42" t="s">
        <v>513</v>
      </c>
      <c r="Q119" s="122" t="s">
        <v>844</v>
      </c>
      <c r="R119" s="55" t="s">
        <v>309</v>
      </c>
      <c r="S119" s="42" t="s">
        <v>899</v>
      </c>
      <c r="T119" s="128" t="s">
        <v>687</v>
      </c>
      <c r="U119" s="132" t="s">
        <v>900</v>
      </c>
      <c r="V119" s="42" t="s">
        <v>901</v>
      </c>
      <c r="W119" s="65" t="s">
        <v>902</v>
      </c>
      <c r="X119" s="122" t="s">
        <v>900</v>
      </c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</row>
    <row r="120" spans="1:45" ht="14.25" customHeight="1">
      <c r="A120" s="58" t="s">
        <v>837</v>
      </c>
      <c r="B120" s="42" t="s">
        <v>838</v>
      </c>
      <c r="C120" s="55" t="s">
        <v>839</v>
      </c>
      <c r="D120" s="58" t="s">
        <v>840</v>
      </c>
      <c r="E120" s="49" t="s">
        <v>841</v>
      </c>
      <c r="F120" s="49" t="s">
        <v>25</v>
      </c>
      <c r="G120" s="61">
        <v>44539</v>
      </c>
      <c r="H120" s="62" t="s">
        <v>842</v>
      </c>
      <c r="I120" s="45" t="s">
        <v>26</v>
      </c>
      <c r="J120" s="45">
        <f t="shared" ca="1" si="0"/>
        <v>19</v>
      </c>
      <c r="K120" s="46" t="str">
        <f t="shared" ca="1" si="1"/>
        <v>URGENTE</v>
      </c>
      <c r="L120" s="42" t="s">
        <v>509</v>
      </c>
      <c r="M120" s="42" t="s">
        <v>843</v>
      </c>
      <c r="N120" s="122" t="s">
        <v>844</v>
      </c>
      <c r="O120" s="42" t="s">
        <v>512</v>
      </c>
      <c r="P120" s="42" t="s">
        <v>513</v>
      </c>
      <c r="Q120" s="122" t="s">
        <v>844</v>
      </c>
      <c r="R120" s="55" t="s">
        <v>32</v>
      </c>
      <c r="S120" s="42" t="s">
        <v>903</v>
      </c>
      <c r="T120" s="128" t="s">
        <v>49</v>
      </c>
      <c r="U120" s="122" t="s">
        <v>904</v>
      </c>
      <c r="V120" s="42" t="s">
        <v>905</v>
      </c>
      <c r="W120" s="65" t="s">
        <v>906</v>
      </c>
      <c r="X120" s="122" t="s">
        <v>907</v>
      </c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</row>
    <row r="121" spans="1:45" ht="14.25" customHeight="1">
      <c r="A121" s="58" t="s">
        <v>837</v>
      </c>
      <c r="B121" s="42" t="s">
        <v>838</v>
      </c>
      <c r="C121" s="55" t="s">
        <v>839</v>
      </c>
      <c r="D121" s="58" t="s">
        <v>840</v>
      </c>
      <c r="E121" s="49" t="s">
        <v>841</v>
      </c>
      <c r="F121" s="49" t="s">
        <v>25</v>
      </c>
      <c r="G121" s="61">
        <v>44539</v>
      </c>
      <c r="H121" s="62" t="s">
        <v>842</v>
      </c>
      <c r="I121" s="45" t="s">
        <v>26</v>
      </c>
      <c r="J121" s="45">
        <f t="shared" ca="1" si="0"/>
        <v>19</v>
      </c>
      <c r="K121" s="46" t="str">
        <f t="shared" ca="1" si="1"/>
        <v>URGENTE</v>
      </c>
      <c r="L121" s="42" t="s">
        <v>509</v>
      </c>
      <c r="M121" s="42" t="s">
        <v>843</v>
      </c>
      <c r="N121" s="122" t="s">
        <v>844</v>
      </c>
      <c r="O121" s="42" t="s">
        <v>512</v>
      </c>
      <c r="P121" s="42" t="s">
        <v>513</v>
      </c>
      <c r="Q121" s="122" t="s">
        <v>844</v>
      </c>
      <c r="R121" s="55" t="s">
        <v>77</v>
      </c>
      <c r="S121" s="42" t="s">
        <v>908</v>
      </c>
      <c r="T121" s="128" t="s">
        <v>909</v>
      </c>
      <c r="U121" s="132" t="s">
        <v>910</v>
      </c>
      <c r="V121" s="42" t="s">
        <v>911</v>
      </c>
      <c r="W121" s="42" t="s">
        <v>912</v>
      </c>
      <c r="X121" s="122" t="s">
        <v>913</v>
      </c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</row>
    <row r="122" spans="1:45" ht="14.25" customHeight="1">
      <c r="A122" s="58" t="s">
        <v>837</v>
      </c>
      <c r="B122" s="42" t="s">
        <v>838</v>
      </c>
      <c r="C122" s="55" t="s">
        <v>839</v>
      </c>
      <c r="D122" s="58" t="s">
        <v>840</v>
      </c>
      <c r="E122" s="49" t="s">
        <v>841</v>
      </c>
      <c r="F122" s="49" t="s">
        <v>25</v>
      </c>
      <c r="G122" s="61">
        <v>44539</v>
      </c>
      <c r="H122" s="62" t="s">
        <v>842</v>
      </c>
      <c r="I122" s="45" t="s">
        <v>26</v>
      </c>
      <c r="J122" s="45">
        <f t="shared" ca="1" si="0"/>
        <v>19</v>
      </c>
      <c r="K122" s="46" t="str">
        <f t="shared" ca="1" si="1"/>
        <v>URGENTE</v>
      </c>
      <c r="L122" s="42" t="s">
        <v>509</v>
      </c>
      <c r="M122" s="42" t="s">
        <v>843</v>
      </c>
      <c r="N122" s="122" t="s">
        <v>844</v>
      </c>
      <c r="O122" s="42" t="s">
        <v>512</v>
      </c>
      <c r="P122" s="42" t="s">
        <v>513</v>
      </c>
      <c r="Q122" s="122" t="s">
        <v>844</v>
      </c>
      <c r="R122" s="55" t="s">
        <v>90</v>
      </c>
      <c r="S122" s="42" t="s">
        <v>914</v>
      </c>
      <c r="T122" s="128" t="s">
        <v>915</v>
      </c>
      <c r="U122" s="122" t="s">
        <v>916</v>
      </c>
      <c r="V122" s="42" t="s">
        <v>917</v>
      </c>
      <c r="W122" s="42" t="s">
        <v>918</v>
      </c>
      <c r="X122" s="122" t="s">
        <v>916</v>
      </c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</row>
    <row r="123" spans="1:45" ht="14.25" customHeight="1">
      <c r="A123" s="58" t="s">
        <v>837</v>
      </c>
      <c r="B123" s="42" t="s">
        <v>838</v>
      </c>
      <c r="C123" s="55" t="s">
        <v>839</v>
      </c>
      <c r="D123" s="58" t="s">
        <v>840</v>
      </c>
      <c r="E123" s="49" t="s">
        <v>841</v>
      </c>
      <c r="F123" s="49" t="s">
        <v>25</v>
      </c>
      <c r="G123" s="61">
        <v>44539</v>
      </c>
      <c r="H123" s="62" t="s">
        <v>842</v>
      </c>
      <c r="I123" s="45" t="s">
        <v>26</v>
      </c>
      <c r="J123" s="45">
        <f t="shared" ca="1" si="0"/>
        <v>19</v>
      </c>
      <c r="K123" s="46" t="str">
        <f t="shared" ca="1" si="1"/>
        <v>URGENTE</v>
      </c>
      <c r="L123" s="42" t="s">
        <v>509</v>
      </c>
      <c r="M123" s="42" t="s">
        <v>843</v>
      </c>
      <c r="N123" s="122" t="s">
        <v>844</v>
      </c>
      <c r="O123" s="42" t="s">
        <v>512</v>
      </c>
      <c r="P123" s="42" t="s">
        <v>513</v>
      </c>
      <c r="Q123" s="122" t="s">
        <v>844</v>
      </c>
      <c r="R123" s="55" t="s">
        <v>553</v>
      </c>
      <c r="S123" s="42" t="s">
        <v>919</v>
      </c>
      <c r="T123" s="128" t="s">
        <v>920</v>
      </c>
      <c r="U123" s="122" t="s">
        <v>921</v>
      </c>
      <c r="V123" s="42" t="s">
        <v>787</v>
      </c>
      <c r="W123" s="65" t="s">
        <v>788</v>
      </c>
      <c r="X123" s="122" t="s">
        <v>922</v>
      </c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</row>
    <row r="124" spans="1:45" ht="14.25" customHeight="1">
      <c r="A124" s="58" t="s">
        <v>837</v>
      </c>
      <c r="B124" s="42" t="s">
        <v>838</v>
      </c>
      <c r="C124" s="55" t="s">
        <v>839</v>
      </c>
      <c r="D124" s="58" t="s">
        <v>840</v>
      </c>
      <c r="E124" s="49" t="s">
        <v>841</v>
      </c>
      <c r="F124" s="49" t="s">
        <v>25</v>
      </c>
      <c r="G124" s="61">
        <v>44539</v>
      </c>
      <c r="H124" s="62" t="s">
        <v>842</v>
      </c>
      <c r="I124" s="45" t="s">
        <v>26</v>
      </c>
      <c r="J124" s="45">
        <f t="shared" ca="1" si="0"/>
        <v>19</v>
      </c>
      <c r="K124" s="46" t="str">
        <f t="shared" ca="1" si="1"/>
        <v>URGENTE</v>
      </c>
      <c r="L124" s="42" t="s">
        <v>509</v>
      </c>
      <c r="M124" s="42" t="s">
        <v>843</v>
      </c>
      <c r="N124" s="122" t="s">
        <v>844</v>
      </c>
      <c r="O124" s="42" t="s">
        <v>512</v>
      </c>
      <c r="P124" s="42" t="s">
        <v>513</v>
      </c>
      <c r="Q124" s="122" t="s">
        <v>844</v>
      </c>
      <c r="R124" s="55" t="s">
        <v>639</v>
      </c>
      <c r="S124" s="42" t="s">
        <v>923</v>
      </c>
      <c r="T124" s="128" t="s">
        <v>924</v>
      </c>
      <c r="U124" s="132" t="s">
        <v>925</v>
      </c>
      <c r="V124" s="42" t="s">
        <v>926</v>
      </c>
      <c r="W124" s="42" t="s">
        <v>927</v>
      </c>
      <c r="X124" s="122" t="s">
        <v>925</v>
      </c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</row>
    <row r="125" spans="1:45" ht="14.25" customHeight="1">
      <c r="A125" s="58" t="s">
        <v>837</v>
      </c>
      <c r="B125" s="42" t="s">
        <v>838</v>
      </c>
      <c r="C125" s="55" t="s">
        <v>839</v>
      </c>
      <c r="D125" s="58" t="s">
        <v>840</v>
      </c>
      <c r="E125" s="49" t="s">
        <v>841</v>
      </c>
      <c r="F125" s="49" t="s">
        <v>25</v>
      </c>
      <c r="G125" s="61">
        <v>44539</v>
      </c>
      <c r="H125" s="62" t="s">
        <v>842</v>
      </c>
      <c r="I125" s="45" t="s">
        <v>26</v>
      </c>
      <c r="J125" s="45">
        <f t="shared" ca="1" si="0"/>
        <v>19</v>
      </c>
      <c r="K125" s="46" t="str">
        <f t="shared" ca="1" si="1"/>
        <v>URGENTE</v>
      </c>
      <c r="L125" s="42" t="s">
        <v>509</v>
      </c>
      <c r="M125" s="42" t="s">
        <v>843</v>
      </c>
      <c r="N125" s="122" t="s">
        <v>844</v>
      </c>
      <c r="O125" s="42" t="s">
        <v>512</v>
      </c>
      <c r="P125" s="42" t="s">
        <v>513</v>
      </c>
      <c r="Q125" s="122" t="s">
        <v>844</v>
      </c>
      <c r="R125" s="55" t="s">
        <v>353</v>
      </c>
      <c r="S125" s="42" t="s">
        <v>798</v>
      </c>
      <c r="T125" s="128" t="s">
        <v>799</v>
      </c>
      <c r="U125" s="122" t="s">
        <v>928</v>
      </c>
      <c r="V125" s="42" t="s">
        <v>929</v>
      </c>
      <c r="W125" s="42" t="s">
        <v>358</v>
      </c>
      <c r="X125" s="122" t="s">
        <v>928</v>
      </c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</row>
    <row r="126" spans="1:45" ht="14.25" customHeight="1">
      <c r="A126" s="58" t="s">
        <v>837</v>
      </c>
      <c r="B126" s="42" t="s">
        <v>838</v>
      </c>
      <c r="C126" s="55" t="s">
        <v>839</v>
      </c>
      <c r="D126" s="58" t="s">
        <v>840</v>
      </c>
      <c r="E126" s="49" t="s">
        <v>841</v>
      </c>
      <c r="F126" s="49" t="s">
        <v>25</v>
      </c>
      <c r="G126" s="61">
        <v>44539</v>
      </c>
      <c r="H126" s="62" t="s">
        <v>842</v>
      </c>
      <c r="I126" s="45" t="s">
        <v>26</v>
      </c>
      <c r="J126" s="45">
        <f t="shared" ca="1" si="0"/>
        <v>19</v>
      </c>
      <c r="K126" s="46" t="str">
        <f t="shared" ca="1" si="1"/>
        <v>URGENTE</v>
      </c>
      <c r="L126" s="42" t="s">
        <v>509</v>
      </c>
      <c r="M126" s="42" t="s">
        <v>843</v>
      </c>
      <c r="N126" s="122" t="s">
        <v>844</v>
      </c>
      <c r="O126" s="42" t="s">
        <v>512</v>
      </c>
      <c r="P126" s="42" t="s">
        <v>513</v>
      </c>
      <c r="Q126" s="122" t="s">
        <v>844</v>
      </c>
      <c r="R126" s="55" t="s">
        <v>616</v>
      </c>
      <c r="S126" s="42" t="s">
        <v>930</v>
      </c>
      <c r="T126" s="128" t="s">
        <v>931</v>
      </c>
      <c r="U126" s="122" t="s">
        <v>932</v>
      </c>
      <c r="V126" s="42" t="s">
        <v>619</v>
      </c>
      <c r="W126" s="42" t="s">
        <v>933</v>
      </c>
      <c r="X126" s="122" t="s">
        <v>932</v>
      </c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</row>
    <row r="127" spans="1:45" ht="14.25" customHeight="1">
      <c r="A127" s="58" t="s">
        <v>837</v>
      </c>
      <c r="B127" s="42" t="s">
        <v>838</v>
      </c>
      <c r="C127" s="55" t="s">
        <v>839</v>
      </c>
      <c r="D127" s="58" t="s">
        <v>840</v>
      </c>
      <c r="E127" s="49" t="s">
        <v>841</v>
      </c>
      <c r="F127" s="49" t="s">
        <v>25</v>
      </c>
      <c r="G127" s="61">
        <v>44539</v>
      </c>
      <c r="H127" s="62" t="s">
        <v>842</v>
      </c>
      <c r="I127" s="45" t="s">
        <v>26</v>
      </c>
      <c r="J127" s="45">
        <f t="shared" ca="1" si="0"/>
        <v>19</v>
      </c>
      <c r="K127" s="46" t="str">
        <f t="shared" ca="1" si="1"/>
        <v>URGENTE</v>
      </c>
      <c r="L127" s="42" t="s">
        <v>509</v>
      </c>
      <c r="M127" s="42" t="s">
        <v>843</v>
      </c>
      <c r="N127" s="122" t="s">
        <v>844</v>
      </c>
      <c r="O127" s="42" t="s">
        <v>512</v>
      </c>
      <c r="P127" s="42" t="s">
        <v>513</v>
      </c>
      <c r="Q127" s="122" t="s">
        <v>844</v>
      </c>
      <c r="R127" s="55" t="s">
        <v>808</v>
      </c>
      <c r="S127" s="42" t="s">
        <v>56</v>
      </c>
      <c r="T127" s="128" t="s">
        <v>812</v>
      </c>
      <c r="U127" s="132" t="s">
        <v>934</v>
      </c>
      <c r="V127" s="42" t="s">
        <v>377</v>
      </c>
      <c r="W127" s="42" t="s">
        <v>378</v>
      </c>
      <c r="X127" s="122" t="s">
        <v>934</v>
      </c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</row>
    <row r="128" spans="1:45" ht="14.25" customHeight="1">
      <c r="A128" s="58" t="s">
        <v>837</v>
      </c>
      <c r="B128" s="42" t="s">
        <v>838</v>
      </c>
      <c r="C128" s="55" t="s">
        <v>839</v>
      </c>
      <c r="D128" s="58" t="s">
        <v>840</v>
      </c>
      <c r="E128" s="49" t="s">
        <v>841</v>
      </c>
      <c r="F128" s="49" t="s">
        <v>25</v>
      </c>
      <c r="G128" s="61">
        <v>44539</v>
      </c>
      <c r="H128" s="62" t="s">
        <v>842</v>
      </c>
      <c r="I128" s="45" t="s">
        <v>26</v>
      </c>
      <c r="J128" s="45">
        <f t="shared" ca="1" si="0"/>
        <v>19</v>
      </c>
      <c r="K128" s="46" t="str">
        <f t="shared" ca="1" si="1"/>
        <v>URGENTE</v>
      </c>
      <c r="L128" s="42" t="s">
        <v>509</v>
      </c>
      <c r="M128" s="42" t="s">
        <v>843</v>
      </c>
      <c r="N128" s="122" t="s">
        <v>844</v>
      </c>
      <c r="O128" s="42" t="s">
        <v>512</v>
      </c>
      <c r="P128" s="42" t="s">
        <v>513</v>
      </c>
      <c r="Q128" s="122" t="s">
        <v>844</v>
      </c>
      <c r="R128" s="55" t="s">
        <v>115</v>
      </c>
      <c r="S128" s="42" t="s">
        <v>935</v>
      </c>
      <c r="T128" s="128" t="s">
        <v>936</v>
      </c>
      <c r="U128" s="132" t="s">
        <v>937</v>
      </c>
      <c r="V128" s="42" t="s">
        <v>110</v>
      </c>
      <c r="W128" s="65" t="s">
        <v>111</v>
      </c>
      <c r="X128" s="122" t="s">
        <v>937</v>
      </c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</row>
    <row r="129" spans="1:45" ht="14.25" customHeight="1">
      <c r="A129" s="58" t="s">
        <v>837</v>
      </c>
      <c r="B129" s="42" t="s">
        <v>838</v>
      </c>
      <c r="C129" s="55" t="s">
        <v>839</v>
      </c>
      <c r="D129" s="58" t="s">
        <v>840</v>
      </c>
      <c r="E129" s="49" t="s">
        <v>841</v>
      </c>
      <c r="F129" s="49" t="s">
        <v>25</v>
      </c>
      <c r="G129" s="61">
        <v>44539</v>
      </c>
      <c r="H129" s="62" t="s">
        <v>842</v>
      </c>
      <c r="I129" s="45" t="s">
        <v>26</v>
      </c>
      <c r="J129" s="45">
        <f t="shared" ca="1" si="0"/>
        <v>19</v>
      </c>
      <c r="K129" s="46" t="str">
        <f t="shared" ca="1" si="1"/>
        <v>URGENTE</v>
      </c>
      <c r="L129" s="42" t="s">
        <v>509</v>
      </c>
      <c r="M129" s="42" t="s">
        <v>843</v>
      </c>
      <c r="N129" s="122" t="s">
        <v>844</v>
      </c>
      <c r="O129" s="42" t="s">
        <v>512</v>
      </c>
      <c r="P129" s="42" t="s">
        <v>513</v>
      </c>
      <c r="Q129" s="122" t="s">
        <v>844</v>
      </c>
      <c r="R129" s="55" t="s">
        <v>938</v>
      </c>
      <c r="S129" s="42"/>
      <c r="T129" s="128"/>
      <c r="U129" s="122"/>
      <c r="V129" s="42"/>
      <c r="W129" s="42"/>
      <c r="X129" s="122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</row>
    <row r="130" spans="1:45" ht="14.25" customHeight="1">
      <c r="A130" s="58" t="s">
        <v>837</v>
      </c>
      <c r="B130" s="42" t="s">
        <v>838</v>
      </c>
      <c r="C130" s="55" t="s">
        <v>839</v>
      </c>
      <c r="D130" s="58" t="s">
        <v>840</v>
      </c>
      <c r="E130" s="49" t="s">
        <v>841</v>
      </c>
      <c r="F130" s="49" t="s">
        <v>25</v>
      </c>
      <c r="G130" s="61">
        <v>44539</v>
      </c>
      <c r="H130" s="62" t="s">
        <v>842</v>
      </c>
      <c r="I130" s="45" t="s">
        <v>26</v>
      </c>
      <c r="J130" s="45">
        <f t="shared" ca="1" si="0"/>
        <v>19</v>
      </c>
      <c r="K130" s="46" t="str">
        <f t="shared" ca="1" si="1"/>
        <v>URGENTE</v>
      </c>
      <c r="L130" s="42" t="s">
        <v>509</v>
      </c>
      <c r="M130" s="42" t="s">
        <v>843</v>
      </c>
      <c r="N130" s="122" t="s">
        <v>844</v>
      </c>
      <c r="O130" s="42" t="s">
        <v>512</v>
      </c>
      <c r="P130" s="42" t="s">
        <v>513</v>
      </c>
      <c r="Q130" s="122" t="s">
        <v>844</v>
      </c>
      <c r="R130" s="55" t="s">
        <v>939</v>
      </c>
      <c r="S130" s="42" t="s">
        <v>519</v>
      </c>
      <c r="T130" s="128" t="s">
        <v>520</v>
      </c>
      <c r="U130" s="122" t="s">
        <v>940</v>
      </c>
      <c r="V130" s="42" t="s">
        <v>515</v>
      </c>
      <c r="W130" s="42" t="s">
        <v>941</v>
      </c>
      <c r="X130" s="122" t="s">
        <v>940</v>
      </c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</row>
    <row r="131" spans="1:45" ht="14.25" customHeight="1">
      <c r="A131" s="58" t="s">
        <v>837</v>
      </c>
      <c r="B131" s="42" t="s">
        <v>838</v>
      </c>
      <c r="C131" s="55" t="s">
        <v>839</v>
      </c>
      <c r="D131" s="58" t="s">
        <v>840</v>
      </c>
      <c r="E131" s="49" t="s">
        <v>841</v>
      </c>
      <c r="F131" s="49" t="s">
        <v>25</v>
      </c>
      <c r="G131" s="61">
        <v>44539</v>
      </c>
      <c r="H131" s="62" t="s">
        <v>842</v>
      </c>
      <c r="I131" s="45" t="s">
        <v>26</v>
      </c>
      <c r="J131" s="45">
        <f t="shared" ca="1" si="0"/>
        <v>19</v>
      </c>
      <c r="K131" s="46" t="str">
        <f t="shared" ca="1" si="1"/>
        <v>URGENTE</v>
      </c>
      <c r="L131" s="42" t="s">
        <v>509</v>
      </c>
      <c r="M131" s="42" t="s">
        <v>843</v>
      </c>
      <c r="N131" s="122" t="s">
        <v>844</v>
      </c>
      <c r="O131" s="42" t="s">
        <v>512</v>
      </c>
      <c r="P131" s="42" t="s">
        <v>513</v>
      </c>
      <c r="Q131" s="122" t="s">
        <v>844</v>
      </c>
      <c r="R131" s="55" t="s">
        <v>942</v>
      </c>
      <c r="S131" s="42" t="s">
        <v>943</v>
      </c>
      <c r="T131" s="128" t="s">
        <v>944</v>
      </c>
      <c r="U131" s="122" t="s">
        <v>945</v>
      </c>
      <c r="V131" s="42" t="s">
        <v>835</v>
      </c>
      <c r="W131" s="42" t="s">
        <v>836</v>
      </c>
      <c r="X131" s="122" t="s">
        <v>946</v>
      </c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</row>
    <row r="132" spans="1:45" ht="14.25" customHeight="1">
      <c r="A132" s="58" t="s">
        <v>837</v>
      </c>
      <c r="B132" s="42" t="s">
        <v>838</v>
      </c>
      <c r="C132" s="55" t="s">
        <v>839</v>
      </c>
      <c r="D132" s="58" t="s">
        <v>840</v>
      </c>
      <c r="E132" s="49" t="s">
        <v>841</v>
      </c>
      <c r="F132" s="49" t="s">
        <v>25</v>
      </c>
      <c r="G132" s="61">
        <v>44539</v>
      </c>
      <c r="H132" s="62" t="s">
        <v>842</v>
      </c>
      <c r="I132" s="45" t="s">
        <v>26</v>
      </c>
      <c r="J132" s="45">
        <f t="shared" ca="1" si="0"/>
        <v>19</v>
      </c>
      <c r="K132" s="46" t="str">
        <f t="shared" ca="1" si="1"/>
        <v>URGENTE</v>
      </c>
      <c r="L132" s="42" t="s">
        <v>509</v>
      </c>
      <c r="M132" s="42" t="s">
        <v>843</v>
      </c>
      <c r="N132" s="122" t="s">
        <v>844</v>
      </c>
      <c r="O132" s="42" t="s">
        <v>512</v>
      </c>
      <c r="P132" s="42" t="s">
        <v>513</v>
      </c>
      <c r="Q132" s="122" t="s">
        <v>844</v>
      </c>
      <c r="R132" s="55" t="s">
        <v>947</v>
      </c>
      <c r="S132" s="42" t="s">
        <v>948</v>
      </c>
      <c r="T132" s="128" t="s">
        <v>949</v>
      </c>
      <c r="U132" s="122" t="s">
        <v>950</v>
      </c>
      <c r="V132" s="42" t="s">
        <v>951</v>
      </c>
      <c r="W132" s="42" t="s">
        <v>952</v>
      </c>
      <c r="X132" s="122" t="s">
        <v>950</v>
      </c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</row>
    <row r="133" spans="1:45" ht="14.25" customHeight="1">
      <c r="A133" s="133" t="s">
        <v>953</v>
      </c>
      <c r="B133" s="134" t="s">
        <v>954</v>
      </c>
      <c r="C133" s="135" t="s">
        <v>955</v>
      </c>
      <c r="D133" s="135" t="s">
        <v>956</v>
      </c>
      <c r="E133" s="136" t="s">
        <v>957</v>
      </c>
      <c r="F133" s="136" t="s">
        <v>25</v>
      </c>
      <c r="G133" s="137">
        <v>44544</v>
      </c>
      <c r="H133" s="137">
        <v>45274</v>
      </c>
      <c r="I133" s="138" t="s">
        <v>26</v>
      </c>
      <c r="J133" s="138">
        <f t="shared" ca="1" si="0"/>
        <v>24</v>
      </c>
      <c r="K133" s="37" t="str">
        <f t="shared" ca="1" si="1"/>
        <v>URGENTE</v>
      </c>
      <c r="L133" s="135" t="s">
        <v>465</v>
      </c>
      <c r="M133" s="135" t="s">
        <v>466</v>
      </c>
      <c r="N133" s="139" t="s">
        <v>958</v>
      </c>
      <c r="O133" s="135" t="s">
        <v>468</v>
      </c>
      <c r="P133" s="135" t="s">
        <v>469</v>
      </c>
      <c r="Q133" s="139" t="s">
        <v>958</v>
      </c>
      <c r="R133" s="135" t="s">
        <v>470</v>
      </c>
      <c r="S133" s="135" t="s">
        <v>742</v>
      </c>
      <c r="T133" s="140" t="s">
        <v>743</v>
      </c>
      <c r="U133" s="139" t="s">
        <v>959</v>
      </c>
      <c r="V133" s="135" t="s">
        <v>960</v>
      </c>
      <c r="W133" s="140" t="s">
        <v>864</v>
      </c>
      <c r="X133" s="139" t="s">
        <v>959</v>
      </c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</row>
    <row r="134" spans="1:45" ht="14.25" customHeight="1">
      <c r="A134" s="133" t="s">
        <v>961</v>
      </c>
      <c r="B134" s="134" t="s">
        <v>962</v>
      </c>
      <c r="C134" s="135" t="s">
        <v>963</v>
      </c>
      <c r="D134" s="135" t="s">
        <v>964</v>
      </c>
      <c r="E134" s="136" t="s">
        <v>965</v>
      </c>
      <c r="F134" s="136" t="s">
        <v>198</v>
      </c>
      <c r="G134" s="137">
        <v>44348</v>
      </c>
      <c r="H134" s="137" t="s">
        <v>966</v>
      </c>
      <c r="I134" s="138" t="s">
        <v>55</v>
      </c>
      <c r="J134" s="138">
        <f t="shared" ca="1" si="0"/>
        <v>10</v>
      </c>
      <c r="K134" s="142" t="str">
        <f t="shared" ca="1" si="1"/>
        <v>URGENTE</v>
      </c>
      <c r="L134" s="135" t="s">
        <v>154</v>
      </c>
      <c r="M134" s="135" t="s">
        <v>155</v>
      </c>
      <c r="N134" s="139" t="s">
        <v>967</v>
      </c>
      <c r="O134" s="135" t="s">
        <v>968</v>
      </c>
      <c r="P134" s="135" t="s">
        <v>969</v>
      </c>
      <c r="Q134" s="139" t="s">
        <v>967</v>
      </c>
      <c r="R134" s="135" t="s">
        <v>160</v>
      </c>
      <c r="S134" s="135" t="s">
        <v>157</v>
      </c>
      <c r="T134" s="135" t="s">
        <v>158</v>
      </c>
      <c r="U134" s="139" t="s">
        <v>970</v>
      </c>
      <c r="V134" s="135" t="s">
        <v>971</v>
      </c>
      <c r="W134" s="140" t="s">
        <v>972</v>
      </c>
      <c r="X134" s="139" t="s">
        <v>973</v>
      </c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</row>
    <row r="135" spans="1:45" ht="14.25" customHeight="1">
      <c r="A135" s="133" t="s">
        <v>974</v>
      </c>
      <c r="B135" s="134" t="s">
        <v>975</v>
      </c>
      <c r="C135" s="135" t="s">
        <v>976</v>
      </c>
      <c r="D135" s="135" t="s">
        <v>977</v>
      </c>
      <c r="E135" s="136" t="s">
        <v>302</v>
      </c>
      <c r="F135" s="136" t="s">
        <v>25</v>
      </c>
      <c r="G135" s="137">
        <v>44378</v>
      </c>
      <c r="H135" s="137">
        <v>45474</v>
      </c>
      <c r="I135" s="138" t="s">
        <v>236</v>
      </c>
      <c r="J135" s="138">
        <f t="shared" ca="1" si="0"/>
        <v>224</v>
      </c>
      <c r="K135" s="142" t="str">
        <f t="shared" ca="1" si="1"/>
        <v>VIGENTE</v>
      </c>
      <c r="L135" s="135" t="s">
        <v>237</v>
      </c>
      <c r="M135" s="135" t="s">
        <v>238</v>
      </c>
      <c r="N135" s="139" t="s">
        <v>978</v>
      </c>
      <c r="O135" s="135" t="s">
        <v>240</v>
      </c>
      <c r="P135" s="135" t="s">
        <v>241</v>
      </c>
      <c r="Q135" s="139" t="s">
        <v>978</v>
      </c>
      <c r="R135" s="135" t="s">
        <v>242</v>
      </c>
      <c r="S135" s="135" t="s">
        <v>575</v>
      </c>
      <c r="T135" s="135" t="s">
        <v>576</v>
      </c>
      <c r="U135" s="139" t="s">
        <v>979</v>
      </c>
      <c r="V135" s="135" t="s">
        <v>980</v>
      </c>
      <c r="W135" s="140" t="s">
        <v>981</v>
      </c>
      <c r="X135" s="139" t="s">
        <v>979</v>
      </c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</row>
    <row r="136" spans="1:45" ht="14.25" customHeight="1">
      <c r="A136" s="143" t="s">
        <v>982</v>
      </c>
      <c r="B136" s="144" t="s">
        <v>983</v>
      </c>
      <c r="C136" s="144" t="s">
        <v>984</v>
      </c>
      <c r="D136" s="143" t="s">
        <v>985</v>
      </c>
      <c r="E136" s="145" t="s">
        <v>965</v>
      </c>
      <c r="F136" s="145" t="s">
        <v>198</v>
      </c>
      <c r="G136" s="146">
        <v>44410</v>
      </c>
      <c r="H136" s="147" t="s">
        <v>986</v>
      </c>
      <c r="I136" s="148" t="s">
        <v>633</v>
      </c>
      <c r="J136" s="148">
        <f t="shared" ca="1" si="0"/>
        <v>256</v>
      </c>
      <c r="K136" s="142" t="str">
        <f t="shared" ca="1" si="1"/>
        <v>VIGENTE</v>
      </c>
      <c r="L136" s="149" t="s">
        <v>987</v>
      </c>
      <c r="M136" s="149" t="s">
        <v>988</v>
      </c>
      <c r="N136" s="150" t="s">
        <v>989</v>
      </c>
      <c r="O136" s="151" t="s">
        <v>990</v>
      </c>
      <c r="P136" s="152" t="s">
        <v>991</v>
      </c>
      <c r="Q136" s="150" t="s">
        <v>989</v>
      </c>
      <c r="R136" s="144" t="s">
        <v>470</v>
      </c>
      <c r="S136" s="144" t="s">
        <v>473</v>
      </c>
      <c r="T136" s="153" t="s">
        <v>992</v>
      </c>
      <c r="U136" s="150" t="s">
        <v>993</v>
      </c>
      <c r="V136" s="154" t="s">
        <v>994</v>
      </c>
      <c r="W136" s="154" t="s">
        <v>995</v>
      </c>
      <c r="X136" s="150" t="s">
        <v>993</v>
      </c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</row>
    <row r="137" spans="1:45" ht="14.25" customHeight="1">
      <c r="A137" s="143" t="s">
        <v>996</v>
      </c>
      <c r="B137" s="144" t="s">
        <v>997</v>
      </c>
      <c r="C137" s="144" t="s">
        <v>998</v>
      </c>
      <c r="D137" s="143" t="s">
        <v>999</v>
      </c>
      <c r="E137" s="145" t="s">
        <v>181</v>
      </c>
      <c r="F137" s="155" t="s">
        <v>25</v>
      </c>
      <c r="G137" s="156">
        <v>44646</v>
      </c>
      <c r="H137" s="157" t="s">
        <v>1000</v>
      </c>
      <c r="I137" s="148" t="s">
        <v>41</v>
      </c>
      <c r="J137" s="148">
        <f t="shared" ca="1" si="0"/>
        <v>127</v>
      </c>
      <c r="K137" s="142" t="str">
        <f t="shared" ca="1" si="1"/>
        <v>VIGENTE</v>
      </c>
      <c r="L137" s="73" t="s">
        <v>848</v>
      </c>
      <c r="M137" s="73" t="s">
        <v>849</v>
      </c>
      <c r="N137" s="150" t="s">
        <v>1001</v>
      </c>
      <c r="O137" s="158" t="s">
        <v>341</v>
      </c>
      <c r="P137" s="159" t="s">
        <v>342</v>
      </c>
      <c r="Q137" s="150" t="s">
        <v>1001</v>
      </c>
      <c r="R137" s="144" t="s">
        <v>1002</v>
      </c>
      <c r="S137" s="73" t="s">
        <v>1003</v>
      </c>
      <c r="T137" s="73" t="s">
        <v>1004</v>
      </c>
      <c r="U137" s="150" t="s">
        <v>1005</v>
      </c>
      <c r="V137" s="73" t="s">
        <v>736</v>
      </c>
      <c r="W137" s="73" t="s">
        <v>737</v>
      </c>
      <c r="X137" s="150" t="s">
        <v>1005</v>
      </c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</row>
    <row r="138" spans="1:45" ht="14.25" customHeight="1">
      <c r="A138" s="143" t="s">
        <v>1006</v>
      </c>
      <c r="B138" s="143" t="s">
        <v>1007</v>
      </c>
      <c r="C138" s="143" t="s">
        <v>1008</v>
      </c>
      <c r="D138" s="143" t="s">
        <v>1009</v>
      </c>
      <c r="E138" s="160" t="s">
        <v>1010</v>
      </c>
      <c r="F138" s="160" t="s">
        <v>25</v>
      </c>
      <c r="G138" s="161">
        <v>45043</v>
      </c>
      <c r="H138" s="147" t="s">
        <v>1011</v>
      </c>
      <c r="I138" s="148" t="s">
        <v>199</v>
      </c>
      <c r="J138" s="148">
        <f t="shared" ca="1" si="0"/>
        <v>159</v>
      </c>
      <c r="K138" s="142" t="str">
        <f t="shared" ca="1" si="1"/>
        <v>VIGENTE</v>
      </c>
      <c r="L138" s="73" t="s">
        <v>110</v>
      </c>
      <c r="M138" s="73" t="s">
        <v>477</v>
      </c>
      <c r="N138" s="162" t="s">
        <v>1012</v>
      </c>
      <c r="O138" s="73" t="s">
        <v>113</v>
      </c>
      <c r="P138" s="73" t="s">
        <v>479</v>
      </c>
      <c r="Q138" s="162" t="s">
        <v>1012</v>
      </c>
      <c r="R138" s="144" t="s">
        <v>115</v>
      </c>
      <c r="S138" s="73" t="s">
        <v>1013</v>
      </c>
      <c r="T138" s="73" t="s">
        <v>117</v>
      </c>
      <c r="U138" s="162" t="s">
        <v>1014</v>
      </c>
      <c r="V138" s="73" t="s">
        <v>1015</v>
      </c>
      <c r="W138" s="73" t="s">
        <v>660</v>
      </c>
      <c r="X138" s="162" t="s">
        <v>1014</v>
      </c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</row>
    <row r="139" spans="1:45" ht="14.25" customHeight="1">
      <c r="A139" s="143" t="s">
        <v>1016</v>
      </c>
      <c r="B139" s="143" t="s">
        <v>1017</v>
      </c>
      <c r="C139" s="143" t="s">
        <v>1018</v>
      </c>
      <c r="D139" s="144" t="s">
        <v>1019</v>
      </c>
      <c r="E139" s="160" t="s">
        <v>302</v>
      </c>
      <c r="F139" s="160" t="s">
        <v>25</v>
      </c>
      <c r="G139" s="161">
        <v>44378</v>
      </c>
      <c r="H139" s="147" t="s">
        <v>1020</v>
      </c>
      <c r="I139" s="148" t="s">
        <v>236</v>
      </c>
      <c r="J139" s="148">
        <f t="shared" ca="1" si="0"/>
        <v>224</v>
      </c>
      <c r="K139" s="142" t="str">
        <f t="shared" ca="1" si="1"/>
        <v>VIGENTE</v>
      </c>
      <c r="L139" s="73" t="s">
        <v>1021</v>
      </c>
      <c r="M139" s="73" t="s">
        <v>1022</v>
      </c>
      <c r="N139" s="162" t="s">
        <v>1023</v>
      </c>
      <c r="O139" s="73" t="s">
        <v>1024</v>
      </c>
      <c r="P139" s="73" t="s">
        <v>224</v>
      </c>
      <c r="Q139" s="162" t="s">
        <v>1023</v>
      </c>
      <c r="R139" s="73" t="s">
        <v>226</v>
      </c>
      <c r="S139" s="73" t="s">
        <v>1025</v>
      </c>
      <c r="T139" s="73" t="s">
        <v>1026</v>
      </c>
      <c r="U139" s="162" t="s">
        <v>1027</v>
      </c>
      <c r="V139" s="73" t="s">
        <v>1028</v>
      </c>
      <c r="W139" s="73" t="s">
        <v>1029</v>
      </c>
      <c r="X139" s="162" t="s">
        <v>1027</v>
      </c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</row>
    <row r="140" spans="1:45" ht="14.25" customHeight="1">
      <c r="A140" s="133" t="s">
        <v>1030</v>
      </c>
      <c r="B140" s="134" t="s">
        <v>1031</v>
      </c>
      <c r="C140" s="135"/>
      <c r="D140" s="135" t="s">
        <v>1032</v>
      </c>
      <c r="E140" s="136" t="s">
        <v>1033</v>
      </c>
      <c r="F140" s="136" t="s">
        <v>25</v>
      </c>
      <c r="G140" s="137">
        <v>44434</v>
      </c>
      <c r="H140" s="137" t="s">
        <v>1034</v>
      </c>
      <c r="I140" s="138" t="s">
        <v>153</v>
      </c>
      <c r="J140" s="138">
        <f t="shared" ca="1" si="0"/>
        <v>88</v>
      </c>
      <c r="K140" s="142" t="str">
        <f t="shared" ca="1" si="1"/>
        <v>PROVIDÊNCIAS</v>
      </c>
      <c r="L140" s="135" t="s">
        <v>1035</v>
      </c>
      <c r="M140" s="135" t="s">
        <v>1036</v>
      </c>
      <c r="N140" s="139" t="s">
        <v>1037</v>
      </c>
      <c r="O140" s="135" t="s">
        <v>1038</v>
      </c>
      <c r="P140" s="135" t="s">
        <v>1039</v>
      </c>
      <c r="Q140" s="139" t="s">
        <v>1037</v>
      </c>
      <c r="R140" s="135" t="s">
        <v>616</v>
      </c>
      <c r="S140" s="135" t="s">
        <v>1040</v>
      </c>
      <c r="T140" s="135" t="s">
        <v>1041</v>
      </c>
      <c r="U140" s="139" t="s">
        <v>1042</v>
      </c>
      <c r="V140" s="135" t="s">
        <v>1043</v>
      </c>
      <c r="W140" s="140" t="s">
        <v>1044</v>
      </c>
      <c r="X140" s="139" t="s">
        <v>1042</v>
      </c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</row>
    <row r="141" spans="1:45" ht="14.25" customHeight="1">
      <c r="A141" s="133" t="s">
        <v>1045</v>
      </c>
      <c r="B141" s="134" t="s">
        <v>1046</v>
      </c>
      <c r="C141" s="135" t="s">
        <v>1047</v>
      </c>
      <c r="D141" s="135" t="s">
        <v>1048</v>
      </c>
      <c r="E141" s="136" t="s">
        <v>1049</v>
      </c>
      <c r="F141" s="136" t="s">
        <v>25</v>
      </c>
      <c r="G141" s="137">
        <v>44378</v>
      </c>
      <c r="H141" s="137">
        <v>45473</v>
      </c>
      <c r="I141" s="138" t="s">
        <v>219</v>
      </c>
      <c r="J141" s="138">
        <f t="shared" ca="1" si="0"/>
        <v>223</v>
      </c>
      <c r="K141" s="142" t="str">
        <f t="shared" ca="1" si="1"/>
        <v>VIGENTE</v>
      </c>
      <c r="L141" s="135" t="s">
        <v>1050</v>
      </c>
      <c r="M141" s="135" t="s">
        <v>503</v>
      </c>
      <c r="N141" s="139" t="s">
        <v>1051</v>
      </c>
      <c r="O141" s="135" t="s">
        <v>1052</v>
      </c>
      <c r="P141" s="135" t="s">
        <v>128</v>
      </c>
      <c r="Q141" s="139" t="s">
        <v>1053</v>
      </c>
      <c r="R141" s="135" t="s">
        <v>434</v>
      </c>
      <c r="S141" s="135" t="s">
        <v>1054</v>
      </c>
      <c r="T141" s="135" t="s">
        <v>433</v>
      </c>
      <c r="U141" s="139" t="s">
        <v>1055</v>
      </c>
      <c r="V141" s="135" t="s">
        <v>1056</v>
      </c>
      <c r="W141" s="140" t="s">
        <v>1057</v>
      </c>
      <c r="X141" s="139" t="s">
        <v>1058</v>
      </c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</row>
    <row r="142" spans="1:45" ht="14.25" customHeight="1">
      <c r="A142" s="143" t="s">
        <v>1059</v>
      </c>
      <c r="B142" s="143" t="s">
        <v>983</v>
      </c>
      <c r="C142" s="143" t="s">
        <v>1060</v>
      </c>
      <c r="D142" s="143" t="s">
        <v>1061</v>
      </c>
      <c r="E142" s="145" t="s">
        <v>197</v>
      </c>
      <c r="F142" s="145" t="s">
        <v>198</v>
      </c>
      <c r="G142" s="163">
        <v>44378</v>
      </c>
      <c r="H142" s="147" t="s">
        <v>1020</v>
      </c>
      <c r="I142" s="148" t="s">
        <v>236</v>
      </c>
      <c r="J142" s="148">
        <f t="shared" ca="1" si="0"/>
        <v>224</v>
      </c>
      <c r="K142" s="142" t="str">
        <f t="shared" ca="1" si="1"/>
        <v>VIGENTE</v>
      </c>
      <c r="L142" s="73" t="s">
        <v>1021</v>
      </c>
      <c r="M142" s="73" t="s">
        <v>1022</v>
      </c>
      <c r="N142" s="162" t="s">
        <v>1062</v>
      </c>
      <c r="O142" s="73" t="s">
        <v>1024</v>
      </c>
      <c r="P142" s="73" t="s">
        <v>224</v>
      </c>
      <c r="Q142" s="162" t="s">
        <v>1062</v>
      </c>
      <c r="R142" s="73" t="s">
        <v>1063</v>
      </c>
      <c r="S142" s="73" t="s">
        <v>1064</v>
      </c>
      <c r="T142" s="73" t="s">
        <v>228</v>
      </c>
      <c r="U142" s="164" t="s">
        <v>1065</v>
      </c>
      <c r="V142" s="73" t="s">
        <v>230</v>
      </c>
      <c r="W142" s="143" t="s">
        <v>1066</v>
      </c>
      <c r="X142" s="165" t="s">
        <v>1067</v>
      </c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</row>
    <row r="143" spans="1:45" ht="14.25" customHeight="1">
      <c r="A143" s="143" t="s">
        <v>1068</v>
      </c>
      <c r="B143" s="143" t="s">
        <v>1069</v>
      </c>
      <c r="C143" s="143" t="s">
        <v>1070</v>
      </c>
      <c r="D143" s="144" t="s">
        <v>1071</v>
      </c>
      <c r="E143" s="166" t="s">
        <v>1072</v>
      </c>
      <c r="F143" s="166" t="s">
        <v>25</v>
      </c>
      <c r="G143" s="163">
        <v>44532</v>
      </c>
      <c r="H143" s="147" t="s">
        <v>1073</v>
      </c>
      <c r="I143" s="148" t="s">
        <v>26</v>
      </c>
      <c r="J143" s="148">
        <f t="shared" ca="1" si="0"/>
        <v>12</v>
      </c>
      <c r="K143" s="142" t="str">
        <f t="shared" ca="1" si="1"/>
        <v>URGENTE</v>
      </c>
      <c r="L143" s="73" t="s">
        <v>1074</v>
      </c>
      <c r="M143" s="73" t="s">
        <v>1075</v>
      </c>
      <c r="N143" s="162" t="s">
        <v>1076</v>
      </c>
      <c r="O143" s="73" t="s">
        <v>170</v>
      </c>
      <c r="P143" s="73" t="s">
        <v>171</v>
      </c>
      <c r="Q143" s="162" t="s">
        <v>1077</v>
      </c>
      <c r="R143" s="144" t="s">
        <v>172</v>
      </c>
      <c r="S143" s="73" t="s">
        <v>1078</v>
      </c>
      <c r="T143" s="73" t="s">
        <v>1079</v>
      </c>
      <c r="U143" s="162" t="s">
        <v>1080</v>
      </c>
      <c r="V143" s="73" t="s">
        <v>1081</v>
      </c>
      <c r="W143" s="143" t="s">
        <v>1082</v>
      </c>
      <c r="X143" s="162" t="s">
        <v>1083</v>
      </c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</row>
    <row r="144" spans="1:45" ht="14.25" customHeight="1">
      <c r="A144" s="143" t="s">
        <v>1084</v>
      </c>
      <c r="B144" s="73" t="s">
        <v>1085</v>
      </c>
      <c r="C144" s="144" t="s">
        <v>1086</v>
      </c>
      <c r="D144" s="144" t="s">
        <v>1087</v>
      </c>
      <c r="E144" s="145" t="s">
        <v>1088</v>
      </c>
      <c r="F144" s="145" t="s">
        <v>25</v>
      </c>
      <c r="G144" s="146">
        <v>44440</v>
      </c>
      <c r="H144" s="147" t="s">
        <v>1089</v>
      </c>
      <c r="I144" s="148" t="s">
        <v>212</v>
      </c>
      <c r="J144" s="148">
        <f t="shared" ca="1" si="0"/>
        <v>286</v>
      </c>
      <c r="K144" s="142" t="str">
        <f t="shared" ca="1" si="1"/>
        <v>VIGENTE</v>
      </c>
      <c r="L144" s="73" t="s">
        <v>1090</v>
      </c>
      <c r="M144" s="73" t="s">
        <v>1091</v>
      </c>
      <c r="N144" s="150" t="s">
        <v>1092</v>
      </c>
      <c r="O144" s="73" t="s">
        <v>1093</v>
      </c>
      <c r="P144" s="73" t="s">
        <v>73</v>
      </c>
      <c r="Q144" s="150" t="s">
        <v>1092</v>
      </c>
      <c r="R144" s="73" t="s">
        <v>77</v>
      </c>
      <c r="S144" s="73" t="s">
        <v>1094</v>
      </c>
      <c r="T144" s="73" t="s">
        <v>1095</v>
      </c>
      <c r="U144" s="150" t="s">
        <v>1096</v>
      </c>
      <c r="V144" s="73" t="s">
        <v>1097</v>
      </c>
      <c r="W144" s="143" t="s">
        <v>1098</v>
      </c>
      <c r="X144" s="150" t="s">
        <v>1096</v>
      </c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</row>
    <row r="145" spans="1:45" ht="14.25" customHeight="1">
      <c r="A145" s="167" t="s">
        <v>1099</v>
      </c>
      <c r="B145" s="134" t="s">
        <v>1100</v>
      </c>
      <c r="C145" s="135" t="s">
        <v>1101</v>
      </c>
      <c r="D145" s="135" t="s">
        <v>1102</v>
      </c>
      <c r="E145" s="136" t="s">
        <v>1103</v>
      </c>
      <c r="F145" s="136" t="s">
        <v>198</v>
      </c>
      <c r="G145" s="137">
        <v>44572</v>
      </c>
      <c r="H145" s="137">
        <v>45788</v>
      </c>
      <c r="I145" s="138" t="s">
        <v>440</v>
      </c>
      <c r="J145" s="138">
        <f t="shared" ca="1" si="0"/>
        <v>538</v>
      </c>
      <c r="K145" s="142" t="str">
        <f t="shared" ca="1" si="1"/>
        <v>VIGENTE</v>
      </c>
      <c r="L145" s="135" t="s">
        <v>154</v>
      </c>
      <c r="M145" s="135" t="s">
        <v>155</v>
      </c>
      <c r="N145" s="139" t="s">
        <v>1104</v>
      </c>
      <c r="O145" s="135" t="s">
        <v>157</v>
      </c>
      <c r="P145" s="135" t="s">
        <v>158</v>
      </c>
      <c r="Q145" s="139" t="s">
        <v>1105</v>
      </c>
      <c r="R145" s="135" t="s">
        <v>1106</v>
      </c>
      <c r="S145" s="135" t="s">
        <v>968</v>
      </c>
      <c r="T145" s="140" t="s">
        <v>969</v>
      </c>
      <c r="U145" s="139" t="s">
        <v>1107</v>
      </c>
      <c r="V145" s="135" t="s">
        <v>1108</v>
      </c>
      <c r="W145" s="140" t="s">
        <v>585</v>
      </c>
      <c r="X145" s="139" t="s">
        <v>1109</v>
      </c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</row>
    <row r="146" spans="1:45" ht="14.25" customHeight="1">
      <c r="A146" s="167" t="s">
        <v>1099</v>
      </c>
      <c r="B146" s="134" t="s">
        <v>1100</v>
      </c>
      <c r="C146" s="135" t="s">
        <v>1101</v>
      </c>
      <c r="D146" s="135" t="s">
        <v>1102</v>
      </c>
      <c r="E146" s="136" t="s">
        <v>1103</v>
      </c>
      <c r="F146" s="136" t="s">
        <v>198</v>
      </c>
      <c r="G146" s="137">
        <v>44572</v>
      </c>
      <c r="H146" s="137">
        <v>45788</v>
      </c>
      <c r="I146" s="138" t="s">
        <v>440</v>
      </c>
      <c r="J146" s="138">
        <f t="shared" ca="1" si="0"/>
        <v>538</v>
      </c>
      <c r="K146" s="142" t="str">
        <f t="shared" ca="1" si="1"/>
        <v>VIGENTE</v>
      </c>
      <c r="L146" s="135" t="s">
        <v>154</v>
      </c>
      <c r="M146" s="135" t="s">
        <v>155</v>
      </c>
      <c r="N146" s="139" t="s">
        <v>1104</v>
      </c>
      <c r="O146" s="135" t="s">
        <v>157</v>
      </c>
      <c r="P146" s="135" t="s">
        <v>158</v>
      </c>
      <c r="Q146" s="139" t="s">
        <v>1105</v>
      </c>
      <c r="R146" s="135" t="s">
        <v>1110</v>
      </c>
      <c r="S146" s="135" t="s">
        <v>581</v>
      </c>
      <c r="T146" s="135" t="s">
        <v>582</v>
      </c>
      <c r="U146" s="139" t="s">
        <v>1109</v>
      </c>
      <c r="V146" s="135" t="s">
        <v>584</v>
      </c>
      <c r="W146" s="135" t="s">
        <v>585</v>
      </c>
      <c r="X146" s="139" t="s">
        <v>1107</v>
      </c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</row>
    <row r="147" spans="1:45" ht="14.25" customHeight="1">
      <c r="A147" s="133" t="s">
        <v>1111</v>
      </c>
      <c r="B147" s="134" t="s">
        <v>1112</v>
      </c>
      <c r="C147" s="135" t="s">
        <v>1113</v>
      </c>
      <c r="D147" s="135" t="s">
        <v>1114</v>
      </c>
      <c r="E147" s="136" t="s">
        <v>1103</v>
      </c>
      <c r="F147" s="136" t="s">
        <v>198</v>
      </c>
      <c r="G147" s="137">
        <v>44384</v>
      </c>
      <c r="H147" s="137">
        <v>45480</v>
      </c>
      <c r="I147" s="138" t="s">
        <v>236</v>
      </c>
      <c r="J147" s="138">
        <f t="shared" ca="1" si="0"/>
        <v>230</v>
      </c>
      <c r="K147" s="142" t="str">
        <f t="shared" ca="1" si="1"/>
        <v>VIGENTE</v>
      </c>
      <c r="L147" s="135" t="s">
        <v>368</v>
      </c>
      <c r="M147" s="135" t="s">
        <v>369</v>
      </c>
      <c r="N147" s="139" t="s">
        <v>1115</v>
      </c>
      <c r="O147" s="135" t="s">
        <v>365</v>
      </c>
      <c r="P147" s="135" t="s">
        <v>366</v>
      </c>
      <c r="Q147" s="139" t="s">
        <v>1115</v>
      </c>
      <c r="R147" s="135" t="s">
        <v>367</v>
      </c>
      <c r="S147" s="144" t="s">
        <v>1116</v>
      </c>
      <c r="T147" s="153" t="s">
        <v>1117</v>
      </c>
      <c r="U147" s="150" t="s">
        <v>1118</v>
      </c>
      <c r="V147" s="144" t="s">
        <v>1119</v>
      </c>
      <c r="W147" s="168" t="s">
        <v>1120</v>
      </c>
      <c r="X147" s="150" t="s">
        <v>1118</v>
      </c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</row>
    <row r="148" spans="1:45" ht="14.25" customHeight="1">
      <c r="A148" s="144" t="s">
        <v>1121</v>
      </c>
      <c r="B148" s="73" t="s">
        <v>1069</v>
      </c>
      <c r="C148" s="144" t="s">
        <v>1122</v>
      </c>
      <c r="D148" s="144" t="s">
        <v>1071</v>
      </c>
      <c r="E148" s="145" t="s">
        <v>1072</v>
      </c>
      <c r="F148" s="145" t="s">
        <v>25</v>
      </c>
      <c r="G148" s="146">
        <v>44504</v>
      </c>
      <c r="H148" s="147" t="s">
        <v>1123</v>
      </c>
      <c r="I148" s="148" t="s">
        <v>55</v>
      </c>
      <c r="J148" s="148">
        <f t="shared" ca="1" si="0"/>
        <v>715</v>
      </c>
      <c r="K148" s="142" t="str">
        <f t="shared" ca="1" si="1"/>
        <v>VIGENTE</v>
      </c>
      <c r="L148" s="73" t="s">
        <v>857</v>
      </c>
      <c r="M148" s="73" t="s">
        <v>1124</v>
      </c>
      <c r="N148" s="162" t="s">
        <v>1125</v>
      </c>
      <c r="O148" s="73" t="s">
        <v>281</v>
      </c>
      <c r="P148" s="73" t="s">
        <v>282</v>
      </c>
      <c r="Q148" s="150" t="s">
        <v>1125</v>
      </c>
      <c r="R148" s="151" t="s">
        <v>1126</v>
      </c>
      <c r="S148" s="151" t="s">
        <v>1127</v>
      </c>
      <c r="T148" s="153" t="s">
        <v>1128</v>
      </c>
      <c r="U148" s="162" t="s">
        <v>1129</v>
      </c>
      <c r="V148" s="169" t="s">
        <v>1130</v>
      </c>
      <c r="W148" s="170" t="s">
        <v>337</v>
      </c>
      <c r="X148" s="162" t="s">
        <v>1131</v>
      </c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</row>
    <row r="149" spans="1:45" ht="14.25" customHeight="1">
      <c r="A149" s="133" t="s">
        <v>1132</v>
      </c>
      <c r="B149" s="134" t="s">
        <v>983</v>
      </c>
      <c r="C149" s="135" t="s">
        <v>1133</v>
      </c>
      <c r="D149" s="135" t="s">
        <v>1061</v>
      </c>
      <c r="E149" s="136" t="s">
        <v>197</v>
      </c>
      <c r="F149" s="136" t="s">
        <v>198</v>
      </c>
      <c r="G149" s="137">
        <v>44392</v>
      </c>
      <c r="H149" s="137">
        <v>45488</v>
      </c>
      <c r="I149" s="138" t="s">
        <v>236</v>
      </c>
      <c r="J149" s="138">
        <f t="shared" ca="1" si="0"/>
        <v>238</v>
      </c>
      <c r="K149" s="142" t="str">
        <f t="shared" ca="1" si="1"/>
        <v>VIGENTE</v>
      </c>
      <c r="L149" s="135" t="s">
        <v>1134</v>
      </c>
      <c r="M149" s="135" t="s">
        <v>342</v>
      </c>
      <c r="N149" s="139" t="s">
        <v>1135</v>
      </c>
      <c r="O149" s="73" t="s">
        <v>1136</v>
      </c>
      <c r="P149" s="73" t="s">
        <v>1004</v>
      </c>
      <c r="Q149" s="139" t="s">
        <v>1135</v>
      </c>
      <c r="R149" s="135" t="s">
        <v>346</v>
      </c>
      <c r="S149" s="135" t="s">
        <v>1137</v>
      </c>
      <c r="T149" s="135" t="s">
        <v>799</v>
      </c>
      <c r="U149" s="139" t="s">
        <v>1138</v>
      </c>
      <c r="V149" s="169" t="s">
        <v>357</v>
      </c>
      <c r="W149" s="140" t="s">
        <v>358</v>
      </c>
      <c r="X149" s="139" t="s">
        <v>1139</v>
      </c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</row>
    <row r="150" spans="1:45" ht="14.25" customHeight="1">
      <c r="A150" s="133" t="s">
        <v>1140</v>
      </c>
      <c r="B150" s="134" t="s">
        <v>1069</v>
      </c>
      <c r="C150" s="135" t="s">
        <v>1141</v>
      </c>
      <c r="D150" s="135" t="s">
        <v>1071</v>
      </c>
      <c r="E150" s="136" t="s">
        <v>1072</v>
      </c>
      <c r="F150" s="136" t="s">
        <v>25</v>
      </c>
      <c r="G150" s="137">
        <v>44495</v>
      </c>
      <c r="H150" s="137">
        <v>45956</v>
      </c>
      <c r="I150" s="138" t="s">
        <v>361</v>
      </c>
      <c r="J150" s="138">
        <f t="shared" ca="1" si="0"/>
        <v>706</v>
      </c>
      <c r="K150" s="142" t="str">
        <f t="shared" ca="1" si="1"/>
        <v>VIGENTE</v>
      </c>
      <c r="L150" s="135" t="s">
        <v>1142</v>
      </c>
      <c r="M150" s="135" t="s">
        <v>1143</v>
      </c>
      <c r="N150" s="139" t="s">
        <v>1144</v>
      </c>
      <c r="O150" s="135" t="s">
        <v>375</v>
      </c>
      <c r="P150" s="135" t="s">
        <v>376</v>
      </c>
      <c r="Q150" s="139" t="s">
        <v>1144</v>
      </c>
      <c r="R150" s="135" t="s">
        <v>1145</v>
      </c>
      <c r="S150" s="135" t="s">
        <v>1146</v>
      </c>
      <c r="T150" s="135" t="s">
        <v>1147</v>
      </c>
      <c r="U150" s="139" t="s">
        <v>1148</v>
      </c>
      <c r="V150" s="135" t="s">
        <v>1149</v>
      </c>
      <c r="W150" s="140" t="s">
        <v>1150</v>
      </c>
      <c r="X150" s="139" t="s">
        <v>1148</v>
      </c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</row>
    <row r="151" spans="1:45" ht="15" customHeight="1">
      <c r="A151" s="133" t="s">
        <v>1151</v>
      </c>
      <c r="B151" s="134" t="s">
        <v>1152</v>
      </c>
      <c r="C151" s="135" t="s">
        <v>1153</v>
      </c>
      <c r="D151" s="135" t="s">
        <v>1154</v>
      </c>
      <c r="E151" s="136" t="s">
        <v>1010</v>
      </c>
      <c r="F151" s="136" t="s">
        <v>25</v>
      </c>
      <c r="G151" s="137">
        <v>44503</v>
      </c>
      <c r="H151" s="137">
        <v>45599</v>
      </c>
      <c r="I151" s="138" t="s">
        <v>55</v>
      </c>
      <c r="J151" s="138">
        <f t="shared" ca="1" si="0"/>
        <v>349</v>
      </c>
      <c r="K151" s="142" t="str">
        <f t="shared" ca="1" si="1"/>
        <v>VIGENTE</v>
      </c>
      <c r="L151" s="135" t="s">
        <v>185</v>
      </c>
      <c r="M151" s="135" t="s">
        <v>186</v>
      </c>
      <c r="N151" s="139" t="s">
        <v>1155</v>
      </c>
      <c r="O151" s="171" t="s">
        <v>182</v>
      </c>
      <c r="P151" s="135" t="s">
        <v>183</v>
      </c>
      <c r="Q151" s="172" t="s">
        <v>1156</v>
      </c>
      <c r="R151" s="135" t="s">
        <v>187</v>
      </c>
      <c r="S151" s="135" t="s">
        <v>191</v>
      </c>
      <c r="T151" s="135" t="s">
        <v>192</v>
      </c>
      <c r="U151" s="139" t="s">
        <v>1157</v>
      </c>
      <c r="V151" s="135" t="s">
        <v>215</v>
      </c>
      <c r="W151" s="140" t="s">
        <v>189</v>
      </c>
      <c r="X151" s="139" t="s">
        <v>1157</v>
      </c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</row>
    <row r="152" spans="1:45" ht="15" customHeight="1">
      <c r="A152" s="133" t="s">
        <v>1158</v>
      </c>
      <c r="B152" s="134" t="s">
        <v>1069</v>
      </c>
      <c r="C152" s="135" t="s">
        <v>1159</v>
      </c>
      <c r="D152" s="135" t="s">
        <v>1071</v>
      </c>
      <c r="E152" s="136" t="s">
        <v>1072</v>
      </c>
      <c r="F152" s="136" t="s">
        <v>25</v>
      </c>
      <c r="G152" s="137">
        <v>44518</v>
      </c>
      <c r="H152" s="137" t="s">
        <v>1160</v>
      </c>
      <c r="I152" s="138" t="s">
        <v>55</v>
      </c>
      <c r="J152" s="138">
        <f t="shared" ca="1" si="0"/>
        <v>-2</v>
      </c>
      <c r="K152" s="142" t="str">
        <f t="shared" ca="1" si="1"/>
        <v>ENCERRADO</v>
      </c>
      <c r="L152" s="135" t="s">
        <v>1161</v>
      </c>
      <c r="M152" s="135" t="s">
        <v>1022</v>
      </c>
      <c r="N152" s="139" t="s">
        <v>1162</v>
      </c>
      <c r="O152" s="135" t="s">
        <v>1163</v>
      </c>
      <c r="P152" s="135" t="s">
        <v>224</v>
      </c>
      <c r="Q152" s="139" t="s">
        <v>1162</v>
      </c>
      <c r="R152" s="135" t="s">
        <v>226</v>
      </c>
      <c r="S152" s="135" t="s">
        <v>1164</v>
      </c>
      <c r="T152" s="135" t="s">
        <v>1165</v>
      </c>
      <c r="U152" s="139" t="s">
        <v>1166</v>
      </c>
      <c r="V152" s="135" t="s">
        <v>1167</v>
      </c>
      <c r="W152" s="135" t="s">
        <v>1168</v>
      </c>
      <c r="X152" s="139" t="s">
        <v>1166</v>
      </c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</row>
    <row r="153" spans="1:45" ht="15" customHeight="1">
      <c r="A153" s="133" t="s">
        <v>1169</v>
      </c>
      <c r="B153" s="134" t="s">
        <v>1170</v>
      </c>
      <c r="C153" s="135" t="s">
        <v>1171</v>
      </c>
      <c r="D153" s="135" t="s">
        <v>1172</v>
      </c>
      <c r="E153" s="136" t="s">
        <v>40</v>
      </c>
      <c r="F153" s="136" t="s">
        <v>25</v>
      </c>
      <c r="G153" s="137">
        <v>44558</v>
      </c>
      <c r="H153" s="137">
        <v>45288</v>
      </c>
      <c r="I153" s="138" t="s">
        <v>26</v>
      </c>
      <c r="J153" s="138">
        <f t="shared" ca="1" si="0"/>
        <v>38</v>
      </c>
      <c r="K153" s="142" t="str">
        <f t="shared" ca="1" si="1"/>
        <v>PROVIDÊNCIAS</v>
      </c>
      <c r="L153" s="135" t="s">
        <v>1173</v>
      </c>
      <c r="M153" s="135" t="s">
        <v>238</v>
      </c>
      <c r="N153" s="139" t="s">
        <v>1174</v>
      </c>
      <c r="O153" s="135" t="s">
        <v>1175</v>
      </c>
      <c r="P153" s="135" t="s">
        <v>718</v>
      </c>
      <c r="Q153" s="139" t="s">
        <v>1174</v>
      </c>
      <c r="R153" s="135" t="s">
        <v>1176</v>
      </c>
      <c r="S153" s="135" t="s">
        <v>1177</v>
      </c>
      <c r="T153" s="135" t="s">
        <v>718</v>
      </c>
      <c r="U153" s="139" t="s">
        <v>1178</v>
      </c>
      <c r="V153" s="135" t="s">
        <v>1173</v>
      </c>
      <c r="W153" s="140" t="s">
        <v>238</v>
      </c>
      <c r="X153" s="139" t="s">
        <v>1178</v>
      </c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</row>
    <row r="154" spans="1:45" ht="15" customHeight="1">
      <c r="A154" s="133" t="s">
        <v>1169</v>
      </c>
      <c r="B154" s="134" t="s">
        <v>1170</v>
      </c>
      <c r="C154" s="135" t="s">
        <v>1171</v>
      </c>
      <c r="D154" s="135" t="s">
        <v>1172</v>
      </c>
      <c r="E154" s="136" t="s">
        <v>40</v>
      </c>
      <c r="F154" s="136" t="s">
        <v>25</v>
      </c>
      <c r="G154" s="137">
        <v>44558</v>
      </c>
      <c r="H154" s="137">
        <v>45288</v>
      </c>
      <c r="I154" s="138" t="s">
        <v>26</v>
      </c>
      <c r="J154" s="138">
        <f t="shared" ca="1" si="0"/>
        <v>38</v>
      </c>
      <c r="K154" s="142" t="str">
        <f t="shared" ca="1" si="1"/>
        <v>PROVIDÊNCIAS</v>
      </c>
      <c r="L154" s="135" t="s">
        <v>1173</v>
      </c>
      <c r="M154" s="135" t="s">
        <v>238</v>
      </c>
      <c r="N154" s="139" t="s">
        <v>1174</v>
      </c>
      <c r="O154" s="135" t="s">
        <v>1175</v>
      </c>
      <c r="P154" s="135" t="s">
        <v>718</v>
      </c>
      <c r="Q154" s="139" t="s">
        <v>1174</v>
      </c>
      <c r="R154" s="135" t="s">
        <v>1179</v>
      </c>
      <c r="S154" s="135" t="s">
        <v>1180</v>
      </c>
      <c r="T154" s="135" t="s">
        <v>849</v>
      </c>
      <c r="U154" s="139" t="s">
        <v>1178</v>
      </c>
      <c r="V154" s="135" t="s">
        <v>1181</v>
      </c>
      <c r="W154" s="140" t="s">
        <v>241</v>
      </c>
      <c r="X154" s="139" t="s">
        <v>1178</v>
      </c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</row>
    <row r="155" spans="1:45" ht="14.25" customHeight="1">
      <c r="A155" s="144" t="s">
        <v>1182</v>
      </c>
      <c r="B155" s="73" t="s">
        <v>1069</v>
      </c>
      <c r="C155" s="144" t="s">
        <v>1183</v>
      </c>
      <c r="D155" s="144" t="s">
        <v>1071</v>
      </c>
      <c r="E155" s="145" t="s">
        <v>1072</v>
      </c>
      <c r="F155" s="145" t="s">
        <v>25</v>
      </c>
      <c r="G155" s="146">
        <v>44498</v>
      </c>
      <c r="H155" s="146">
        <v>45959</v>
      </c>
      <c r="I155" s="148" t="s">
        <v>361</v>
      </c>
      <c r="J155" s="148">
        <f t="shared" ca="1" si="0"/>
        <v>709</v>
      </c>
      <c r="K155" s="142" t="str">
        <f t="shared" ca="1" si="1"/>
        <v>VIGENTE</v>
      </c>
      <c r="L155" s="135" t="s">
        <v>1184</v>
      </c>
      <c r="M155" s="135" t="s">
        <v>183</v>
      </c>
      <c r="N155" s="173" t="s">
        <v>1185</v>
      </c>
      <c r="O155" s="144" t="s">
        <v>185</v>
      </c>
      <c r="P155" s="144" t="s">
        <v>186</v>
      </c>
      <c r="Q155" s="173" t="s">
        <v>1185</v>
      </c>
      <c r="R155" s="135" t="s">
        <v>1186</v>
      </c>
      <c r="S155" s="135" t="s">
        <v>1187</v>
      </c>
      <c r="T155" s="135" t="s">
        <v>1188</v>
      </c>
      <c r="U155" s="139" t="s">
        <v>1189</v>
      </c>
      <c r="V155" s="135" t="s">
        <v>1190</v>
      </c>
      <c r="W155" s="140" t="s">
        <v>1191</v>
      </c>
      <c r="X155" s="172" t="s">
        <v>1189</v>
      </c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</row>
    <row r="156" spans="1:45" ht="14.25" customHeight="1">
      <c r="A156" s="144" t="s">
        <v>1192</v>
      </c>
      <c r="B156" s="73" t="s">
        <v>1193</v>
      </c>
      <c r="C156" s="144"/>
      <c r="D156" s="144" t="s">
        <v>1194</v>
      </c>
      <c r="E156" s="160" t="s">
        <v>1195</v>
      </c>
      <c r="F156" s="160" t="s">
        <v>25</v>
      </c>
      <c r="G156" s="146">
        <v>44403</v>
      </c>
      <c r="H156" s="147" t="s">
        <v>1196</v>
      </c>
      <c r="I156" s="148" t="s">
        <v>236</v>
      </c>
      <c r="J156" s="148" t="e">
        <f t="shared" ca="1" si="0"/>
        <v>#VALUE!</v>
      </c>
      <c r="K156" s="142" t="e">
        <f t="shared" ca="1" si="1"/>
        <v>#VALUE!</v>
      </c>
      <c r="L156" s="174" t="s">
        <v>1197</v>
      </c>
      <c r="M156" s="174" t="s">
        <v>308</v>
      </c>
      <c r="N156" s="175" t="s">
        <v>1198</v>
      </c>
      <c r="O156" s="174" t="s">
        <v>1199</v>
      </c>
      <c r="P156" s="174" t="s">
        <v>681</v>
      </c>
      <c r="Q156" s="175" t="s">
        <v>1198</v>
      </c>
      <c r="R156" s="176" t="s">
        <v>309</v>
      </c>
      <c r="S156" s="174" t="s">
        <v>1200</v>
      </c>
      <c r="T156" s="177" t="s">
        <v>1201</v>
      </c>
      <c r="U156" s="175" t="s">
        <v>1202</v>
      </c>
      <c r="V156" s="174" t="s">
        <v>1203</v>
      </c>
      <c r="W156" s="176" t="s">
        <v>1204</v>
      </c>
      <c r="X156" s="175" t="s">
        <v>1202</v>
      </c>
      <c r="Y156" s="178"/>
      <c r="Z156" s="178"/>
      <c r="AA156" s="178"/>
      <c r="AB156" s="178"/>
      <c r="AC156" s="178"/>
      <c r="AD156" s="178"/>
      <c r="AE156" s="178"/>
      <c r="AF156" s="178"/>
      <c r="AG156" s="178"/>
      <c r="AH156" s="178"/>
      <c r="AI156" s="178"/>
      <c r="AJ156" s="178"/>
      <c r="AK156" s="178"/>
      <c r="AL156" s="178"/>
      <c r="AM156" s="178"/>
      <c r="AN156" s="178"/>
      <c r="AO156" s="178"/>
      <c r="AP156" s="178"/>
      <c r="AQ156" s="178"/>
      <c r="AR156" s="178"/>
      <c r="AS156" s="178"/>
    </row>
    <row r="157" spans="1:45" ht="14.25" customHeight="1">
      <c r="A157" s="133" t="s">
        <v>1205</v>
      </c>
      <c r="B157" s="134" t="s">
        <v>1206</v>
      </c>
      <c r="C157" s="135" t="s">
        <v>1207</v>
      </c>
      <c r="D157" s="135" t="s">
        <v>1208</v>
      </c>
      <c r="E157" s="136" t="s">
        <v>1072</v>
      </c>
      <c r="F157" s="136" t="s">
        <v>25</v>
      </c>
      <c r="G157" s="137">
        <v>44425</v>
      </c>
      <c r="H157" s="137">
        <v>45521</v>
      </c>
      <c r="I157" s="138" t="s">
        <v>633</v>
      </c>
      <c r="J157" s="138">
        <f t="shared" ca="1" si="0"/>
        <v>271</v>
      </c>
      <c r="K157" s="142" t="str">
        <f t="shared" ca="1" si="1"/>
        <v>VIGENTE</v>
      </c>
      <c r="L157" s="135" t="s">
        <v>1209</v>
      </c>
      <c r="M157" s="135" t="s">
        <v>1210</v>
      </c>
      <c r="N157" s="139" t="s">
        <v>1211</v>
      </c>
      <c r="O157" s="135" t="s">
        <v>307</v>
      </c>
      <c r="P157" s="135" t="s">
        <v>308</v>
      </c>
      <c r="Q157" s="139" t="s">
        <v>1211</v>
      </c>
      <c r="R157" s="135" t="s">
        <v>309</v>
      </c>
      <c r="S157" s="135" t="s">
        <v>1212</v>
      </c>
      <c r="T157" s="135" t="s">
        <v>1213</v>
      </c>
      <c r="U157" s="139" t="s">
        <v>1214</v>
      </c>
      <c r="V157" s="135" t="s">
        <v>1212</v>
      </c>
      <c r="W157" s="140" t="s">
        <v>1213</v>
      </c>
      <c r="X157" s="139" t="s">
        <v>1214</v>
      </c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</row>
    <row r="158" spans="1:45" ht="14.25" customHeight="1">
      <c r="A158" s="143" t="s">
        <v>1215</v>
      </c>
      <c r="B158" s="73" t="s">
        <v>1216</v>
      </c>
      <c r="C158" s="144"/>
      <c r="D158" s="144" t="s">
        <v>1217</v>
      </c>
      <c r="E158" s="145" t="s">
        <v>1033</v>
      </c>
      <c r="F158" s="145" t="s">
        <v>25</v>
      </c>
      <c r="G158" s="146">
        <v>44558</v>
      </c>
      <c r="H158" s="147" t="s">
        <v>1218</v>
      </c>
      <c r="I158" s="148" t="s">
        <v>26</v>
      </c>
      <c r="J158" s="148">
        <f t="shared" ca="1" si="0"/>
        <v>38</v>
      </c>
      <c r="K158" s="142" t="str">
        <f t="shared" ca="1" si="1"/>
        <v>PROVIDÊNCIAS</v>
      </c>
      <c r="L158" s="162" t="s">
        <v>1219</v>
      </c>
      <c r="M158" s="162" t="s">
        <v>28</v>
      </c>
      <c r="N158" s="179" t="s">
        <v>1220</v>
      </c>
      <c r="O158" s="162" t="s">
        <v>1221</v>
      </c>
      <c r="P158" s="162" t="s">
        <v>44</v>
      </c>
      <c r="Q158" s="180" t="s">
        <v>1220</v>
      </c>
      <c r="R158" s="162" t="s">
        <v>32</v>
      </c>
      <c r="S158" s="162" t="s">
        <v>1222</v>
      </c>
      <c r="T158" s="162" t="s">
        <v>1223</v>
      </c>
      <c r="U158" s="179" t="s">
        <v>1224</v>
      </c>
      <c r="V158" s="162" t="s">
        <v>905</v>
      </c>
      <c r="W158" s="181" t="s">
        <v>906</v>
      </c>
      <c r="X158" s="172" t="s">
        <v>1225</v>
      </c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</row>
    <row r="159" spans="1:45" ht="14.25" customHeight="1">
      <c r="A159" s="143" t="s">
        <v>1226</v>
      </c>
      <c r="B159" s="144" t="s">
        <v>1227</v>
      </c>
      <c r="C159" s="144"/>
      <c r="D159" s="144" t="s">
        <v>1228</v>
      </c>
      <c r="E159" s="145" t="s">
        <v>1229</v>
      </c>
      <c r="F159" s="145" t="s">
        <v>25</v>
      </c>
      <c r="G159" s="183">
        <v>44489</v>
      </c>
      <c r="H159" s="183">
        <v>46315</v>
      </c>
      <c r="I159" s="148" t="s">
        <v>361</v>
      </c>
      <c r="J159" s="148">
        <f t="shared" ca="1" si="0"/>
        <v>1065</v>
      </c>
      <c r="K159" s="142" t="str">
        <f t="shared" ca="1" si="1"/>
        <v>VIGENTE</v>
      </c>
      <c r="L159" s="144" t="s">
        <v>1230</v>
      </c>
      <c r="M159" s="144" t="s">
        <v>1231</v>
      </c>
      <c r="N159" s="184" t="s">
        <v>1232</v>
      </c>
      <c r="O159" s="144" t="s">
        <v>1233</v>
      </c>
      <c r="P159" s="144" t="s">
        <v>1234</v>
      </c>
      <c r="Q159" s="184" t="s">
        <v>1232</v>
      </c>
      <c r="R159" s="144" t="s">
        <v>1235</v>
      </c>
      <c r="S159" s="185" t="s">
        <v>1236</v>
      </c>
      <c r="T159" s="186" t="s">
        <v>1237</v>
      </c>
      <c r="U159" s="187" t="s">
        <v>1238</v>
      </c>
      <c r="V159" s="180" t="s">
        <v>1239</v>
      </c>
      <c r="W159" s="187" t="s">
        <v>1240</v>
      </c>
      <c r="X159" s="184" t="s">
        <v>1238</v>
      </c>
      <c r="Y159" s="188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</row>
    <row r="160" spans="1:45" ht="14.25" customHeight="1">
      <c r="A160" s="143" t="s">
        <v>1226</v>
      </c>
      <c r="B160" s="144" t="s">
        <v>1227</v>
      </c>
      <c r="C160" s="144"/>
      <c r="D160" s="144" t="s">
        <v>1228</v>
      </c>
      <c r="E160" s="145" t="s">
        <v>1229</v>
      </c>
      <c r="F160" s="145" t="s">
        <v>25</v>
      </c>
      <c r="G160" s="183">
        <v>44489</v>
      </c>
      <c r="H160" s="183">
        <v>46315</v>
      </c>
      <c r="I160" s="148" t="s">
        <v>361</v>
      </c>
      <c r="J160" s="148">
        <f t="shared" ca="1" si="0"/>
        <v>1065</v>
      </c>
      <c r="K160" s="142" t="str">
        <f t="shared" ca="1" si="1"/>
        <v>VIGENTE</v>
      </c>
      <c r="L160" s="144" t="s">
        <v>1230</v>
      </c>
      <c r="M160" s="144" t="s">
        <v>1231</v>
      </c>
      <c r="N160" s="184" t="s">
        <v>1232</v>
      </c>
      <c r="O160" s="144" t="s">
        <v>1233</v>
      </c>
      <c r="P160" s="144" t="s">
        <v>1234</v>
      </c>
      <c r="Q160" s="184" t="s">
        <v>1232</v>
      </c>
      <c r="R160" s="144" t="s">
        <v>242</v>
      </c>
      <c r="S160" s="185" t="s">
        <v>1241</v>
      </c>
      <c r="T160" s="186" t="s">
        <v>1242</v>
      </c>
      <c r="U160" s="187" t="s">
        <v>1243</v>
      </c>
      <c r="V160" s="180" t="s">
        <v>1244</v>
      </c>
      <c r="W160" s="181" t="s">
        <v>1245</v>
      </c>
      <c r="X160" s="187" t="s">
        <v>1243</v>
      </c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</row>
    <row r="161" spans="1:45" ht="14.25" customHeight="1">
      <c r="A161" s="143" t="s">
        <v>1226</v>
      </c>
      <c r="B161" s="144" t="s">
        <v>1227</v>
      </c>
      <c r="C161" s="144"/>
      <c r="D161" s="144" t="s">
        <v>1228</v>
      </c>
      <c r="E161" s="145" t="s">
        <v>1229</v>
      </c>
      <c r="F161" s="145" t="s">
        <v>25</v>
      </c>
      <c r="G161" s="183">
        <v>44489</v>
      </c>
      <c r="H161" s="183">
        <v>46315</v>
      </c>
      <c r="I161" s="148" t="s">
        <v>361</v>
      </c>
      <c r="J161" s="148">
        <f t="shared" ca="1" si="0"/>
        <v>1065</v>
      </c>
      <c r="K161" s="142" t="str">
        <f t="shared" ca="1" si="1"/>
        <v>VIGENTE</v>
      </c>
      <c r="L161" s="144" t="s">
        <v>1230</v>
      </c>
      <c r="M161" s="144" t="s">
        <v>1231</v>
      </c>
      <c r="N161" s="184" t="s">
        <v>1232</v>
      </c>
      <c r="O161" s="144" t="s">
        <v>1233</v>
      </c>
      <c r="P161" s="144" t="s">
        <v>1234</v>
      </c>
      <c r="Q161" s="184" t="s">
        <v>1232</v>
      </c>
      <c r="R161" s="144" t="s">
        <v>367</v>
      </c>
      <c r="S161" s="185" t="s">
        <v>1246</v>
      </c>
      <c r="T161" s="186" t="s">
        <v>1247</v>
      </c>
      <c r="U161" s="187" t="s">
        <v>1248</v>
      </c>
      <c r="V161" s="180" t="s">
        <v>368</v>
      </c>
      <c r="W161" s="187" t="s">
        <v>369</v>
      </c>
      <c r="X161" s="187" t="s">
        <v>1248</v>
      </c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</row>
    <row r="162" spans="1:45" ht="14.25" customHeight="1">
      <c r="A162" s="143" t="s">
        <v>1226</v>
      </c>
      <c r="B162" s="144" t="s">
        <v>1227</v>
      </c>
      <c r="C162" s="144"/>
      <c r="D162" s="144" t="s">
        <v>1228</v>
      </c>
      <c r="E162" s="145" t="s">
        <v>1229</v>
      </c>
      <c r="F162" s="145" t="s">
        <v>25</v>
      </c>
      <c r="G162" s="183">
        <v>44489</v>
      </c>
      <c r="H162" s="183">
        <v>46315</v>
      </c>
      <c r="I162" s="148" t="s">
        <v>361</v>
      </c>
      <c r="J162" s="148">
        <f t="shared" ca="1" si="0"/>
        <v>1065</v>
      </c>
      <c r="K162" s="142" t="str">
        <f t="shared" ca="1" si="1"/>
        <v>VIGENTE</v>
      </c>
      <c r="L162" s="144" t="s">
        <v>1230</v>
      </c>
      <c r="M162" s="144" t="s">
        <v>1231</v>
      </c>
      <c r="N162" s="184" t="s">
        <v>1232</v>
      </c>
      <c r="O162" s="144" t="s">
        <v>1233</v>
      </c>
      <c r="P162" s="144" t="s">
        <v>1234</v>
      </c>
      <c r="Q162" s="184" t="s">
        <v>1232</v>
      </c>
      <c r="R162" s="144" t="s">
        <v>1249</v>
      </c>
      <c r="S162" s="185" t="s">
        <v>724</v>
      </c>
      <c r="T162" s="186" t="s">
        <v>1250</v>
      </c>
      <c r="U162" s="187" t="s">
        <v>1251</v>
      </c>
      <c r="V162" s="180" t="s">
        <v>523</v>
      </c>
      <c r="W162" s="187" t="s">
        <v>524</v>
      </c>
      <c r="X162" s="187" t="s">
        <v>1251</v>
      </c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</row>
    <row r="163" spans="1:45" ht="14.25" customHeight="1">
      <c r="A163" s="143" t="s">
        <v>1226</v>
      </c>
      <c r="B163" s="144" t="s">
        <v>1227</v>
      </c>
      <c r="C163" s="144"/>
      <c r="D163" s="144" t="s">
        <v>1228</v>
      </c>
      <c r="E163" s="145" t="s">
        <v>1229</v>
      </c>
      <c r="F163" s="145" t="s">
        <v>25</v>
      </c>
      <c r="G163" s="183">
        <v>44489</v>
      </c>
      <c r="H163" s="183">
        <v>46315</v>
      </c>
      <c r="I163" s="148" t="s">
        <v>361</v>
      </c>
      <c r="J163" s="148">
        <f t="shared" ca="1" si="0"/>
        <v>1065</v>
      </c>
      <c r="K163" s="142" t="str">
        <f t="shared" ca="1" si="1"/>
        <v>VIGENTE</v>
      </c>
      <c r="L163" s="144" t="s">
        <v>1230</v>
      </c>
      <c r="M163" s="144" t="s">
        <v>1231</v>
      </c>
      <c r="N163" s="184" t="s">
        <v>1232</v>
      </c>
      <c r="O163" s="144" t="s">
        <v>1233</v>
      </c>
      <c r="P163" s="144" t="s">
        <v>1234</v>
      </c>
      <c r="Q163" s="184" t="s">
        <v>1232</v>
      </c>
      <c r="R163" s="144" t="s">
        <v>726</v>
      </c>
      <c r="S163" s="185" t="s">
        <v>1252</v>
      </c>
      <c r="T163" s="186" t="s">
        <v>1253</v>
      </c>
      <c r="U163" s="187" t="s">
        <v>1254</v>
      </c>
      <c r="V163" s="180" t="s">
        <v>1255</v>
      </c>
      <c r="W163" s="187" t="s">
        <v>1256</v>
      </c>
      <c r="X163" s="187" t="s">
        <v>1254</v>
      </c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</row>
    <row r="164" spans="1:45" ht="14.25" customHeight="1">
      <c r="A164" s="143" t="s">
        <v>1226</v>
      </c>
      <c r="B164" s="144" t="s">
        <v>1227</v>
      </c>
      <c r="C164" s="144"/>
      <c r="D164" s="144" t="s">
        <v>1228</v>
      </c>
      <c r="E164" s="145" t="s">
        <v>1229</v>
      </c>
      <c r="F164" s="145" t="s">
        <v>25</v>
      </c>
      <c r="G164" s="183">
        <v>44489</v>
      </c>
      <c r="H164" s="183">
        <v>46315</v>
      </c>
      <c r="I164" s="148" t="s">
        <v>361</v>
      </c>
      <c r="J164" s="148">
        <f t="shared" ca="1" si="0"/>
        <v>1065</v>
      </c>
      <c r="K164" s="142" t="str">
        <f t="shared" ca="1" si="1"/>
        <v>VIGENTE</v>
      </c>
      <c r="L164" s="144" t="s">
        <v>1230</v>
      </c>
      <c r="M164" s="144" t="s">
        <v>1231</v>
      </c>
      <c r="N164" s="184" t="s">
        <v>1232</v>
      </c>
      <c r="O164" s="144" t="s">
        <v>1233</v>
      </c>
      <c r="P164" s="144" t="s">
        <v>1234</v>
      </c>
      <c r="Q164" s="184" t="s">
        <v>1232</v>
      </c>
      <c r="R164" s="144" t="s">
        <v>129</v>
      </c>
      <c r="S164" s="185" t="s">
        <v>127</v>
      </c>
      <c r="T164" s="186" t="s">
        <v>128</v>
      </c>
      <c r="U164" s="187" t="s">
        <v>1257</v>
      </c>
      <c r="V164" s="180" t="s">
        <v>132</v>
      </c>
      <c r="W164" s="187" t="s">
        <v>133</v>
      </c>
      <c r="X164" s="187" t="s">
        <v>1257</v>
      </c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</row>
    <row r="165" spans="1:45" ht="14.25" customHeight="1">
      <c r="A165" s="143" t="s">
        <v>1226</v>
      </c>
      <c r="B165" s="144" t="s">
        <v>1227</v>
      </c>
      <c r="C165" s="144"/>
      <c r="D165" s="144" t="s">
        <v>1228</v>
      </c>
      <c r="E165" s="145" t="s">
        <v>1229</v>
      </c>
      <c r="F165" s="145" t="s">
        <v>25</v>
      </c>
      <c r="G165" s="183">
        <v>44489</v>
      </c>
      <c r="H165" s="183">
        <v>46315</v>
      </c>
      <c r="I165" s="148" t="s">
        <v>361</v>
      </c>
      <c r="J165" s="148">
        <f t="shared" ca="1" si="0"/>
        <v>1065</v>
      </c>
      <c r="K165" s="142" t="str">
        <f t="shared" ca="1" si="1"/>
        <v>VIGENTE</v>
      </c>
      <c r="L165" s="144" t="s">
        <v>1230</v>
      </c>
      <c r="M165" s="144" t="s">
        <v>1231</v>
      </c>
      <c r="N165" s="184" t="s">
        <v>1232</v>
      </c>
      <c r="O165" s="144" t="s">
        <v>1233</v>
      </c>
      <c r="P165" s="144" t="s">
        <v>1234</v>
      </c>
      <c r="Q165" s="184" t="s">
        <v>1232</v>
      </c>
      <c r="R165" s="144" t="s">
        <v>346</v>
      </c>
      <c r="S165" s="185" t="s">
        <v>347</v>
      </c>
      <c r="T165" s="186" t="s">
        <v>348</v>
      </c>
      <c r="U165" s="187" t="s">
        <v>1258</v>
      </c>
      <c r="V165" s="180" t="s">
        <v>861</v>
      </c>
      <c r="W165" s="187" t="s">
        <v>862</v>
      </c>
      <c r="X165" s="187" t="s">
        <v>1258</v>
      </c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</row>
    <row r="166" spans="1:45" ht="14.25" customHeight="1">
      <c r="A166" s="143" t="s">
        <v>1226</v>
      </c>
      <c r="B166" s="144" t="s">
        <v>1227</v>
      </c>
      <c r="C166" s="144"/>
      <c r="D166" s="144" t="s">
        <v>1228</v>
      </c>
      <c r="E166" s="145" t="s">
        <v>1229</v>
      </c>
      <c r="F166" s="145" t="s">
        <v>25</v>
      </c>
      <c r="G166" s="183">
        <v>44489</v>
      </c>
      <c r="H166" s="183">
        <v>46315</v>
      </c>
      <c r="I166" s="148" t="s">
        <v>361</v>
      </c>
      <c r="J166" s="148">
        <f t="shared" ca="1" si="0"/>
        <v>1065</v>
      </c>
      <c r="K166" s="142" t="str">
        <f t="shared" ca="1" si="1"/>
        <v>VIGENTE</v>
      </c>
      <c r="L166" s="144" t="s">
        <v>1230</v>
      </c>
      <c r="M166" s="144" t="s">
        <v>1231</v>
      </c>
      <c r="N166" s="184" t="s">
        <v>1232</v>
      </c>
      <c r="O166" s="144" t="s">
        <v>1233</v>
      </c>
      <c r="P166" s="144" t="s">
        <v>1234</v>
      </c>
      <c r="Q166" s="184" t="s">
        <v>1232</v>
      </c>
      <c r="R166" s="144" t="s">
        <v>470</v>
      </c>
      <c r="S166" s="185" t="s">
        <v>863</v>
      </c>
      <c r="T166" s="186" t="s">
        <v>864</v>
      </c>
      <c r="U166" s="187" t="s">
        <v>1259</v>
      </c>
      <c r="V166" s="180" t="s">
        <v>1260</v>
      </c>
      <c r="W166" s="187" t="s">
        <v>1261</v>
      </c>
      <c r="X166" s="187" t="s">
        <v>1259</v>
      </c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</row>
    <row r="167" spans="1:45" ht="14.25" customHeight="1">
      <c r="A167" s="143" t="s">
        <v>1226</v>
      </c>
      <c r="B167" s="144" t="s">
        <v>1227</v>
      </c>
      <c r="C167" s="144"/>
      <c r="D167" s="144" t="s">
        <v>1228</v>
      </c>
      <c r="E167" s="145" t="s">
        <v>1229</v>
      </c>
      <c r="F167" s="145" t="s">
        <v>25</v>
      </c>
      <c r="G167" s="183">
        <v>44489</v>
      </c>
      <c r="H167" s="183">
        <v>46315</v>
      </c>
      <c r="I167" s="148" t="s">
        <v>361</v>
      </c>
      <c r="J167" s="148">
        <f t="shared" ca="1" si="0"/>
        <v>1065</v>
      </c>
      <c r="K167" s="142" t="str">
        <f t="shared" ca="1" si="1"/>
        <v>VIGENTE</v>
      </c>
      <c r="L167" s="144" t="s">
        <v>1230</v>
      </c>
      <c r="M167" s="144" t="s">
        <v>1231</v>
      </c>
      <c r="N167" s="184" t="s">
        <v>1232</v>
      </c>
      <c r="O167" s="144" t="s">
        <v>1233</v>
      </c>
      <c r="P167" s="144" t="s">
        <v>1234</v>
      </c>
      <c r="Q167" s="184" t="s">
        <v>1232</v>
      </c>
      <c r="R167" s="144" t="s">
        <v>744</v>
      </c>
      <c r="S167" s="185" t="s">
        <v>868</v>
      </c>
      <c r="T167" s="186" t="s">
        <v>869</v>
      </c>
      <c r="U167" s="187" t="s">
        <v>1262</v>
      </c>
      <c r="V167" s="180" t="s">
        <v>1263</v>
      </c>
      <c r="W167" s="187" t="s">
        <v>1264</v>
      </c>
      <c r="X167" s="187" t="s">
        <v>1262</v>
      </c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</row>
    <row r="168" spans="1:45" ht="14.25" customHeight="1">
      <c r="A168" s="143" t="s">
        <v>1226</v>
      </c>
      <c r="B168" s="144" t="s">
        <v>1227</v>
      </c>
      <c r="C168" s="144"/>
      <c r="D168" s="144" t="s">
        <v>1228</v>
      </c>
      <c r="E168" s="145" t="s">
        <v>1229</v>
      </c>
      <c r="F168" s="145" t="s">
        <v>25</v>
      </c>
      <c r="G168" s="183">
        <v>44489</v>
      </c>
      <c r="H168" s="183">
        <v>46315</v>
      </c>
      <c r="I168" s="148" t="s">
        <v>361</v>
      </c>
      <c r="J168" s="148">
        <f t="shared" ca="1" si="0"/>
        <v>1065</v>
      </c>
      <c r="K168" s="142" t="str">
        <f t="shared" ca="1" si="1"/>
        <v>VIGENTE</v>
      </c>
      <c r="L168" s="144" t="s">
        <v>1230</v>
      </c>
      <c r="M168" s="144" t="s">
        <v>1231</v>
      </c>
      <c r="N168" s="184" t="s">
        <v>1232</v>
      </c>
      <c r="O168" s="144" t="s">
        <v>1233</v>
      </c>
      <c r="P168" s="144" t="s">
        <v>1234</v>
      </c>
      <c r="Q168" s="184" t="s">
        <v>1232</v>
      </c>
      <c r="R168" s="144" t="s">
        <v>1265</v>
      </c>
      <c r="S168" s="185" t="s">
        <v>870</v>
      </c>
      <c r="T168" s="186" t="s">
        <v>871</v>
      </c>
      <c r="U168" s="187" t="s">
        <v>1266</v>
      </c>
      <c r="V168" s="180" t="s">
        <v>1267</v>
      </c>
      <c r="W168" s="187" t="s">
        <v>1268</v>
      </c>
      <c r="X168" s="187" t="s">
        <v>1269</v>
      </c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</row>
    <row r="169" spans="1:45" ht="14.25" customHeight="1">
      <c r="A169" s="143" t="s">
        <v>1226</v>
      </c>
      <c r="B169" s="144" t="s">
        <v>1227</v>
      </c>
      <c r="C169" s="144"/>
      <c r="D169" s="144" t="s">
        <v>1228</v>
      </c>
      <c r="E169" s="145" t="s">
        <v>1229</v>
      </c>
      <c r="F169" s="145" t="s">
        <v>25</v>
      </c>
      <c r="G169" s="183">
        <v>44489</v>
      </c>
      <c r="H169" s="183">
        <v>46315</v>
      </c>
      <c r="I169" s="148" t="s">
        <v>361</v>
      </c>
      <c r="J169" s="148">
        <f t="shared" ca="1" si="0"/>
        <v>1065</v>
      </c>
      <c r="K169" s="142" t="str">
        <f t="shared" ca="1" si="1"/>
        <v>VIGENTE</v>
      </c>
      <c r="L169" s="144" t="s">
        <v>1230</v>
      </c>
      <c r="M169" s="144" t="s">
        <v>1231</v>
      </c>
      <c r="N169" s="184" t="s">
        <v>1232</v>
      </c>
      <c r="O169" s="144" t="s">
        <v>1233</v>
      </c>
      <c r="P169" s="144" t="s">
        <v>1234</v>
      </c>
      <c r="Q169" s="184" t="s">
        <v>1232</v>
      </c>
      <c r="R169" s="144" t="s">
        <v>1270</v>
      </c>
      <c r="S169" s="185" t="s">
        <v>1271</v>
      </c>
      <c r="T169" s="186" t="s">
        <v>1272</v>
      </c>
      <c r="U169" s="187" t="s">
        <v>1273</v>
      </c>
      <c r="V169" s="180" t="s">
        <v>1274</v>
      </c>
      <c r="W169" s="187" t="s">
        <v>1275</v>
      </c>
      <c r="X169" s="187" t="s">
        <v>1276</v>
      </c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</row>
    <row r="170" spans="1:45" ht="14.25" customHeight="1">
      <c r="A170" s="143" t="s">
        <v>1226</v>
      </c>
      <c r="B170" s="144" t="s">
        <v>1227</v>
      </c>
      <c r="C170" s="144"/>
      <c r="D170" s="144" t="s">
        <v>1228</v>
      </c>
      <c r="E170" s="145" t="s">
        <v>1229</v>
      </c>
      <c r="F170" s="145" t="s">
        <v>25</v>
      </c>
      <c r="G170" s="183">
        <v>44489</v>
      </c>
      <c r="H170" s="183">
        <v>46315</v>
      </c>
      <c r="I170" s="148" t="s">
        <v>361</v>
      </c>
      <c r="J170" s="148">
        <f t="shared" ca="1" si="0"/>
        <v>1065</v>
      </c>
      <c r="K170" s="142" t="str">
        <f t="shared" ca="1" si="1"/>
        <v>VIGENTE</v>
      </c>
      <c r="L170" s="144" t="s">
        <v>1230</v>
      </c>
      <c r="M170" s="144" t="s">
        <v>1231</v>
      </c>
      <c r="N170" s="184" t="s">
        <v>1232</v>
      </c>
      <c r="O170" s="144" t="s">
        <v>1233</v>
      </c>
      <c r="P170" s="144" t="s">
        <v>1234</v>
      </c>
      <c r="Q170" s="184" t="s">
        <v>1232</v>
      </c>
      <c r="R170" s="144" t="s">
        <v>187</v>
      </c>
      <c r="S170" s="185" t="s">
        <v>188</v>
      </c>
      <c r="T170" s="186" t="s">
        <v>189</v>
      </c>
      <c r="U170" s="187" t="s">
        <v>1277</v>
      </c>
      <c r="V170" s="180" t="s">
        <v>1278</v>
      </c>
      <c r="W170" s="187" t="s">
        <v>1279</v>
      </c>
      <c r="X170" s="187" t="s">
        <v>1277</v>
      </c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</row>
    <row r="171" spans="1:45" ht="14.25" customHeight="1">
      <c r="A171" s="143" t="s">
        <v>1226</v>
      </c>
      <c r="B171" s="144" t="s">
        <v>1227</v>
      </c>
      <c r="C171" s="144"/>
      <c r="D171" s="144" t="s">
        <v>1228</v>
      </c>
      <c r="E171" s="145" t="s">
        <v>1229</v>
      </c>
      <c r="F171" s="145" t="s">
        <v>25</v>
      </c>
      <c r="G171" s="183">
        <v>44489</v>
      </c>
      <c r="H171" s="183">
        <v>46315</v>
      </c>
      <c r="I171" s="148" t="s">
        <v>361</v>
      </c>
      <c r="J171" s="148">
        <f t="shared" ca="1" si="0"/>
        <v>1065</v>
      </c>
      <c r="K171" s="142" t="str">
        <f t="shared" ca="1" si="1"/>
        <v>VIGENTE</v>
      </c>
      <c r="L171" s="144" t="s">
        <v>1230</v>
      </c>
      <c r="M171" s="144" t="s">
        <v>1231</v>
      </c>
      <c r="N171" s="184" t="s">
        <v>1232</v>
      </c>
      <c r="O171" s="144" t="s">
        <v>1233</v>
      </c>
      <c r="P171" s="144" t="s">
        <v>1234</v>
      </c>
      <c r="Q171" s="184" t="s">
        <v>1232</v>
      </c>
      <c r="R171" s="144" t="s">
        <v>65</v>
      </c>
      <c r="S171" s="185" t="s">
        <v>59</v>
      </c>
      <c r="T171" s="186" t="s">
        <v>200</v>
      </c>
      <c r="U171" s="187" t="s">
        <v>1280</v>
      </c>
      <c r="V171" s="180" t="s">
        <v>761</v>
      </c>
      <c r="W171" s="187" t="s">
        <v>1281</v>
      </c>
      <c r="X171" s="187" t="s">
        <v>1280</v>
      </c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</row>
    <row r="172" spans="1:45" ht="14.25" customHeight="1">
      <c r="A172" s="143" t="s">
        <v>1226</v>
      </c>
      <c r="B172" s="144" t="s">
        <v>1227</v>
      </c>
      <c r="C172" s="144"/>
      <c r="D172" s="144" t="s">
        <v>1228</v>
      </c>
      <c r="E172" s="145" t="s">
        <v>1229</v>
      </c>
      <c r="F172" s="145" t="s">
        <v>25</v>
      </c>
      <c r="G172" s="183">
        <v>44489</v>
      </c>
      <c r="H172" s="183">
        <v>46315</v>
      </c>
      <c r="I172" s="148" t="s">
        <v>361</v>
      </c>
      <c r="J172" s="148">
        <f t="shared" ca="1" si="0"/>
        <v>1065</v>
      </c>
      <c r="K172" s="142" t="str">
        <f t="shared" ca="1" si="1"/>
        <v>VIGENTE</v>
      </c>
      <c r="L172" s="144" t="s">
        <v>1230</v>
      </c>
      <c r="M172" s="144" t="s">
        <v>1231</v>
      </c>
      <c r="N172" s="184" t="s">
        <v>1232</v>
      </c>
      <c r="O172" s="144" t="s">
        <v>1233</v>
      </c>
      <c r="P172" s="144" t="s">
        <v>1234</v>
      </c>
      <c r="Q172" s="184" t="s">
        <v>1232</v>
      </c>
      <c r="R172" s="144" t="s">
        <v>160</v>
      </c>
      <c r="S172" s="185" t="s">
        <v>154</v>
      </c>
      <c r="T172" s="186" t="s">
        <v>155</v>
      </c>
      <c r="U172" s="187" t="s">
        <v>1282</v>
      </c>
      <c r="V172" s="180" t="s">
        <v>1283</v>
      </c>
      <c r="W172" s="187" t="s">
        <v>1284</v>
      </c>
      <c r="X172" s="187" t="s">
        <v>1282</v>
      </c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</row>
    <row r="173" spans="1:45" ht="14.25" customHeight="1">
      <c r="A173" s="143" t="s">
        <v>1226</v>
      </c>
      <c r="B173" s="144" t="s">
        <v>1227</v>
      </c>
      <c r="C173" s="144"/>
      <c r="D173" s="144" t="s">
        <v>1228</v>
      </c>
      <c r="E173" s="145" t="s">
        <v>1229</v>
      </c>
      <c r="F173" s="145" t="s">
        <v>25</v>
      </c>
      <c r="G173" s="183">
        <v>44489</v>
      </c>
      <c r="H173" s="183">
        <v>46315</v>
      </c>
      <c r="I173" s="148" t="s">
        <v>361</v>
      </c>
      <c r="J173" s="148">
        <f t="shared" ca="1" si="0"/>
        <v>1065</v>
      </c>
      <c r="K173" s="142" t="str">
        <f t="shared" ca="1" si="1"/>
        <v>VIGENTE</v>
      </c>
      <c r="L173" s="144" t="s">
        <v>1230</v>
      </c>
      <c r="M173" s="144" t="s">
        <v>1231</v>
      </c>
      <c r="N173" s="184" t="s">
        <v>1232</v>
      </c>
      <c r="O173" s="144" t="s">
        <v>1233</v>
      </c>
      <c r="P173" s="144" t="s">
        <v>1234</v>
      </c>
      <c r="Q173" s="184" t="s">
        <v>1232</v>
      </c>
      <c r="R173" s="144" t="s">
        <v>172</v>
      </c>
      <c r="S173" s="185" t="s">
        <v>1285</v>
      </c>
      <c r="T173" s="186" t="s">
        <v>1286</v>
      </c>
      <c r="U173" s="187" t="s">
        <v>1287</v>
      </c>
      <c r="V173" s="180" t="s">
        <v>170</v>
      </c>
      <c r="W173" s="187" t="s">
        <v>171</v>
      </c>
      <c r="X173" s="187" t="s">
        <v>1287</v>
      </c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</row>
    <row r="174" spans="1:45" ht="14.25" customHeight="1">
      <c r="A174" s="143" t="s">
        <v>1226</v>
      </c>
      <c r="B174" s="144" t="s">
        <v>1227</v>
      </c>
      <c r="C174" s="144"/>
      <c r="D174" s="144" t="s">
        <v>1228</v>
      </c>
      <c r="E174" s="145" t="s">
        <v>1229</v>
      </c>
      <c r="F174" s="145" t="s">
        <v>25</v>
      </c>
      <c r="G174" s="183">
        <v>44489</v>
      </c>
      <c r="H174" s="183">
        <v>46315</v>
      </c>
      <c r="I174" s="148" t="s">
        <v>361</v>
      </c>
      <c r="J174" s="148">
        <f t="shared" ca="1" si="0"/>
        <v>1065</v>
      </c>
      <c r="K174" s="142" t="str">
        <f t="shared" ca="1" si="1"/>
        <v>VIGENTE</v>
      </c>
      <c r="L174" s="144" t="s">
        <v>1230</v>
      </c>
      <c r="M174" s="144" t="s">
        <v>1231</v>
      </c>
      <c r="N174" s="184" t="s">
        <v>1232</v>
      </c>
      <c r="O174" s="144" t="s">
        <v>1233</v>
      </c>
      <c r="P174" s="144" t="s">
        <v>1234</v>
      </c>
      <c r="Q174" s="184" t="s">
        <v>1232</v>
      </c>
      <c r="R174" s="144" t="s">
        <v>770</v>
      </c>
      <c r="S174" s="185" t="s">
        <v>1288</v>
      </c>
      <c r="T174" s="186" t="s">
        <v>1289</v>
      </c>
      <c r="U174" s="187" t="s">
        <v>1290</v>
      </c>
      <c r="V174" s="180" t="s">
        <v>1291</v>
      </c>
      <c r="W174" s="187" t="s">
        <v>1292</v>
      </c>
      <c r="X174" s="187" t="s">
        <v>1290</v>
      </c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</row>
    <row r="175" spans="1:45" ht="14.25" customHeight="1">
      <c r="A175" s="143" t="s">
        <v>1226</v>
      </c>
      <c r="B175" s="144" t="s">
        <v>1227</v>
      </c>
      <c r="C175" s="144"/>
      <c r="D175" s="144" t="s">
        <v>1228</v>
      </c>
      <c r="E175" s="145" t="s">
        <v>1229</v>
      </c>
      <c r="F175" s="145" t="s">
        <v>25</v>
      </c>
      <c r="G175" s="183">
        <v>44489</v>
      </c>
      <c r="H175" s="183">
        <v>46315</v>
      </c>
      <c r="I175" s="148" t="s">
        <v>361</v>
      </c>
      <c r="J175" s="148">
        <f t="shared" ca="1" si="0"/>
        <v>1065</v>
      </c>
      <c r="K175" s="142" t="str">
        <f t="shared" ca="1" si="1"/>
        <v>VIGENTE</v>
      </c>
      <c r="L175" s="144" t="s">
        <v>1230</v>
      </c>
      <c r="M175" s="144" t="s">
        <v>1231</v>
      </c>
      <c r="N175" s="184" t="s">
        <v>1232</v>
      </c>
      <c r="O175" s="144" t="s">
        <v>1233</v>
      </c>
      <c r="P175" s="144" t="s">
        <v>1234</v>
      </c>
      <c r="Q175" s="184" t="s">
        <v>1232</v>
      </c>
      <c r="R175" s="144" t="s">
        <v>444</v>
      </c>
      <c r="S175" s="185" t="s">
        <v>694</v>
      </c>
      <c r="T175" s="186" t="s">
        <v>695</v>
      </c>
      <c r="U175" s="187" t="s">
        <v>1293</v>
      </c>
      <c r="V175" s="180" t="s">
        <v>1294</v>
      </c>
      <c r="W175" s="187" t="s">
        <v>446</v>
      </c>
      <c r="X175" s="187" t="s">
        <v>1293</v>
      </c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</row>
    <row r="176" spans="1:45" ht="14.25" customHeight="1">
      <c r="A176" s="143" t="s">
        <v>1226</v>
      </c>
      <c r="B176" s="144" t="s">
        <v>1227</v>
      </c>
      <c r="C176" s="144"/>
      <c r="D176" s="144" t="s">
        <v>1228</v>
      </c>
      <c r="E176" s="145" t="s">
        <v>1229</v>
      </c>
      <c r="F176" s="145" t="s">
        <v>25</v>
      </c>
      <c r="G176" s="183">
        <v>44489</v>
      </c>
      <c r="H176" s="183">
        <v>46315</v>
      </c>
      <c r="I176" s="148" t="s">
        <v>361</v>
      </c>
      <c r="J176" s="148">
        <f t="shared" ca="1" si="0"/>
        <v>1065</v>
      </c>
      <c r="K176" s="142" t="str">
        <f t="shared" ca="1" si="1"/>
        <v>VIGENTE</v>
      </c>
      <c r="L176" s="144" t="s">
        <v>1230</v>
      </c>
      <c r="M176" s="144" t="s">
        <v>1231</v>
      </c>
      <c r="N176" s="184" t="s">
        <v>1232</v>
      </c>
      <c r="O176" s="144" t="s">
        <v>1233</v>
      </c>
      <c r="P176" s="144" t="s">
        <v>1234</v>
      </c>
      <c r="Q176" s="184" t="s">
        <v>1232</v>
      </c>
      <c r="R176" s="144" t="s">
        <v>309</v>
      </c>
      <c r="S176" s="185" t="s">
        <v>1295</v>
      </c>
      <c r="T176" s="186" t="s">
        <v>308</v>
      </c>
      <c r="U176" s="187" t="s">
        <v>1296</v>
      </c>
      <c r="V176" s="180" t="s">
        <v>780</v>
      </c>
      <c r="W176" s="187" t="s">
        <v>781</v>
      </c>
      <c r="X176" s="187" t="s">
        <v>1296</v>
      </c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</row>
    <row r="177" spans="1:45" ht="14.25" customHeight="1">
      <c r="A177" s="143" t="s">
        <v>1226</v>
      </c>
      <c r="B177" s="144" t="s">
        <v>1227</v>
      </c>
      <c r="C177" s="144"/>
      <c r="D177" s="144" t="s">
        <v>1228</v>
      </c>
      <c r="E177" s="145" t="s">
        <v>1229</v>
      </c>
      <c r="F177" s="145" t="s">
        <v>25</v>
      </c>
      <c r="G177" s="183">
        <v>44489</v>
      </c>
      <c r="H177" s="183">
        <v>46315</v>
      </c>
      <c r="I177" s="148" t="s">
        <v>361</v>
      </c>
      <c r="J177" s="148">
        <f t="shared" ca="1" si="0"/>
        <v>1065</v>
      </c>
      <c r="K177" s="142" t="str">
        <f t="shared" ca="1" si="1"/>
        <v>VIGENTE</v>
      </c>
      <c r="L177" s="144" t="s">
        <v>1230</v>
      </c>
      <c r="M177" s="144" t="s">
        <v>1231</v>
      </c>
      <c r="N177" s="184" t="s">
        <v>1232</v>
      </c>
      <c r="O177" s="144" t="s">
        <v>1233</v>
      </c>
      <c r="P177" s="144" t="s">
        <v>1234</v>
      </c>
      <c r="Q177" s="184" t="s">
        <v>1232</v>
      </c>
      <c r="R177" s="144" t="s">
        <v>32</v>
      </c>
      <c r="S177" s="185" t="s">
        <v>1297</v>
      </c>
      <c r="T177" s="186" t="s">
        <v>1298</v>
      </c>
      <c r="U177" s="187" t="s">
        <v>1299</v>
      </c>
      <c r="V177" s="180" t="s">
        <v>1300</v>
      </c>
      <c r="W177" s="187" t="s">
        <v>1301</v>
      </c>
      <c r="X177" s="187" t="s">
        <v>1302</v>
      </c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</row>
    <row r="178" spans="1:45" ht="14.25" customHeight="1">
      <c r="A178" s="143" t="s">
        <v>1226</v>
      </c>
      <c r="B178" s="144" t="s">
        <v>1227</v>
      </c>
      <c r="C178" s="144"/>
      <c r="D178" s="144" t="s">
        <v>1228</v>
      </c>
      <c r="E178" s="145" t="s">
        <v>1229</v>
      </c>
      <c r="F178" s="145" t="s">
        <v>25</v>
      </c>
      <c r="G178" s="183">
        <v>44489</v>
      </c>
      <c r="H178" s="183">
        <v>46315</v>
      </c>
      <c r="I178" s="148" t="s">
        <v>361</v>
      </c>
      <c r="J178" s="148">
        <f t="shared" ca="1" si="0"/>
        <v>1065</v>
      </c>
      <c r="K178" s="142" t="str">
        <f t="shared" ca="1" si="1"/>
        <v>VIGENTE</v>
      </c>
      <c r="L178" s="144" t="s">
        <v>1230</v>
      </c>
      <c r="M178" s="144" t="s">
        <v>1231</v>
      </c>
      <c r="N178" s="184" t="s">
        <v>1232</v>
      </c>
      <c r="O178" s="144" t="s">
        <v>1233</v>
      </c>
      <c r="P178" s="144" t="s">
        <v>1234</v>
      </c>
      <c r="Q178" s="184" t="s">
        <v>1232</v>
      </c>
      <c r="R178" s="144" t="s">
        <v>77</v>
      </c>
      <c r="S178" s="185" t="s">
        <v>1303</v>
      </c>
      <c r="T178" s="186" t="s">
        <v>76</v>
      </c>
      <c r="U178" s="187" t="s">
        <v>1304</v>
      </c>
      <c r="V178" s="180" t="s">
        <v>1305</v>
      </c>
      <c r="W178" s="187" t="s">
        <v>1306</v>
      </c>
      <c r="X178" s="187" t="s">
        <v>1304</v>
      </c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</row>
    <row r="179" spans="1:45" ht="14.25" customHeight="1">
      <c r="A179" s="143" t="s">
        <v>1226</v>
      </c>
      <c r="B179" s="144" t="s">
        <v>1227</v>
      </c>
      <c r="C179" s="144"/>
      <c r="D179" s="144" t="s">
        <v>1228</v>
      </c>
      <c r="E179" s="145" t="s">
        <v>1229</v>
      </c>
      <c r="F179" s="145" t="s">
        <v>25</v>
      </c>
      <c r="G179" s="183">
        <v>44489</v>
      </c>
      <c r="H179" s="183">
        <v>46315</v>
      </c>
      <c r="I179" s="148" t="s">
        <v>361</v>
      </c>
      <c r="J179" s="148">
        <f t="shared" ca="1" si="0"/>
        <v>1065</v>
      </c>
      <c r="K179" s="142" t="str">
        <f t="shared" ca="1" si="1"/>
        <v>VIGENTE</v>
      </c>
      <c r="L179" s="144" t="s">
        <v>1230</v>
      </c>
      <c r="M179" s="144" t="s">
        <v>1231</v>
      </c>
      <c r="N179" s="184" t="s">
        <v>1232</v>
      </c>
      <c r="O179" s="144" t="s">
        <v>1233</v>
      </c>
      <c r="P179" s="144" t="s">
        <v>1234</v>
      </c>
      <c r="Q179" s="184" t="s">
        <v>1232</v>
      </c>
      <c r="R179" s="144" t="s">
        <v>1307</v>
      </c>
      <c r="S179" s="185" t="s">
        <v>1308</v>
      </c>
      <c r="T179" s="186" t="s">
        <v>1309</v>
      </c>
      <c r="U179" s="187" t="s">
        <v>1310</v>
      </c>
      <c r="V179" s="180" t="s">
        <v>1311</v>
      </c>
      <c r="W179" s="187" t="s">
        <v>1312</v>
      </c>
      <c r="X179" s="187" t="s">
        <v>1310</v>
      </c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</row>
    <row r="180" spans="1:45" ht="14.25" customHeight="1">
      <c r="A180" s="143" t="s">
        <v>1226</v>
      </c>
      <c r="B180" s="144" t="s">
        <v>1227</v>
      </c>
      <c r="C180" s="144"/>
      <c r="D180" s="144" t="s">
        <v>1228</v>
      </c>
      <c r="E180" s="145" t="s">
        <v>1229</v>
      </c>
      <c r="F180" s="145" t="s">
        <v>25</v>
      </c>
      <c r="G180" s="183">
        <v>44489</v>
      </c>
      <c r="H180" s="183">
        <v>46315</v>
      </c>
      <c r="I180" s="148" t="s">
        <v>361</v>
      </c>
      <c r="J180" s="148">
        <f t="shared" ca="1" si="0"/>
        <v>1065</v>
      </c>
      <c r="K180" s="142" t="str">
        <f t="shared" ca="1" si="1"/>
        <v>VIGENTE</v>
      </c>
      <c r="L180" s="144" t="s">
        <v>1230</v>
      </c>
      <c r="M180" s="144" t="s">
        <v>1231</v>
      </c>
      <c r="N180" s="184" t="s">
        <v>1232</v>
      </c>
      <c r="O180" s="144" t="s">
        <v>1233</v>
      </c>
      <c r="P180" s="144" t="s">
        <v>1234</v>
      </c>
      <c r="Q180" s="184" t="s">
        <v>1232</v>
      </c>
      <c r="R180" s="144" t="s">
        <v>553</v>
      </c>
      <c r="S180" s="185" t="s">
        <v>787</v>
      </c>
      <c r="T180" s="186" t="s">
        <v>788</v>
      </c>
      <c r="U180" s="187" t="s">
        <v>1313</v>
      </c>
      <c r="V180" s="180" t="s">
        <v>1314</v>
      </c>
      <c r="W180" s="187" t="s">
        <v>920</v>
      </c>
      <c r="X180" s="187" t="s">
        <v>1313</v>
      </c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</row>
    <row r="181" spans="1:45" ht="14.25" customHeight="1">
      <c r="A181" s="143" t="s">
        <v>1226</v>
      </c>
      <c r="B181" s="144" t="s">
        <v>1227</v>
      </c>
      <c r="C181" s="144"/>
      <c r="D181" s="144" t="s">
        <v>1228</v>
      </c>
      <c r="E181" s="145" t="s">
        <v>1229</v>
      </c>
      <c r="F181" s="145" t="s">
        <v>25</v>
      </c>
      <c r="G181" s="183">
        <v>44489</v>
      </c>
      <c r="H181" s="183">
        <v>46315</v>
      </c>
      <c r="I181" s="148" t="s">
        <v>361</v>
      </c>
      <c r="J181" s="148">
        <f t="shared" ca="1" si="0"/>
        <v>1065</v>
      </c>
      <c r="K181" s="142" t="str">
        <f t="shared" ca="1" si="1"/>
        <v>VIGENTE</v>
      </c>
      <c r="L181" s="144" t="s">
        <v>1230</v>
      </c>
      <c r="M181" s="144" t="s">
        <v>1231</v>
      </c>
      <c r="N181" s="184" t="s">
        <v>1232</v>
      </c>
      <c r="O181" s="144" t="s">
        <v>1233</v>
      </c>
      <c r="P181" s="144" t="s">
        <v>1234</v>
      </c>
      <c r="Q181" s="184" t="s">
        <v>1232</v>
      </c>
      <c r="R181" s="144" t="s">
        <v>639</v>
      </c>
      <c r="S181" s="185" t="s">
        <v>643</v>
      </c>
      <c r="T181" s="186" t="s">
        <v>644</v>
      </c>
      <c r="U181" s="187" t="s">
        <v>1315</v>
      </c>
      <c r="V181" s="180" t="s">
        <v>795</v>
      </c>
      <c r="W181" s="187" t="s">
        <v>796</v>
      </c>
      <c r="X181" s="187" t="s">
        <v>1315</v>
      </c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</row>
    <row r="182" spans="1:45" ht="14.25" customHeight="1">
      <c r="A182" s="143" t="s">
        <v>1226</v>
      </c>
      <c r="B182" s="144" t="s">
        <v>1227</v>
      </c>
      <c r="C182" s="144"/>
      <c r="D182" s="144" t="s">
        <v>1228</v>
      </c>
      <c r="E182" s="145" t="s">
        <v>1229</v>
      </c>
      <c r="F182" s="145" t="s">
        <v>25</v>
      </c>
      <c r="G182" s="183">
        <v>44489</v>
      </c>
      <c r="H182" s="183">
        <v>46315</v>
      </c>
      <c r="I182" s="148" t="s">
        <v>361</v>
      </c>
      <c r="J182" s="148">
        <f t="shared" ca="1" si="0"/>
        <v>1065</v>
      </c>
      <c r="K182" s="142" t="str">
        <f t="shared" ca="1" si="1"/>
        <v>VIGENTE</v>
      </c>
      <c r="L182" s="144" t="s">
        <v>1230</v>
      </c>
      <c r="M182" s="144" t="s">
        <v>1231</v>
      </c>
      <c r="N182" s="184" t="s">
        <v>1232</v>
      </c>
      <c r="O182" s="144" t="s">
        <v>1233</v>
      </c>
      <c r="P182" s="144" t="s">
        <v>1234</v>
      </c>
      <c r="Q182" s="184" t="s">
        <v>1232</v>
      </c>
      <c r="R182" s="144" t="s">
        <v>353</v>
      </c>
      <c r="S182" s="185" t="s">
        <v>1316</v>
      </c>
      <c r="T182" s="186" t="s">
        <v>1317</v>
      </c>
      <c r="U182" s="187" t="s">
        <v>1318</v>
      </c>
      <c r="V182" s="180" t="s">
        <v>1319</v>
      </c>
      <c r="W182" s="187" t="s">
        <v>799</v>
      </c>
      <c r="X182" s="187" t="s">
        <v>1318</v>
      </c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</row>
    <row r="183" spans="1:45" ht="14.25" customHeight="1">
      <c r="A183" s="143" t="s">
        <v>1226</v>
      </c>
      <c r="B183" s="144" t="s">
        <v>1227</v>
      </c>
      <c r="C183" s="144"/>
      <c r="D183" s="144" t="s">
        <v>1228</v>
      </c>
      <c r="E183" s="145" t="s">
        <v>1229</v>
      </c>
      <c r="F183" s="145" t="s">
        <v>25</v>
      </c>
      <c r="G183" s="183">
        <v>44489</v>
      </c>
      <c r="H183" s="183">
        <v>46315</v>
      </c>
      <c r="I183" s="148" t="s">
        <v>361</v>
      </c>
      <c r="J183" s="148">
        <f t="shared" ca="1" si="0"/>
        <v>1065</v>
      </c>
      <c r="K183" s="142" t="str">
        <f t="shared" ca="1" si="1"/>
        <v>VIGENTE</v>
      </c>
      <c r="L183" s="144" t="s">
        <v>1230</v>
      </c>
      <c r="M183" s="144" t="s">
        <v>1231</v>
      </c>
      <c r="N183" s="184" t="s">
        <v>1232</v>
      </c>
      <c r="O183" s="144" t="s">
        <v>1233</v>
      </c>
      <c r="P183" s="144" t="s">
        <v>1234</v>
      </c>
      <c r="Q183" s="184" t="s">
        <v>1232</v>
      </c>
      <c r="R183" s="144" t="s">
        <v>616</v>
      </c>
      <c r="S183" s="185" t="s">
        <v>1320</v>
      </c>
      <c r="T183" s="186" t="s">
        <v>1321</v>
      </c>
      <c r="U183" s="187" t="s">
        <v>1322</v>
      </c>
      <c r="V183" s="180" t="s">
        <v>1323</v>
      </c>
      <c r="W183" s="187" t="s">
        <v>1324</v>
      </c>
      <c r="X183" s="187" t="s">
        <v>1322</v>
      </c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</row>
    <row r="184" spans="1:45" ht="14.25" customHeight="1">
      <c r="A184" s="143" t="s">
        <v>1226</v>
      </c>
      <c r="B184" s="144" t="s">
        <v>1227</v>
      </c>
      <c r="C184" s="144"/>
      <c r="D184" s="144" t="s">
        <v>1228</v>
      </c>
      <c r="E184" s="145" t="s">
        <v>1229</v>
      </c>
      <c r="F184" s="145" t="s">
        <v>25</v>
      </c>
      <c r="G184" s="183">
        <v>44489</v>
      </c>
      <c r="H184" s="183">
        <v>46315</v>
      </c>
      <c r="I184" s="148" t="s">
        <v>361</v>
      </c>
      <c r="J184" s="148">
        <f t="shared" ca="1" si="0"/>
        <v>1065</v>
      </c>
      <c r="K184" s="142" t="str">
        <f t="shared" ca="1" si="1"/>
        <v>VIGENTE</v>
      </c>
      <c r="L184" s="144" t="s">
        <v>1230</v>
      </c>
      <c r="M184" s="144" t="s">
        <v>1231</v>
      </c>
      <c r="N184" s="184" t="s">
        <v>1232</v>
      </c>
      <c r="O184" s="144" t="s">
        <v>1233</v>
      </c>
      <c r="P184" s="144" t="s">
        <v>1234</v>
      </c>
      <c r="Q184" s="184" t="s">
        <v>1232</v>
      </c>
      <c r="R184" s="144" t="s">
        <v>808</v>
      </c>
      <c r="S184" s="185" t="s">
        <v>809</v>
      </c>
      <c r="T184" s="186" t="s">
        <v>376</v>
      </c>
      <c r="U184" s="187" t="s">
        <v>1325</v>
      </c>
      <c r="V184" s="180" t="s">
        <v>56</v>
      </c>
      <c r="W184" s="187" t="s">
        <v>812</v>
      </c>
      <c r="X184" s="187" t="s">
        <v>1325</v>
      </c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</row>
    <row r="185" spans="1:45" ht="14.25" customHeight="1">
      <c r="A185" s="143" t="s">
        <v>1226</v>
      </c>
      <c r="B185" s="144" t="s">
        <v>1227</v>
      </c>
      <c r="C185" s="144"/>
      <c r="D185" s="144" t="s">
        <v>1228</v>
      </c>
      <c r="E185" s="145" t="s">
        <v>1229</v>
      </c>
      <c r="F185" s="145" t="s">
        <v>25</v>
      </c>
      <c r="G185" s="183">
        <v>44489</v>
      </c>
      <c r="H185" s="183">
        <v>46315</v>
      </c>
      <c r="I185" s="148" t="s">
        <v>361</v>
      </c>
      <c r="J185" s="148">
        <f t="shared" ca="1" si="0"/>
        <v>1065</v>
      </c>
      <c r="K185" s="142" t="str">
        <f t="shared" ca="1" si="1"/>
        <v>VIGENTE</v>
      </c>
      <c r="L185" s="144" t="s">
        <v>1230</v>
      </c>
      <c r="M185" s="144" t="s">
        <v>1231</v>
      </c>
      <c r="N185" s="184" t="s">
        <v>1232</v>
      </c>
      <c r="O185" s="144" t="s">
        <v>1233</v>
      </c>
      <c r="P185" s="144" t="s">
        <v>1234</v>
      </c>
      <c r="Q185" s="184" t="s">
        <v>1232</v>
      </c>
      <c r="R185" s="144" t="s">
        <v>115</v>
      </c>
      <c r="S185" s="185" t="s">
        <v>665</v>
      </c>
      <c r="T185" s="186" t="s">
        <v>666</v>
      </c>
      <c r="U185" s="187" t="s">
        <v>1326</v>
      </c>
      <c r="V185" s="180" t="s">
        <v>110</v>
      </c>
      <c r="W185" s="187" t="s">
        <v>111</v>
      </c>
      <c r="X185" s="187" t="s">
        <v>1326</v>
      </c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</row>
    <row r="186" spans="1:45" ht="14.25" customHeight="1">
      <c r="A186" s="143" t="s">
        <v>1327</v>
      </c>
      <c r="B186" s="144" t="s">
        <v>1328</v>
      </c>
      <c r="C186" s="144"/>
      <c r="D186" s="144" t="s">
        <v>1228</v>
      </c>
      <c r="E186" s="145" t="s">
        <v>1329</v>
      </c>
      <c r="F186" s="145" t="s">
        <v>25</v>
      </c>
      <c r="G186" s="183">
        <v>44489</v>
      </c>
      <c r="H186" s="183">
        <v>46315</v>
      </c>
      <c r="I186" s="148" t="s">
        <v>361</v>
      </c>
      <c r="J186" s="148">
        <f t="shared" ca="1" si="0"/>
        <v>1065</v>
      </c>
      <c r="K186" s="142" t="str">
        <f t="shared" ca="1" si="1"/>
        <v>VIGENTE</v>
      </c>
      <c r="L186" s="144" t="s">
        <v>1230</v>
      </c>
      <c r="M186" s="144" t="s">
        <v>1231</v>
      </c>
      <c r="N186" s="184" t="s">
        <v>1330</v>
      </c>
      <c r="O186" s="144" t="s">
        <v>1233</v>
      </c>
      <c r="P186" s="144" t="s">
        <v>1234</v>
      </c>
      <c r="Q186" s="184" t="s">
        <v>1330</v>
      </c>
      <c r="R186" s="144" t="s">
        <v>1235</v>
      </c>
      <c r="S186" s="185" t="s">
        <v>1236</v>
      </c>
      <c r="T186" s="186" t="s">
        <v>1237</v>
      </c>
      <c r="U186" s="187" t="s">
        <v>1331</v>
      </c>
      <c r="V186" s="180" t="s">
        <v>1239</v>
      </c>
      <c r="W186" s="187" t="s">
        <v>1240</v>
      </c>
      <c r="X186" s="187" t="s">
        <v>1331</v>
      </c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</row>
    <row r="187" spans="1:45" ht="14.25" customHeight="1">
      <c r="A187" s="143" t="s">
        <v>1327</v>
      </c>
      <c r="B187" s="144" t="s">
        <v>1328</v>
      </c>
      <c r="C187" s="144"/>
      <c r="D187" s="144" t="s">
        <v>1228</v>
      </c>
      <c r="E187" s="145" t="s">
        <v>1329</v>
      </c>
      <c r="F187" s="145" t="s">
        <v>25</v>
      </c>
      <c r="G187" s="183">
        <v>44489</v>
      </c>
      <c r="H187" s="183">
        <v>46315</v>
      </c>
      <c r="I187" s="148" t="s">
        <v>361</v>
      </c>
      <c r="J187" s="148">
        <f t="shared" ca="1" si="0"/>
        <v>1065</v>
      </c>
      <c r="K187" s="142" t="str">
        <f t="shared" ca="1" si="1"/>
        <v>VIGENTE</v>
      </c>
      <c r="L187" s="144" t="s">
        <v>1230</v>
      </c>
      <c r="M187" s="144" t="s">
        <v>1231</v>
      </c>
      <c r="N187" s="184" t="s">
        <v>1330</v>
      </c>
      <c r="O187" s="144" t="s">
        <v>1233</v>
      </c>
      <c r="P187" s="144" t="s">
        <v>1234</v>
      </c>
      <c r="Q187" s="184" t="s">
        <v>1330</v>
      </c>
      <c r="R187" s="144" t="s">
        <v>242</v>
      </c>
      <c r="S187" s="185" t="s">
        <v>1241</v>
      </c>
      <c r="T187" s="186" t="s">
        <v>1242</v>
      </c>
      <c r="U187" s="187" t="s">
        <v>1332</v>
      </c>
      <c r="V187" s="180" t="s">
        <v>1244</v>
      </c>
      <c r="W187" s="187" t="s">
        <v>1245</v>
      </c>
      <c r="X187" s="187" t="s">
        <v>1332</v>
      </c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</row>
    <row r="188" spans="1:45" ht="14.25" customHeight="1">
      <c r="A188" s="143" t="s">
        <v>1327</v>
      </c>
      <c r="B188" s="144" t="s">
        <v>1328</v>
      </c>
      <c r="C188" s="144"/>
      <c r="D188" s="144" t="s">
        <v>1228</v>
      </c>
      <c r="E188" s="145" t="s">
        <v>1329</v>
      </c>
      <c r="F188" s="145" t="s">
        <v>25</v>
      </c>
      <c r="G188" s="183">
        <v>44489</v>
      </c>
      <c r="H188" s="183">
        <v>46315</v>
      </c>
      <c r="I188" s="148" t="s">
        <v>361</v>
      </c>
      <c r="J188" s="148">
        <f t="shared" ca="1" si="0"/>
        <v>1065</v>
      </c>
      <c r="K188" s="142" t="str">
        <f t="shared" ca="1" si="1"/>
        <v>VIGENTE</v>
      </c>
      <c r="L188" s="144" t="s">
        <v>1230</v>
      </c>
      <c r="M188" s="144" t="s">
        <v>1231</v>
      </c>
      <c r="N188" s="184" t="s">
        <v>1330</v>
      </c>
      <c r="O188" s="144" t="s">
        <v>1233</v>
      </c>
      <c r="P188" s="144" t="s">
        <v>1234</v>
      </c>
      <c r="Q188" s="184" t="s">
        <v>1330</v>
      </c>
      <c r="R188" s="144" t="s">
        <v>1249</v>
      </c>
      <c r="S188" s="185" t="s">
        <v>724</v>
      </c>
      <c r="T188" s="186" t="s">
        <v>1250</v>
      </c>
      <c r="U188" s="187" t="s">
        <v>1333</v>
      </c>
      <c r="V188" s="180" t="s">
        <v>523</v>
      </c>
      <c r="W188" s="187" t="s">
        <v>524</v>
      </c>
      <c r="X188" s="187" t="s">
        <v>1333</v>
      </c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</row>
    <row r="189" spans="1:45" ht="14.25" customHeight="1">
      <c r="A189" s="143" t="s">
        <v>1327</v>
      </c>
      <c r="B189" s="144" t="s">
        <v>1328</v>
      </c>
      <c r="C189" s="144"/>
      <c r="D189" s="144" t="s">
        <v>1228</v>
      </c>
      <c r="E189" s="145" t="s">
        <v>1329</v>
      </c>
      <c r="F189" s="145" t="s">
        <v>25</v>
      </c>
      <c r="G189" s="183">
        <v>44489</v>
      </c>
      <c r="H189" s="183">
        <v>46315</v>
      </c>
      <c r="I189" s="148" t="s">
        <v>361</v>
      </c>
      <c r="J189" s="148">
        <f t="shared" ca="1" si="0"/>
        <v>1065</v>
      </c>
      <c r="K189" s="142" t="str">
        <f t="shared" ca="1" si="1"/>
        <v>VIGENTE</v>
      </c>
      <c r="L189" s="144" t="s">
        <v>1230</v>
      </c>
      <c r="M189" s="144" t="s">
        <v>1231</v>
      </c>
      <c r="N189" s="184" t="s">
        <v>1330</v>
      </c>
      <c r="O189" s="144" t="s">
        <v>1233</v>
      </c>
      <c r="P189" s="144" t="s">
        <v>1234</v>
      </c>
      <c r="Q189" s="184" t="s">
        <v>1330</v>
      </c>
      <c r="R189" s="144" t="s">
        <v>616</v>
      </c>
      <c r="S189" s="185" t="s">
        <v>1320</v>
      </c>
      <c r="T189" s="186" t="s">
        <v>1321</v>
      </c>
      <c r="U189" s="187" t="s">
        <v>1334</v>
      </c>
      <c r="V189" s="180" t="s">
        <v>1323</v>
      </c>
      <c r="W189" s="187" t="s">
        <v>1324</v>
      </c>
      <c r="X189" s="187" t="s">
        <v>1334</v>
      </c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</row>
    <row r="190" spans="1:45" ht="14.25" customHeight="1">
      <c r="A190" s="143" t="s">
        <v>1327</v>
      </c>
      <c r="B190" s="144" t="s">
        <v>1328</v>
      </c>
      <c r="C190" s="144"/>
      <c r="D190" s="144" t="s">
        <v>1228</v>
      </c>
      <c r="E190" s="145" t="s">
        <v>1329</v>
      </c>
      <c r="F190" s="145" t="s">
        <v>25</v>
      </c>
      <c r="G190" s="183">
        <v>44489</v>
      </c>
      <c r="H190" s="183">
        <v>46315</v>
      </c>
      <c r="I190" s="148" t="s">
        <v>361</v>
      </c>
      <c r="J190" s="148">
        <f t="shared" ca="1" si="0"/>
        <v>1065</v>
      </c>
      <c r="K190" s="142" t="str">
        <f t="shared" ca="1" si="1"/>
        <v>VIGENTE</v>
      </c>
      <c r="L190" s="144" t="s">
        <v>1230</v>
      </c>
      <c r="M190" s="144" t="s">
        <v>1231</v>
      </c>
      <c r="N190" s="184" t="s">
        <v>1330</v>
      </c>
      <c r="O190" s="144" t="s">
        <v>1233</v>
      </c>
      <c r="P190" s="144" t="s">
        <v>1234</v>
      </c>
      <c r="Q190" s="184" t="s">
        <v>1330</v>
      </c>
      <c r="R190" s="144" t="s">
        <v>726</v>
      </c>
      <c r="S190" s="185" t="s">
        <v>1252</v>
      </c>
      <c r="T190" s="186" t="s">
        <v>1253</v>
      </c>
      <c r="U190" s="187" t="s">
        <v>1335</v>
      </c>
      <c r="V190" s="180" t="s">
        <v>1255</v>
      </c>
      <c r="W190" s="187" t="s">
        <v>1256</v>
      </c>
      <c r="X190" s="187" t="s">
        <v>1335</v>
      </c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</row>
    <row r="191" spans="1:45" ht="14.25" customHeight="1">
      <c r="A191" s="143" t="s">
        <v>1327</v>
      </c>
      <c r="B191" s="144" t="s">
        <v>1328</v>
      </c>
      <c r="C191" s="144"/>
      <c r="D191" s="144" t="s">
        <v>1228</v>
      </c>
      <c r="E191" s="145" t="s">
        <v>1329</v>
      </c>
      <c r="F191" s="145" t="s">
        <v>25</v>
      </c>
      <c r="G191" s="183">
        <v>44489</v>
      </c>
      <c r="H191" s="183">
        <v>46315</v>
      </c>
      <c r="I191" s="148" t="s">
        <v>361</v>
      </c>
      <c r="J191" s="148">
        <f t="shared" ca="1" si="0"/>
        <v>1065</v>
      </c>
      <c r="K191" s="142" t="str">
        <f t="shared" ca="1" si="1"/>
        <v>VIGENTE</v>
      </c>
      <c r="L191" s="144" t="s">
        <v>1230</v>
      </c>
      <c r="M191" s="144" t="s">
        <v>1231</v>
      </c>
      <c r="N191" s="184" t="s">
        <v>1330</v>
      </c>
      <c r="O191" s="144" t="s">
        <v>1233</v>
      </c>
      <c r="P191" s="144" t="s">
        <v>1234</v>
      </c>
      <c r="Q191" s="184" t="s">
        <v>1330</v>
      </c>
      <c r="R191" s="144" t="s">
        <v>129</v>
      </c>
      <c r="S191" s="185" t="s">
        <v>127</v>
      </c>
      <c r="T191" s="186" t="s">
        <v>128</v>
      </c>
      <c r="U191" s="187" t="s">
        <v>1336</v>
      </c>
      <c r="V191" s="180" t="s">
        <v>132</v>
      </c>
      <c r="W191" s="187" t="s">
        <v>133</v>
      </c>
      <c r="X191" s="187" t="s">
        <v>1336</v>
      </c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</row>
    <row r="192" spans="1:45" ht="14.25" customHeight="1">
      <c r="A192" s="143" t="s">
        <v>1327</v>
      </c>
      <c r="B192" s="144" t="s">
        <v>1328</v>
      </c>
      <c r="C192" s="144"/>
      <c r="D192" s="144" t="s">
        <v>1228</v>
      </c>
      <c r="E192" s="145" t="s">
        <v>1329</v>
      </c>
      <c r="F192" s="145" t="s">
        <v>25</v>
      </c>
      <c r="G192" s="183">
        <v>44489</v>
      </c>
      <c r="H192" s="183">
        <v>46315</v>
      </c>
      <c r="I192" s="148" t="s">
        <v>361</v>
      </c>
      <c r="J192" s="148">
        <f t="shared" ca="1" si="0"/>
        <v>1065</v>
      </c>
      <c r="K192" s="142" t="str">
        <f t="shared" ca="1" si="1"/>
        <v>VIGENTE</v>
      </c>
      <c r="L192" s="144" t="s">
        <v>1230</v>
      </c>
      <c r="M192" s="144" t="s">
        <v>1231</v>
      </c>
      <c r="N192" s="184" t="s">
        <v>1330</v>
      </c>
      <c r="O192" s="144" t="s">
        <v>1233</v>
      </c>
      <c r="P192" s="144" t="s">
        <v>1234</v>
      </c>
      <c r="Q192" s="184" t="s">
        <v>1330</v>
      </c>
      <c r="R192" s="144" t="s">
        <v>346</v>
      </c>
      <c r="S192" s="185" t="s">
        <v>347</v>
      </c>
      <c r="T192" s="186" t="s">
        <v>1337</v>
      </c>
      <c r="U192" s="187" t="s">
        <v>1338</v>
      </c>
      <c r="V192" s="180" t="s">
        <v>861</v>
      </c>
      <c r="W192" s="187" t="s">
        <v>862</v>
      </c>
      <c r="X192" s="187" t="s">
        <v>1338</v>
      </c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</row>
    <row r="193" spans="1:45" ht="14.25" customHeight="1">
      <c r="A193" s="143" t="s">
        <v>1327</v>
      </c>
      <c r="B193" s="144" t="s">
        <v>1328</v>
      </c>
      <c r="C193" s="144"/>
      <c r="D193" s="144" t="s">
        <v>1228</v>
      </c>
      <c r="E193" s="145" t="s">
        <v>1329</v>
      </c>
      <c r="F193" s="145" t="s">
        <v>25</v>
      </c>
      <c r="G193" s="183">
        <v>44489</v>
      </c>
      <c r="H193" s="183">
        <v>46315</v>
      </c>
      <c r="I193" s="148" t="s">
        <v>361</v>
      </c>
      <c r="J193" s="148">
        <f t="shared" ca="1" si="0"/>
        <v>1065</v>
      </c>
      <c r="K193" s="142" t="str">
        <f t="shared" ca="1" si="1"/>
        <v>VIGENTE</v>
      </c>
      <c r="L193" s="144" t="s">
        <v>1230</v>
      </c>
      <c r="M193" s="144" t="s">
        <v>1231</v>
      </c>
      <c r="N193" s="184" t="s">
        <v>1330</v>
      </c>
      <c r="O193" s="144" t="s">
        <v>1233</v>
      </c>
      <c r="P193" s="144" t="s">
        <v>1234</v>
      </c>
      <c r="Q193" s="184" t="s">
        <v>1330</v>
      </c>
      <c r="R193" s="144" t="s">
        <v>470</v>
      </c>
      <c r="S193" s="185" t="s">
        <v>863</v>
      </c>
      <c r="T193" s="186" t="s">
        <v>864</v>
      </c>
      <c r="U193" s="187" t="s">
        <v>1339</v>
      </c>
      <c r="V193" s="180" t="s">
        <v>1260</v>
      </c>
      <c r="W193" s="187" t="s">
        <v>1261</v>
      </c>
      <c r="X193" s="187" t="s">
        <v>1339</v>
      </c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</row>
    <row r="194" spans="1:45" ht="14.25" customHeight="1">
      <c r="A194" s="143" t="s">
        <v>1327</v>
      </c>
      <c r="B194" s="144" t="s">
        <v>1328</v>
      </c>
      <c r="C194" s="144"/>
      <c r="D194" s="144" t="s">
        <v>1228</v>
      </c>
      <c r="E194" s="145" t="s">
        <v>1329</v>
      </c>
      <c r="F194" s="145" t="s">
        <v>25</v>
      </c>
      <c r="G194" s="183">
        <v>44489</v>
      </c>
      <c r="H194" s="183">
        <v>46315</v>
      </c>
      <c r="I194" s="148" t="s">
        <v>361</v>
      </c>
      <c r="J194" s="148">
        <f t="shared" ca="1" si="0"/>
        <v>1065</v>
      </c>
      <c r="K194" s="142" t="str">
        <f t="shared" ca="1" si="1"/>
        <v>VIGENTE</v>
      </c>
      <c r="L194" s="144" t="s">
        <v>1230</v>
      </c>
      <c r="M194" s="144" t="s">
        <v>1231</v>
      </c>
      <c r="N194" s="184" t="s">
        <v>1330</v>
      </c>
      <c r="O194" s="144" t="s">
        <v>1233</v>
      </c>
      <c r="P194" s="144" t="s">
        <v>1234</v>
      </c>
      <c r="Q194" s="184" t="s">
        <v>1330</v>
      </c>
      <c r="R194" s="144" t="s">
        <v>744</v>
      </c>
      <c r="S194" s="185" t="s">
        <v>868</v>
      </c>
      <c r="T194" s="186" t="s">
        <v>869</v>
      </c>
      <c r="U194" s="187" t="s">
        <v>1340</v>
      </c>
      <c r="V194" s="180" t="s">
        <v>1263</v>
      </c>
      <c r="W194" s="187" t="s">
        <v>1264</v>
      </c>
      <c r="X194" s="187" t="s">
        <v>1340</v>
      </c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</row>
    <row r="195" spans="1:45" ht="14.25" customHeight="1">
      <c r="A195" s="143" t="s">
        <v>1327</v>
      </c>
      <c r="B195" s="144" t="s">
        <v>1328</v>
      </c>
      <c r="C195" s="144"/>
      <c r="D195" s="144" t="s">
        <v>1228</v>
      </c>
      <c r="E195" s="145" t="s">
        <v>1329</v>
      </c>
      <c r="F195" s="145" t="s">
        <v>25</v>
      </c>
      <c r="G195" s="183">
        <v>44489</v>
      </c>
      <c r="H195" s="183">
        <v>46315</v>
      </c>
      <c r="I195" s="148" t="s">
        <v>361</v>
      </c>
      <c r="J195" s="148">
        <f t="shared" ca="1" si="0"/>
        <v>1065</v>
      </c>
      <c r="K195" s="142" t="str">
        <f t="shared" ca="1" si="1"/>
        <v>VIGENTE</v>
      </c>
      <c r="L195" s="144" t="s">
        <v>1230</v>
      </c>
      <c r="M195" s="144" t="s">
        <v>1231</v>
      </c>
      <c r="N195" s="184" t="s">
        <v>1330</v>
      </c>
      <c r="O195" s="144" t="s">
        <v>1233</v>
      </c>
      <c r="P195" s="144" t="s">
        <v>1234</v>
      </c>
      <c r="Q195" s="184" t="s">
        <v>1330</v>
      </c>
      <c r="R195" s="144" t="s">
        <v>1265</v>
      </c>
      <c r="S195" s="185" t="s">
        <v>870</v>
      </c>
      <c r="T195" s="186" t="s">
        <v>871</v>
      </c>
      <c r="U195" s="187" t="s">
        <v>1341</v>
      </c>
      <c r="V195" s="180" t="s">
        <v>1267</v>
      </c>
      <c r="W195" s="187" t="s">
        <v>1268</v>
      </c>
      <c r="X195" s="187" t="s">
        <v>1342</v>
      </c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</row>
    <row r="196" spans="1:45" ht="14.25" customHeight="1">
      <c r="A196" s="143" t="s">
        <v>1327</v>
      </c>
      <c r="B196" s="144" t="s">
        <v>1328</v>
      </c>
      <c r="C196" s="144"/>
      <c r="D196" s="144" t="s">
        <v>1228</v>
      </c>
      <c r="E196" s="145" t="s">
        <v>1329</v>
      </c>
      <c r="F196" s="145" t="s">
        <v>25</v>
      </c>
      <c r="G196" s="183">
        <v>44489</v>
      </c>
      <c r="H196" s="183">
        <v>46315</v>
      </c>
      <c r="I196" s="148" t="s">
        <v>361</v>
      </c>
      <c r="J196" s="148">
        <f t="shared" ca="1" si="0"/>
        <v>1065</v>
      </c>
      <c r="K196" s="142" t="str">
        <f t="shared" ca="1" si="1"/>
        <v>VIGENTE</v>
      </c>
      <c r="L196" s="144" t="s">
        <v>1230</v>
      </c>
      <c r="M196" s="144" t="s">
        <v>1231</v>
      </c>
      <c r="N196" s="184" t="s">
        <v>1330</v>
      </c>
      <c r="O196" s="144" t="s">
        <v>1233</v>
      </c>
      <c r="P196" s="144" t="s">
        <v>1234</v>
      </c>
      <c r="Q196" s="184" t="s">
        <v>1330</v>
      </c>
      <c r="R196" s="144" t="s">
        <v>187</v>
      </c>
      <c r="S196" s="185" t="s">
        <v>188</v>
      </c>
      <c r="T196" s="186" t="s">
        <v>189</v>
      </c>
      <c r="U196" s="187" t="s">
        <v>1343</v>
      </c>
      <c r="V196" s="180" t="s">
        <v>1278</v>
      </c>
      <c r="W196" s="187" t="s">
        <v>1279</v>
      </c>
      <c r="X196" s="187" t="s">
        <v>1343</v>
      </c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</row>
    <row r="197" spans="1:45" ht="14.25" customHeight="1">
      <c r="A197" s="143" t="s">
        <v>1327</v>
      </c>
      <c r="B197" s="144" t="s">
        <v>1328</v>
      </c>
      <c r="C197" s="144"/>
      <c r="D197" s="144" t="s">
        <v>1228</v>
      </c>
      <c r="E197" s="145" t="s">
        <v>1329</v>
      </c>
      <c r="F197" s="145" t="s">
        <v>25</v>
      </c>
      <c r="G197" s="183">
        <v>44489</v>
      </c>
      <c r="H197" s="183">
        <v>46315</v>
      </c>
      <c r="I197" s="148" t="s">
        <v>361</v>
      </c>
      <c r="J197" s="148">
        <f t="shared" ca="1" si="0"/>
        <v>1065</v>
      </c>
      <c r="K197" s="142" t="str">
        <f t="shared" ca="1" si="1"/>
        <v>VIGENTE</v>
      </c>
      <c r="L197" s="144" t="s">
        <v>1230</v>
      </c>
      <c r="M197" s="144" t="s">
        <v>1231</v>
      </c>
      <c r="N197" s="184" t="s">
        <v>1330</v>
      </c>
      <c r="O197" s="144" t="s">
        <v>1233</v>
      </c>
      <c r="P197" s="144" t="s">
        <v>1234</v>
      </c>
      <c r="Q197" s="184" t="s">
        <v>1330</v>
      </c>
      <c r="R197" s="144" t="s">
        <v>160</v>
      </c>
      <c r="S197" s="185" t="s">
        <v>154</v>
      </c>
      <c r="T197" s="186" t="s">
        <v>155</v>
      </c>
      <c r="U197" s="187" t="s">
        <v>1344</v>
      </c>
      <c r="V197" s="180" t="s">
        <v>1283</v>
      </c>
      <c r="W197" s="187" t="s">
        <v>1284</v>
      </c>
      <c r="X197" s="187" t="s">
        <v>1344</v>
      </c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</row>
    <row r="198" spans="1:45" ht="14.25" customHeight="1">
      <c r="A198" s="143" t="s">
        <v>1327</v>
      </c>
      <c r="B198" s="144" t="s">
        <v>1328</v>
      </c>
      <c r="C198" s="144"/>
      <c r="D198" s="144" t="s">
        <v>1228</v>
      </c>
      <c r="E198" s="145" t="s">
        <v>1329</v>
      </c>
      <c r="F198" s="145" t="s">
        <v>25</v>
      </c>
      <c r="G198" s="183">
        <v>44489</v>
      </c>
      <c r="H198" s="183">
        <v>46315</v>
      </c>
      <c r="I198" s="148" t="s">
        <v>361</v>
      </c>
      <c r="J198" s="148">
        <f t="shared" ca="1" si="0"/>
        <v>1065</v>
      </c>
      <c r="K198" s="142" t="str">
        <f t="shared" ca="1" si="1"/>
        <v>VIGENTE</v>
      </c>
      <c r="L198" s="144" t="s">
        <v>1230</v>
      </c>
      <c r="M198" s="144" t="s">
        <v>1231</v>
      </c>
      <c r="N198" s="184" t="s">
        <v>1330</v>
      </c>
      <c r="O198" s="144" t="s">
        <v>1233</v>
      </c>
      <c r="P198" s="144" t="s">
        <v>1234</v>
      </c>
      <c r="Q198" s="184" t="s">
        <v>1330</v>
      </c>
      <c r="R198" s="144" t="s">
        <v>172</v>
      </c>
      <c r="S198" s="185" t="s">
        <v>1285</v>
      </c>
      <c r="T198" s="186" t="s">
        <v>1286</v>
      </c>
      <c r="U198" s="187" t="s">
        <v>1345</v>
      </c>
      <c r="V198" s="180" t="s">
        <v>170</v>
      </c>
      <c r="W198" s="187" t="s">
        <v>171</v>
      </c>
      <c r="X198" s="187" t="s">
        <v>1345</v>
      </c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</row>
    <row r="199" spans="1:45" ht="14.25" customHeight="1">
      <c r="A199" s="143" t="s">
        <v>1327</v>
      </c>
      <c r="B199" s="144" t="s">
        <v>1328</v>
      </c>
      <c r="C199" s="144"/>
      <c r="D199" s="144" t="s">
        <v>1228</v>
      </c>
      <c r="E199" s="145" t="s">
        <v>1329</v>
      </c>
      <c r="F199" s="145" t="s">
        <v>25</v>
      </c>
      <c r="G199" s="183">
        <v>44489</v>
      </c>
      <c r="H199" s="183">
        <v>46315</v>
      </c>
      <c r="I199" s="148" t="s">
        <v>361</v>
      </c>
      <c r="J199" s="148">
        <f t="shared" ca="1" si="0"/>
        <v>1065</v>
      </c>
      <c r="K199" s="142" t="str">
        <f t="shared" ca="1" si="1"/>
        <v>VIGENTE</v>
      </c>
      <c r="L199" s="144" t="s">
        <v>1230</v>
      </c>
      <c r="M199" s="144" t="s">
        <v>1231</v>
      </c>
      <c r="N199" s="184" t="s">
        <v>1330</v>
      </c>
      <c r="O199" s="144" t="s">
        <v>1233</v>
      </c>
      <c r="P199" s="144" t="s">
        <v>1234</v>
      </c>
      <c r="Q199" s="184" t="s">
        <v>1330</v>
      </c>
      <c r="R199" s="144" t="s">
        <v>770</v>
      </c>
      <c r="S199" s="185" t="s">
        <v>1288</v>
      </c>
      <c r="T199" s="186" t="s">
        <v>1289</v>
      </c>
      <c r="U199" s="187" t="s">
        <v>1346</v>
      </c>
      <c r="V199" s="180" t="s">
        <v>1291</v>
      </c>
      <c r="W199" s="187" t="s">
        <v>1292</v>
      </c>
      <c r="X199" s="187" t="s">
        <v>1346</v>
      </c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</row>
    <row r="200" spans="1:45" ht="14.25" customHeight="1">
      <c r="A200" s="143" t="s">
        <v>1327</v>
      </c>
      <c r="B200" s="144" t="s">
        <v>1328</v>
      </c>
      <c r="C200" s="144"/>
      <c r="D200" s="144" t="s">
        <v>1228</v>
      </c>
      <c r="E200" s="145" t="s">
        <v>1329</v>
      </c>
      <c r="F200" s="145" t="s">
        <v>25</v>
      </c>
      <c r="G200" s="183">
        <v>44489</v>
      </c>
      <c r="H200" s="183">
        <v>46315</v>
      </c>
      <c r="I200" s="148" t="s">
        <v>361</v>
      </c>
      <c r="J200" s="148">
        <f t="shared" ca="1" si="0"/>
        <v>1065</v>
      </c>
      <c r="K200" s="142" t="str">
        <f t="shared" ca="1" si="1"/>
        <v>VIGENTE</v>
      </c>
      <c r="L200" s="144" t="s">
        <v>1230</v>
      </c>
      <c r="M200" s="144" t="s">
        <v>1231</v>
      </c>
      <c r="N200" s="184" t="s">
        <v>1330</v>
      </c>
      <c r="O200" s="144" t="s">
        <v>1233</v>
      </c>
      <c r="P200" s="144" t="s">
        <v>1234</v>
      </c>
      <c r="Q200" s="184" t="s">
        <v>1330</v>
      </c>
      <c r="R200" s="144" t="s">
        <v>444</v>
      </c>
      <c r="S200" s="185" t="s">
        <v>694</v>
      </c>
      <c r="T200" s="186" t="s">
        <v>695</v>
      </c>
      <c r="U200" s="187" t="s">
        <v>1347</v>
      </c>
      <c r="V200" s="180" t="s">
        <v>1294</v>
      </c>
      <c r="W200" s="187" t="s">
        <v>446</v>
      </c>
      <c r="X200" s="187" t="s">
        <v>1347</v>
      </c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</row>
    <row r="201" spans="1:45" ht="14.25" customHeight="1">
      <c r="A201" s="143" t="s">
        <v>1327</v>
      </c>
      <c r="B201" s="144" t="s">
        <v>1328</v>
      </c>
      <c r="C201" s="144"/>
      <c r="D201" s="144" t="s">
        <v>1228</v>
      </c>
      <c r="E201" s="145" t="s">
        <v>1329</v>
      </c>
      <c r="F201" s="145" t="s">
        <v>25</v>
      </c>
      <c r="G201" s="183">
        <v>44489</v>
      </c>
      <c r="H201" s="183">
        <v>46315</v>
      </c>
      <c r="I201" s="148" t="s">
        <v>361</v>
      </c>
      <c r="J201" s="148">
        <f t="shared" ca="1" si="0"/>
        <v>1065</v>
      </c>
      <c r="K201" s="142" t="str">
        <f t="shared" ca="1" si="1"/>
        <v>VIGENTE</v>
      </c>
      <c r="L201" s="144" t="s">
        <v>1230</v>
      </c>
      <c r="M201" s="144" t="s">
        <v>1231</v>
      </c>
      <c r="N201" s="184" t="s">
        <v>1330</v>
      </c>
      <c r="O201" s="144" t="s">
        <v>1233</v>
      </c>
      <c r="P201" s="144" t="s">
        <v>1234</v>
      </c>
      <c r="Q201" s="184" t="s">
        <v>1330</v>
      </c>
      <c r="R201" s="144" t="s">
        <v>309</v>
      </c>
      <c r="S201" s="185" t="s">
        <v>1295</v>
      </c>
      <c r="T201" s="186" t="s">
        <v>308</v>
      </c>
      <c r="U201" s="187" t="s">
        <v>1348</v>
      </c>
      <c r="V201" s="180" t="s">
        <v>780</v>
      </c>
      <c r="W201" s="187" t="s">
        <v>781</v>
      </c>
      <c r="X201" s="187" t="s">
        <v>1348</v>
      </c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</row>
    <row r="202" spans="1:45" ht="14.25" customHeight="1">
      <c r="A202" s="143" t="s">
        <v>1327</v>
      </c>
      <c r="B202" s="144" t="s">
        <v>1328</v>
      </c>
      <c r="C202" s="144"/>
      <c r="D202" s="144" t="s">
        <v>1228</v>
      </c>
      <c r="E202" s="145" t="s">
        <v>1329</v>
      </c>
      <c r="F202" s="145" t="s">
        <v>25</v>
      </c>
      <c r="G202" s="183">
        <v>44489</v>
      </c>
      <c r="H202" s="183">
        <v>46315</v>
      </c>
      <c r="I202" s="148" t="s">
        <v>361</v>
      </c>
      <c r="J202" s="148">
        <f t="shared" ca="1" si="0"/>
        <v>1065</v>
      </c>
      <c r="K202" s="142" t="str">
        <f t="shared" ca="1" si="1"/>
        <v>VIGENTE</v>
      </c>
      <c r="L202" s="144" t="s">
        <v>1230</v>
      </c>
      <c r="M202" s="144" t="s">
        <v>1231</v>
      </c>
      <c r="N202" s="184" t="s">
        <v>1330</v>
      </c>
      <c r="O202" s="144" t="s">
        <v>1233</v>
      </c>
      <c r="P202" s="144" t="s">
        <v>1234</v>
      </c>
      <c r="Q202" s="184" t="s">
        <v>1330</v>
      </c>
      <c r="R202" s="144" t="s">
        <v>77</v>
      </c>
      <c r="S202" s="185" t="s">
        <v>1303</v>
      </c>
      <c r="T202" s="186" t="s">
        <v>76</v>
      </c>
      <c r="U202" s="187" t="s">
        <v>1349</v>
      </c>
      <c r="V202" s="180" t="s">
        <v>1305</v>
      </c>
      <c r="W202" s="187" t="s">
        <v>1306</v>
      </c>
      <c r="X202" s="187" t="s">
        <v>1349</v>
      </c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</row>
    <row r="203" spans="1:45" ht="14.25" customHeight="1">
      <c r="A203" s="143" t="s">
        <v>1327</v>
      </c>
      <c r="B203" s="144" t="s">
        <v>1328</v>
      </c>
      <c r="C203" s="144"/>
      <c r="D203" s="144" t="s">
        <v>1228</v>
      </c>
      <c r="E203" s="145" t="s">
        <v>1329</v>
      </c>
      <c r="F203" s="145" t="s">
        <v>25</v>
      </c>
      <c r="G203" s="183">
        <v>44489</v>
      </c>
      <c r="H203" s="183">
        <v>46315</v>
      </c>
      <c r="I203" s="148" t="s">
        <v>361</v>
      </c>
      <c r="J203" s="148">
        <f t="shared" ca="1" si="0"/>
        <v>1065</v>
      </c>
      <c r="K203" s="142" t="str">
        <f t="shared" ca="1" si="1"/>
        <v>VIGENTE</v>
      </c>
      <c r="L203" s="144" t="s">
        <v>1230</v>
      </c>
      <c r="M203" s="144" t="s">
        <v>1231</v>
      </c>
      <c r="N203" s="184" t="s">
        <v>1330</v>
      </c>
      <c r="O203" s="144" t="s">
        <v>1233</v>
      </c>
      <c r="P203" s="144" t="s">
        <v>1234</v>
      </c>
      <c r="Q203" s="184" t="s">
        <v>1330</v>
      </c>
      <c r="R203" s="144" t="s">
        <v>1307</v>
      </c>
      <c r="S203" s="185" t="s">
        <v>1308</v>
      </c>
      <c r="T203" s="186" t="s">
        <v>1309</v>
      </c>
      <c r="U203" s="187" t="s">
        <v>1350</v>
      </c>
      <c r="V203" s="180" t="s">
        <v>1311</v>
      </c>
      <c r="W203" s="187" t="s">
        <v>1351</v>
      </c>
      <c r="X203" s="187" t="s">
        <v>1350</v>
      </c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</row>
    <row r="204" spans="1:45" ht="14.25" customHeight="1">
      <c r="A204" s="143" t="s">
        <v>1327</v>
      </c>
      <c r="B204" s="144" t="s">
        <v>1328</v>
      </c>
      <c r="C204" s="144"/>
      <c r="D204" s="144" t="s">
        <v>1228</v>
      </c>
      <c r="E204" s="145" t="s">
        <v>1329</v>
      </c>
      <c r="F204" s="145" t="s">
        <v>25</v>
      </c>
      <c r="G204" s="183">
        <v>44489</v>
      </c>
      <c r="H204" s="183">
        <v>46315</v>
      </c>
      <c r="I204" s="148" t="s">
        <v>361</v>
      </c>
      <c r="J204" s="148">
        <f t="shared" ca="1" si="0"/>
        <v>1065</v>
      </c>
      <c r="K204" s="142" t="str">
        <f t="shared" ca="1" si="1"/>
        <v>VIGENTE</v>
      </c>
      <c r="L204" s="144" t="s">
        <v>1230</v>
      </c>
      <c r="M204" s="144" t="s">
        <v>1231</v>
      </c>
      <c r="N204" s="184" t="s">
        <v>1330</v>
      </c>
      <c r="O204" s="144" t="s">
        <v>1233</v>
      </c>
      <c r="P204" s="144" t="s">
        <v>1234</v>
      </c>
      <c r="Q204" s="184" t="s">
        <v>1330</v>
      </c>
      <c r="R204" s="144" t="s">
        <v>553</v>
      </c>
      <c r="S204" s="180" t="s">
        <v>1352</v>
      </c>
      <c r="T204" s="186" t="s">
        <v>791</v>
      </c>
      <c r="U204" s="187" t="s">
        <v>1353</v>
      </c>
      <c r="V204" s="180" t="s">
        <v>1354</v>
      </c>
      <c r="W204" s="187" t="s">
        <v>1355</v>
      </c>
      <c r="X204" s="187" t="s">
        <v>1353</v>
      </c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</row>
    <row r="205" spans="1:45" ht="14.25" customHeight="1">
      <c r="A205" s="143" t="s">
        <v>1327</v>
      </c>
      <c r="B205" s="144" t="s">
        <v>1328</v>
      </c>
      <c r="C205" s="144"/>
      <c r="D205" s="144" t="s">
        <v>1228</v>
      </c>
      <c r="E205" s="145" t="s">
        <v>1329</v>
      </c>
      <c r="F205" s="145" t="s">
        <v>25</v>
      </c>
      <c r="G205" s="183">
        <v>44489</v>
      </c>
      <c r="H205" s="183">
        <v>46315</v>
      </c>
      <c r="I205" s="148" t="s">
        <v>361</v>
      </c>
      <c r="J205" s="148">
        <f t="shared" ca="1" si="0"/>
        <v>1065</v>
      </c>
      <c r="K205" s="142" t="str">
        <f t="shared" ca="1" si="1"/>
        <v>VIGENTE</v>
      </c>
      <c r="L205" s="144" t="s">
        <v>1230</v>
      </c>
      <c r="M205" s="144" t="s">
        <v>1231</v>
      </c>
      <c r="N205" s="184" t="s">
        <v>1330</v>
      </c>
      <c r="O205" s="144" t="s">
        <v>1233</v>
      </c>
      <c r="P205" s="144" t="s">
        <v>1234</v>
      </c>
      <c r="Q205" s="184" t="s">
        <v>1330</v>
      </c>
      <c r="R205" s="144" t="s">
        <v>639</v>
      </c>
      <c r="S205" s="185" t="s">
        <v>643</v>
      </c>
      <c r="T205" s="186" t="s">
        <v>644</v>
      </c>
      <c r="U205" s="187" t="s">
        <v>1356</v>
      </c>
      <c r="V205" s="180" t="s">
        <v>795</v>
      </c>
      <c r="W205" s="187" t="s">
        <v>796</v>
      </c>
      <c r="X205" s="187" t="s">
        <v>1356</v>
      </c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</row>
    <row r="206" spans="1:45" ht="14.25" customHeight="1">
      <c r="A206" s="143" t="s">
        <v>1327</v>
      </c>
      <c r="B206" s="144" t="s">
        <v>1328</v>
      </c>
      <c r="C206" s="144"/>
      <c r="D206" s="144" t="s">
        <v>1228</v>
      </c>
      <c r="E206" s="145" t="s">
        <v>1329</v>
      </c>
      <c r="F206" s="145" t="s">
        <v>25</v>
      </c>
      <c r="G206" s="183">
        <v>44489</v>
      </c>
      <c r="H206" s="183">
        <v>46315</v>
      </c>
      <c r="I206" s="148" t="s">
        <v>361</v>
      </c>
      <c r="J206" s="148">
        <f t="shared" ca="1" si="0"/>
        <v>1065</v>
      </c>
      <c r="K206" s="142" t="str">
        <f t="shared" ca="1" si="1"/>
        <v>VIGENTE</v>
      </c>
      <c r="L206" s="144" t="s">
        <v>1230</v>
      </c>
      <c r="M206" s="144" t="s">
        <v>1231</v>
      </c>
      <c r="N206" s="184" t="s">
        <v>1330</v>
      </c>
      <c r="O206" s="144" t="s">
        <v>1233</v>
      </c>
      <c r="P206" s="144" t="s">
        <v>1234</v>
      </c>
      <c r="Q206" s="184" t="s">
        <v>1330</v>
      </c>
      <c r="R206" s="144" t="s">
        <v>616</v>
      </c>
      <c r="S206" s="185" t="s">
        <v>1320</v>
      </c>
      <c r="T206" s="186" t="s">
        <v>1321</v>
      </c>
      <c r="U206" s="187" t="s">
        <v>1357</v>
      </c>
      <c r="V206" s="180" t="s">
        <v>1323</v>
      </c>
      <c r="W206" s="187" t="s">
        <v>1324</v>
      </c>
      <c r="X206" s="187" t="s">
        <v>1357</v>
      </c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</row>
    <row r="207" spans="1:45" ht="14.25" customHeight="1">
      <c r="A207" s="143" t="s">
        <v>1327</v>
      </c>
      <c r="B207" s="144" t="s">
        <v>1328</v>
      </c>
      <c r="C207" s="144"/>
      <c r="D207" s="144" t="s">
        <v>1228</v>
      </c>
      <c r="E207" s="145" t="s">
        <v>1329</v>
      </c>
      <c r="F207" s="145" t="s">
        <v>25</v>
      </c>
      <c r="G207" s="183">
        <v>44489</v>
      </c>
      <c r="H207" s="183">
        <v>46315</v>
      </c>
      <c r="I207" s="148" t="s">
        <v>361</v>
      </c>
      <c r="J207" s="148">
        <f t="shared" ca="1" si="0"/>
        <v>1065</v>
      </c>
      <c r="K207" s="142" t="str">
        <f t="shared" ca="1" si="1"/>
        <v>VIGENTE</v>
      </c>
      <c r="L207" s="144" t="s">
        <v>1230</v>
      </c>
      <c r="M207" s="144" t="s">
        <v>1231</v>
      </c>
      <c r="N207" s="184" t="s">
        <v>1330</v>
      </c>
      <c r="O207" s="144" t="s">
        <v>1233</v>
      </c>
      <c r="P207" s="144" t="s">
        <v>1234</v>
      </c>
      <c r="Q207" s="184" t="s">
        <v>1330</v>
      </c>
      <c r="R207" s="144" t="s">
        <v>808</v>
      </c>
      <c r="S207" s="185" t="s">
        <v>809</v>
      </c>
      <c r="T207" s="186" t="s">
        <v>376</v>
      </c>
      <c r="U207" s="187" t="s">
        <v>1358</v>
      </c>
      <c r="V207" s="180" t="s">
        <v>56</v>
      </c>
      <c r="W207" s="187" t="s">
        <v>812</v>
      </c>
      <c r="X207" s="187" t="s">
        <v>1358</v>
      </c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</row>
    <row r="208" spans="1:45" ht="14.25" customHeight="1">
      <c r="A208" s="143" t="s">
        <v>1327</v>
      </c>
      <c r="B208" s="144" t="s">
        <v>1328</v>
      </c>
      <c r="C208" s="144"/>
      <c r="D208" s="144" t="s">
        <v>1228</v>
      </c>
      <c r="E208" s="145" t="s">
        <v>1329</v>
      </c>
      <c r="F208" s="145" t="s">
        <v>25</v>
      </c>
      <c r="G208" s="183">
        <v>44489</v>
      </c>
      <c r="H208" s="183">
        <v>46315</v>
      </c>
      <c r="I208" s="148" t="s">
        <v>361</v>
      </c>
      <c r="J208" s="148">
        <f t="shared" ca="1" si="0"/>
        <v>1065</v>
      </c>
      <c r="K208" s="142" t="str">
        <f t="shared" ca="1" si="1"/>
        <v>VIGENTE</v>
      </c>
      <c r="L208" s="144" t="s">
        <v>1230</v>
      </c>
      <c r="M208" s="144" t="s">
        <v>1231</v>
      </c>
      <c r="N208" s="184" t="s">
        <v>1330</v>
      </c>
      <c r="O208" s="144" t="s">
        <v>1233</v>
      </c>
      <c r="P208" s="144" t="s">
        <v>1234</v>
      </c>
      <c r="Q208" s="184" t="s">
        <v>1330</v>
      </c>
      <c r="R208" s="144" t="s">
        <v>115</v>
      </c>
      <c r="S208" s="185" t="s">
        <v>665</v>
      </c>
      <c r="T208" s="186" t="s">
        <v>666</v>
      </c>
      <c r="U208" s="187" t="s">
        <v>1359</v>
      </c>
      <c r="V208" s="180" t="s">
        <v>110</v>
      </c>
      <c r="W208" s="187" t="s">
        <v>111</v>
      </c>
      <c r="X208" s="187" t="s">
        <v>1359</v>
      </c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</row>
    <row r="209" spans="1:45" ht="14.25" customHeight="1">
      <c r="A209" s="143" t="s">
        <v>1327</v>
      </c>
      <c r="B209" s="144" t="s">
        <v>1328</v>
      </c>
      <c r="C209" s="144"/>
      <c r="D209" s="144" t="s">
        <v>1228</v>
      </c>
      <c r="E209" s="145" t="s">
        <v>1329</v>
      </c>
      <c r="F209" s="145" t="s">
        <v>25</v>
      </c>
      <c r="G209" s="183">
        <v>44489</v>
      </c>
      <c r="H209" s="183">
        <v>46315</v>
      </c>
      <c r="I209" s="148" t="s">
        <v>361</v>
      </c>
      <c r="J209" s="148">
        <f t="shared" ca="1" si="0"/>
        <v>1065</v>
      </c>
      <c r="K209" s="142" t="str">
        <f t="shared" ca="1" si="1"/>
        <v>VIGENTE</v>
      </c>
      <c r="L209" s="144" t="s">
        <v>1230</v>
      </c>
      <c r="M209" s="144" t="s">
        <v>1231</v>
      </c>
      <c r="N209" s="184" t="s">
        <v>1330</v>
      </c>
      <c r="O209" s="144" t="s">
        <v>1233</v>
      </c>
      <c r="P209" s="144" t="s">
        <v>1234</v>
      </c>
      <c r="Q209" s="184" t="s">
        <v>1330</v>
      </c>
      <c r="R209" s="144" t="s">
        <v>367</v>
      </c>
      <c r="S209" s="185" t="s">
        <v>1246</v>
      </c>
      <c r="T209" s="186" t="s">
        <v>1247</v>
      </c>
      <c r="U209" s="187" t="s">
        <v>1360</v>
      </c>
      <c r="V209" s="180" t="s">
        <v>368</v>
      </c>
      <c r="W209" s="187" t="s">
        <v>369</v>
      </c>
      <c r="X209" s="187" t="s">
        <v>1360</v>
      </c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</row>
    <row r="210" spans="1:45" ht="14.25" customHeight="1">
      <c r="A210" s="143" t="s">
        <v>1327</v>
      </c>
      <c r="B210" s="144" t="s">
        <v>1328</v>
      </c>
      <c r="C210" s="144"/>
      <c r="D210" s="144" t="s">
        <v>1228</v>
      </c>
      <c r="E210" s="145" t="s">
        <v>1329</v>
      </c>
      <c r="F210" s="145" t="s">
        <v>25</v>
      </c>
      <c r="G210" s="183">
        <v>44489</v>
      </c>
      <c r="H210" s="183">
        <v>46315</v>
      </c>
      <c r="I210" s="148" t="s">
        <v>361</v>
      </c>
      <c r="J210" s="148">
        <f t="shared" ca="1" si="0"/>
        <v>1065</v>
      </c>
      <c r="K210" s="142" t="str">
        <f t="shared" ca="1" si="1"/>
        <v>VIGENTE</v>
      </c>
      <c r="L210" s="144" t="s">
        <v>1230</v>
      </c>
      <c r="M210" s="144" t="s">
        <v>1231</v>
      </c>
      <c r="N210" s="184" t="s">
        <v>1330</v>
      </c>
      <c r="O210" s="144" t="s">
        <v>1233</v>
      </c>
      <c r="P210" s="144" t="s">
        <v>1234</v>
      </c>
      <c r="Q210" s="184" t="s">
        <v>1330</v>
      </c>
      <c r="R210" s="144" t="s">
        <v>65</v>
      </c>
      <c r="S210" s="185" t="s">
        <v>59</v>
      </c>
      <c r="T210" s="186" t="s">
        <v>200</v>
      </c>
      <c r="U210" s="187" t="s">
        <v>1361</v>
      </c>
      <c r="V210" s="180" t="s">
        <v>761</v>
      </c>
      <c r="W210" s="187" t="s">
        <v>1281</v>
      </c>
      <c r="X210" s="187" t="s">
        <v>1361</v>
      </c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</row>
    <row r="211" spans="1:45" ht="14.25" customHeight="1">
      <c r="A211" s="143" t="s">
        <v>1327</v>
      </c>
      <c r="B211" s="144" t="s">
        <v>1328</v>
      </c>
      <c r="C211" s="144"/>
      <c r="D211" s="144" t="s">
        <v>1228</v>
      </c>
      <c r="E211" s="145" t="s">
        <v>1329</v>
      </c>
      <c r="F211" s="145" t="s">
        <v>25</v>
      </c>
      <c r="G211" s="183">
        <v>44489</v>
      </c>
      <c r="H211" s="183">
        <v>46315</v>
      </c>
      <c r="I211" s="148" t="s">
        <v>361</v>
      </c>
      <c r="J211" s="148">
        <f t="shared" ca="1" si="0"/>
        <v>1065</v>
      </c>
      <c r="K211" s="142" t="str">
        <f t="shared" ca="1" si="1"/>
        <v>VIGENTE</v>
      </c>
      <c r="L211" s="144" t="s">
        <v>1230</v>
      </c>
      <c r="M211" s="144" t="s">
        <v>1231</v>
      </c>
      <c r="N211" s="184" t="s">
        <v>1330</v>
      </c>
      <c r="O211" s="144" t="s">
        <v>1233</v>
      </c>
      <c r="P211" s="144" t="s">
        <v>1234</v>
      </c>
      <c r="Q211" s="184" t="s">
        <v>1330</v>
      </c>
      <c r="R211" s="144" t="s">
        <v>32</v>
      </c>
      <c r="S211" s="185" t="s">
        <v>1297</v>
      </c>
      <c r="T211" s="186" t="s">
        <v>1298</v>
      </c>
      <c r="U211" s="187" t="s">
        <v>1362</v>
      </c>
      <c r="V211" s="180" t="s">
        <v>1300</v>
      </c>
      <c r="W211" s="187" t="s">
        <v>1301</v>
      </c>
      <c r="X211" s="187" t="s">
        <v>1363</v>
      </c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</row>
    <row r="212" spans="1:45" ht="14.25" customHeight="1">
      <c r="A212" s="143" t="s">
        <v>1327</v>
      </c>
      <c r="B212" s="144" t="s">
        <v>1328</v>
      </c>
      <c r="C212" s="144"/>
      <c r="D212" s="144" t="s">
        <v>1228</v>
      </c>
      <c r="E212" s="145" t="s">
        <v>1329</v>
      </c>
      <c r="F212" s="145" t="s">
        <v>25</v>
      </c>
      <c r="G212" s="183">
        <v>44489</v>
      </c>
      <c r="H212" s="183">
        <v>46315</v>
      </c>
      <c r="I212" s="148" t="s">
        <v>361</v>
      </c>
      <c r="J212" s="148">
        <f t="shared" ca="1" si="0"/>
        <v>1065</v>
      </c>
      <c r="K212" s="142" t="str">
        <f t="shared" ca="1" si="1"/>
        <v>VIGENTE</v>
      </c>
      <c r="L212" s="144" t="s">
        <v>1230</v>
      </c>
      <c r="M212" s="144" t="s">
        <v>1231</v>
      </c>
      <c r="N212" s="184" t="s">
        <v>1330</v>
      </c>
      <c r="O212" s="144" t="s">
        <v>1233</v>
      </c>
      <c r="P212" s="144" t="s">
        <v>1234</v>
      </c>
      <c r="Q212" s="184" t="s">
        <v>1330</v>
      </c>
      <c r="R212" s="144" t="s">
        <v>353</v>
      </c>
      <c r="S212" s="180" t="s">
        <v>1319</v>
      </c>
      <c r="T212" s="187" t="s">
        <v>799</v>
      </c>
      <c r="U212" s="187" t="s">
        <v>1364</v>
      </c>
      <c r="V212" s="180" t="s">
        <v>357</v>
      </c>
      <c r="W212" s="187" t="s">
        <v>358</v>
      </c>
      <c r="X212" s="187" t="s">
        <v>1364</v>
      </c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</row>
    <row r="213" spans="1:45" ht="14.25" customHeight="1">
      <c r="A213" s="143" t="s">
        <v>1327</v>
      </c>
      <c r="B213" s="144" t="s">
        <v>1328</v>
      </c>
      <c r="C213" s="144"/>
      <c r="D213" s="144" t="s">
        <v>1228</v>
      </c>
      <c r="E213" s="145" t="s">
        <v>1329</v>
      </c>
      <c r="F213" s="145" t="s">
        <v>25</v>
      </c>
      <c r="G213" s="183">
        <v>44489</v>
      </c>
      <c r="H213" s="183">
        <v>46315</v>
      </c>
      <c r="I213" s="148" t="s">
        <v>361</v>
      </c>
      <c r="J213" s="148">
        <f t="shared" ca="1" si="0"/>
        <v>1065</v>
      </c>
      <c r="K213" s="142" t="str">
        <f t="shared" ca="1" si="1"/>
        <v>VIGENTE</v>
      </c>
      <c r="L213" s="144" t="s">
        <v>1230</v>
      </c>
      <c r="M213" s="144" t="s">
        <v>1231</v>
      </c>
      <c r="N213" s="184" t="s">
        <v>1330</v>
      </c>
      <c r="O213" s="144" t="s">
        <v>1233</v>
      </c>
      <c r="P213" s="144" t="s">
        <v>1234</v>
      </c>
      <c r="Q213" s="184" t="s">
        <v>1330</v>
      </c>
      <c r="R213" s="144" t="s">
        <v>1270</v>
      </c>
      <c r="S213" s="185" t="s">
        <v>1271</v>
      </c>
      <c r="T213" s="186" t="s">
        <v>1272</v>
      </c>
      <c r="U213" s="187" t="s">
        <v>1365</v>
      </c>
      <c r="V213" s="180" t="s">
        <v>1274</v>
      </c>
      <c r="W213" s="187" t="s">
        <v>1275</v>
      </c>
      <c r="X213" s="187" t="s">
        <v>1365</v>
      </c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</row>
    <row r="214" spans="1:45" ht="14.25" customHeight="1">
      <c r="A214" s="143" t="s">
        <v>1366</v>
      </c>
      <c r="B214" s="144" t="s">
        <v>1069</v>
      </c>
      <c r="C214" s="144" t="s">
        <v>1367</v>
      </c>
      <c r="D214" s="144" t="s">
        <v>1368</v>
      </c>
      <c r="E214" s="145" t="s">
        <v>1033</v>
      </c>
      <c r="F214" s="145" t="s">
        <v>25</v>
      </c>
      <c r="G214" s="183">
        <v>44546</v>
      </c>
      <c r="H214" s="183">
        <v>45276</v>
      </c>
      <c r="I214" s="148" t="s">
        <v>26</v>
      </c>
      <c r="J214" s="148">
        <f t="shared" ca="1" si="0"/>
        <v>26</v>
      </c>
      <c r="K214" s="142" t="str">
        <f t="shared" ca="1" si="1"/>
        <v>URGENTE</v>
      </c>
      <c r="L214" s="144" t="s">
        <v>1369</v>
      </c>
      <c r="M214" s="144" t="s">
        <v>1370</v>
      </c>
      <c r="N214" s="184" t="s">
        <v>1371</v>
      </c>
      <c r="O214" s="144" t="s">
        <v>1372</v>
      </c>
      <c r="P214" s="144" t="s">
        <v>1373</v>
      </c>
      <c r="Q214" s="184" t="s">
        <v>1371</v>
      </c>
      <c r="R214" s="144" t="s">
        <v>1374</v>
      </c>
      <c r="S214" s="185" t="s">
        <v>1375</v>
      </c>
      <c r="T214" s="186" t="s">
        <v>1376</v>
      </c>
      <c r="U214" s="190" t="s">
        <v>1377</v>
      </c>
      <c r="V214" s="180" t="s">
        <v>1378</v>
      </c>
      <c r="W214" s="186" t="s">
        <v>1379</v>
      </c>
      <c r="X214" s="190" t="s">
        <v>1377</v>
      </c>
      <c r="Y214" s="191"/>
      <c r="Z214" s="191"/>
      <c r="AA214" s="191"/>
      <c r="AB214" s="191"/>
      <c r="AC214" s="191"/>
      <c r="AD214" s="191"/>
      <c r="AE214" s="191"/>
      <c r="AF214" s="191"/>
      <c r="AG214" s="191"/>
      <c r="AH214" s="191"/>
      <c r="AI214" s="191"/>
      <c r="AJ214" s="191"/>
      <c r="AK214" s="191"/>
      <c r="AL214" s="191"/>
      <c r="AM214" s="191"/>
      <c r="AN214" s="191"/>
      <c r="AO214" s="191"/>
      <c r="AP214" s="191"/>
      <c r="AQ214" s="191"/>
      <c r="AR214" s="191"/>
      <c r="AS214" s="191"/>
    </row>
    <row r="215" spans="1:45" ht="14.25" customHeight="1">
      <c r="A215" s="143" t="s">
        <v>1366</v>
      </c>
      <c r="B215" s="144" t="s">
        <v>1069</v>
      </c>
      <c r="C215" s="144" t="s">
        <v>1367</v>
      </c>
      <c r="D215" s="144" t="s">
        <v>1368</v>
      </c>
      <c r="E215" s="145" t="s">
        <v>1033</v>
      </c>
      <c r="F215" s="145" t="s">
        <v>25</v>
      </c>
      <c r="G215" s="183">
        <v>44546</v>
      </c>
      <c r="H215" s="183">
        <v>45276</v>
      </c>
      <c r="I215" s="148" t="s">
        <v>26</v>
      </c>
      <c r="J215" s="148">
        <f t="shared" ca="1" si="0"/>
        <v>26</v>
      </c>
      <c r="K215" s="142" t="str">
        <f t="shared" ca="1" si="1"/>
        <v>URGENTE</v>
      </c>
      <c r="L215" s="144" t="s">
        <v>1369</v>
      </c>
      <c r="M215" s="144" t="s">
        <v>1370</v>
      </c>
      <c r="N215" s="184" t="s">
        <v>1371</v>
      </c>
      <c r="O215" s="144" t="s">
        <v>1372</v>
      </c>
      <c r="P215" s="144" t="s">
        <v>1373</v>
      </c>
      <c r="Q215" s="184" t="s">
        <v>1371</v>
      </c>
      <c r="R215" s="144" t="s">
        <v>1380</v>
      </c>
      <c r="S215" s="185" t="s">
        <v>1381</v>
      </c>
      <c r="T215" s="186" t="s">
        <v>1382</v>
      </c>
      <c r="U215" s="190" t="s">
        <v>1377</v>
      </c>
      <c r="V215" s="180" t="s">
        <v>1383</v>
      </c>
      <c r="W215" s="186" t="s">
        <v>1384</v>
      </c>
      <c r="X215" s="190" t="s">
        <v>1377</v>
      </c>
      <c r="Y215" s="191"/>
      <c r="Z215" s="191"/>
      <c r="AA215" s="191"/>
      <c r="AB215" s="191"/>
      <c r="AC215" s="191"/>
      <c r="AD215" s="191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</row>
    <row r="216" spans="1:45" ht="14.25" customHeight="1">
      <c r="A216" s="143" t="s">
        <v>1366</v>
      </c>
      <c r="B216" s="144" t="s">
        <v>1069</v>
      </c>
      <c r="C216" s="144" t="s">
        <v>1367</v>
      </c>
      <c r="D216" s="144" t="s">
        <v>1368</v>
      </c>
      <c r="E216" s="145" t="s">
        <v>1033</v>
      </c>
      <c r="F216" s="145" t="s">
        <v>25</v>
      </c>
      <c r="G216" s="183">
        <v>44546</v>
      </c>
      <c r="H216" s="183">
        <v>45276</v>
      </c>
      <c r="I216" s="148" t="s">
        <v>26</v>
      </c>
      <c r="J216" s="148">
        <f t="shared" ca="1" si="0"/>
        <v>26</v>
      </c>
      <c r="K216" s="142" t="str">
        <f t="shared" ca="1" si="1"/>
        <v>URGENTE</v>
      </c>
      <c r="L216" s="144" t="s">
        <v>1369</v>
      </c>
      <c r="M216" s="144" t="s">
        <v>1370</v>
      </c>
      <c r="N216" s="184" t="s">
        <v>1371</v>
      </c>
      <c r="O216" s="144" t="s">
        <v>1372</v>
      </c>
      <c r="P216" s="144" t="s">
        <v>1373</v>
      </c>
      <c r="Q216" s="184" t="s">
        <v>1371</v>
      </c>
      <c r="R216" s="144" t="s">
        <v>1385</v>
      </c>
      <c r="S216" s="185" t="s">
        <v>1378</v>
      </c>
      <c r="T216" s="186" t="s">
        <v>1379</v>
      </c>
      <c r="U216" s="190" t="s">
        <v>1377</v>
      </c>
      <c r="V216" s="180" t="s">
        <v>1375</v>
      </c>
      <c r="W216" s="186" t="s">
        <v>1376</v>
      </c>
      <c r="X216" s="190" t="s">
        <v>1377</v>
      </c>
      <c r="Y216" s="191"/>
      <c r="Z216" s="191"/>
      <c r="AA216" s="191"/>
      <c r="AB216" s="191"/>
      <c r="AC216" s="191"/>
      <c r="AD216" s="191"/>
      <c r="AE216" s="191"/>
      <c r="AF216" s="191"/>
      <c r="AG216" s="191"/>
      <c r="AH216" s="191"/>
      <c r="AI216" s="191"/>
      <c r="AJ216" s="191"/>
      <c r="AK216" s="191"/>
      <c r="AL216" s="191"/>
      <c r="AM216" s="191"/>
      <c r="AN216" s="191"/>
      <c r="AO216" s="191"/>
      <c r="AP216" s="191"/>
      <c r="AQ216" s="191"/>
      <c r="AR216" s="191"/>
      <c r="AS216" s="191"/>
    </row>
    <row r="217" spans="1:45" ht="14.25" customHeight="1">
      <c r="A217" s="143" t="s">
        <v>1386</v>
      </c>
      <c r="B217" s="144" t="s">
        <v>1387</v>
      </c>
      <c r="C217" s="144"/>
      <c r="D217" s="144" t="s">
        <v>1388</v>
      </c>
      <c r="E217" s="145" t="s">
        <v>1389</v>
      </c>
      <c r="F217" s="145" t="s">
        <v>25</v>
      </c>
      <c r="G217" s="183">
        <v>44526</v>
      </c>
      <c r="H217" s="183">
        <v>45622</v>
      </c>
      <c r="I217" s="148" t="s">
        <v>55</v>
      </c>
      <c r="J217" s="148">
        <f t="shared" ca="1" si="0"/>
        <v>372</v>
      </c>
      <c r="K217" s="142" t="str">
        <f t="shared" ca="1" si="1"/>
        <v>VIGENTE</v>
      </c>
      <c r="L217" s="144" t="s">
        <v>1390</v>
      </c>
      <c r="M217" s="192" t="str">
        <f t="shared" ref="M217:M244" si="2">HYPERLINK("mailto:andre.cancella@ifpr.edu.br","andre.cancella@ifpr.edu.br ")</f>
        <v xml:space="preserve">andre.cancella@ifpr.edu.br </v>
      </c>
      <c r="N217" s="184" t="s">
        <v>1391</v>
      </c>
      <c r="O217" s="144" t="s">
        <v>563</v>
      </c>
      <c r="P217" s="144" t="s">
        <v>564</v>
      </c>
      <c r="Q217" s="184" t="s">
        <v>1391</v>
      </c>
      <c r="R217" s="144" t="s">
        <v>1392</v>
      </c>
      <c r="S217" s="185" t="s">
        <v>1393</v>
      </c>
      <c r="T217" s="186" t="s">
        <v>1394</v>
      </c>
      <c r="U217" s="187" t="s">
        <v>1395</v>
      </c>
      <c r="V217" s="180" t="s">
        <v>1396</v>
      </c>
      <c r="W217" s="181" t="s">
        <v>1397</v>
      </c>
      <c r="X217" s="187" t="s">
        <v>1395</v>
      </c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</row>
    <row r="218" spans="1:45" ht="14.25" customHeight="1">
      <c r="A218" s="143" t="s">
        <v>1386</v>
      </c>
      <c r="B218" s="144" t="s">
        <v>1387</v>
      </c>
      <c r="C218" s="144"/>
      <c r="D218" s="144" t="s">
        <v>1388</v>
      </c>
      <c r="E218" s="145" t="s">
        <v>1389</v>
      </c>
      <c r="F218" s="145" t="s">
        <v>25</v>
      </c>
      <c r="G218" s="183">
        <v>44526</v>
      </c>
      <c r="H218" s="183">
        <v>45622</v>
      </c>
      <c r="I218" s="148" t="s">
        <v>55</v>
      </c>
      <c r="J218" s="148">
        <f t="shared" ca="1" si="0"/>
        <v>372</v>
      </c>
      <c r="K218" s="142" t="str">
        <f t="shared" ca="1" si="1"/>
        <v>VIGENTE</v>
      </c>
      <c r="L218" s="144" t="s">
        <v>1390</v>
      </c>
      <c r="M218" s="192" t="str">
        <f t="shared" si="2"/>
        <v xml:space="preserve">andre.cancella@ifpr.edu.br </v>
      </c>
      <c r="N218" s="184" t="s">
        <v>1391</v>
      </c>
      <c r="O218" s="144" t="s">
        <v>563</v>
      </c>
      <c r="P218" s="144" t="s">
        <v>564</v>
      </c>
      <c r="Q218" s="184" t="s">
        <v>1391</v>
      </c>
      <c r="R218" s="144" t="s">
        <v>1398</v>
      </c>
      <c r="S218" s="185" t="s">
        <v>1399</v>
      </c>
      <c r="T218" s="186" t="s">
        <v>1400</v>
      </c>
      <c r="U218" s="187" t="s">
        <v>1401</v>
      </c>
      <c r="V218" s="180" t="s">
        <v>1402</v>
      </c>
      <c r="W218" s="187" t="s">
        <v>1403</v>
      </c>
      <c r="X218" s="187" t="s">
        <v>1401</v>
      </c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</row>
    <row r="219" spans="1:45" ht="14.25" customHeight="1">
      <c r="A219" s="143" t="s">
        <v>1386</v>
      </c>
      <c r="B219" s="144" t="s">
        <v>1387</v>
      </c>
      <c r="C219" s="144"/>
      <c r="D219" s="144" t="s">
        <v>1388</v>
      </c>
      <c r="E219" s="145" t="s">
        <v>1389</v>
      </c>
      <c r="F219" s="145" t="s">
        <v>25</v>
      </c>
      <c r="G219" s="183">
        <v>44526</v>
      </c>
      <c r="H219" s="183">
        <v>45622</v>
      </c>
      <c r="I219" s="148" t="s">
        <v>55</v>
      </c>
      <c r="J219" s="148">
        <f t="shared" ca="1" si="0"/>
        <v>372</v>
      </c>
      <c r="K219" s="142" t="str">
        <f t="shared" ca="1" si="1"/>
        <v>VIGENTE</v>
      </c>
      <c r="L219" s="144" t="s">
        <v>1390</v>
      </c>
      <c r="M219" s="192" t="str">
        <f t="shared" si="2"/>
        <v xml:space="preserve">andre.cancella@ifpr.edu.br </v>
      </c>
      <c r="N219" s="184" t="s">
        <v>1391</v>
      </c>
      <c r="O219" s="144" t="s">
        <v>563</v>
      </c>
      <c r="P219" s="144" t="s">
        <v>564</v>
      </c>
      <c r="Q219" s="184" t="s">
        <v>1391</v>
      </c>
      <c r="R219" s="144" t="s">
        <v>1404</v>
      </c>
      <c r="S219" s="185" t="s">
        <v>424</v>
      </c>
      <c r="T219" s="186" t="s">
        <v>425</v>
      </c>
      <c r="U219" s="187" t="s">
        <v>1405</v>
      </c>
      <c r="V219" s="180" t="s">
        <v>421</v>
      </c>
      <c r="W219" s="187" t="s">
        <v>422</v>
      </c>
      <c r="X219" s="187" t="s">
        <v>1406</v>
      </c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</row>
    <row r="220" spans="1:45" ht="14.25" customHeight="1">
      <c r="A220" s="143" t="s">
        <v>1386</v>
      </c>
      <c r="B220" s="144" t="s">
        <v>1387</v>
      </c>
      <c r="C220" s="144"/>
      <c r="D220" s="144" t="s">
        <v>1388</v>
      </c>
      <c r="E220" s="145" t="s">
        <v>1389</v>
      </c>
      <c r="F220" s="145" t="s">
        <v>25</v>
      </c>
      <c r="G220" s="183">
        <v>44526</v>
      </c>
      <c r="H220" s="183">
        <v>45622</v>
      </c>
      <c r="I220" s="148" t="s">
        <v>55</v>
      </c>
      <c r="J220" s="148">
        <f t="shared" ca="1" si="0"/>
        <v>372</v>
      </c>
      <c r="K220" s="142" t="str">
        <f t="shared" ca="1" si="1"/>
        <v>VIGENTE</v>
      </c>
      <c r="L220" s="144" t="s">
        <v>1390</v>
      </c>
      <c r="M220" s="192" t="str">
        <f t="shared" si="2"/>
        <v xml:space="preserve">andre.cancella@ifpr.edu.br </v>
      </c>
      <c r="N220" s="184" t="s">
        <v>1391</v>
      </c>
      <c r="O220" s="144" t="s">
        <v>563</v>
      </c>
      <c r="P220" s="144" t="s">
        <v>564</v>
      </c>
      <c r="Q220" s="184" t="s">
        <v>1391</v>
      </c>
      <c r="R220" s="144" t="s">
        <v>1407</v>
      </c>
      <c r="S220" s="185" t="s">
        <v>1408</v>
      </c>
      <c r="T220" s="186" t="s">
        <v>1409</v>
      </c>
      <c r="U220" s="187" t="s">
        <v>1410</v>
      </c>
      <c r="V220" s="180" t="s">
        <v>1411</v>
      </c>
      <c r="W220" s="187" t="s">
        <v>1412</v>
      </c>
      <c r="X220" s="187" t="s">
        <v>1410</v>
      </c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</row>
    <row r="221" spans="1:45" ht="14.25" customHeight="1">
      <c r="A221" s="143" t="s">
        <v>1386</v>
      </c>
      <c r="B221" s="144" t="s">
        <v>1387</v>
      </c>
      <c r="C221" s="144"/>
      <c r="D221" s="144" t="s">
        <v>1388</v>
      </c>
      <c r="E221" s="145" t="s">
        <v>1389</v>
      </c>
      <c r="F221" s="145" t="s">
        <v>25</v>
      </c>
      <c r="G221" s="183">
        <v>44526</v>
      </c>
      <c r="H221" s="183">
        <v>45622</v>
      </c>
      <c r="I221" s="148" t="s">
        <v>55</v>
      </c>
      <c r="J221" s="148">
        <f t="shared" ca="1" si="0"/>
        <v>372</v>
      </c>
      <c r="K221" s="142" t="str">
        <f t="shared" ca="1" si="1"/>
        <v>VIGENTE</v>
      </c>
      <c r="L221" s="144" t="s">
        <v>1390</v>
      </c>
      <c r="M221" s="192" t="str">
        <f t="shared" si="2"/>
        <v xml:space="preserve">andre.cancella@ifpr.edu.br </v>
      </c>
      <c r="N221" s="184" t="s">
        <v>1391</v>
      </c>
      <c r="O221" s="144" t="s">
        <v>563</v>
      </c>
      <c r="P221" s="144" t="s">
        <v>564</v>
      </c>
      <c r="Q221" s="184" t="s">
        <v>1391</v>
      </c>
      <c r="R221" s="144" t="s">
        <v>1413</v>
      </c>
      <c r="S221" s="185" t="s">
        <v>1414</v>
      </c>
      <c r="T221" s="186" t="s">
        <v>1415</v>
      </c>
      <c r="U221" s="187" t="s">
        <v>1416</v>
      </c>
      <c r="V221" s="180" t="s">
        <v>1417</v>
      </c>
      <c r="W221" s="187" t="s">
        <v>366</v>
      </c>
      <c r="X221" s="187" t="s">
        <v>1416</v>
      </c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</row>
    <row r="222" spans="1:45" ht="14.25" customHeight="1">
      <c r="A222" s="143" t="s">
        <v>1386</v>
      </c>
      <c r="B222" s="144" t="s">
        <v>1387</v>
      </c>
      <c r="C222" s="144"/>
      <c r="D222" s="144" t="s">
        <v>1388</v>
      </c>
      <c r="E222" s="145" t="s">
        <v>1389</v>
      </c>
      <c r="F222" s="145" t="s">
        <v>25</v>
      </c>
      <c r="G222" s="183">
        <v>44526</v>
      </c>
      <c r="H222" s="183">
        <v>45622</v>
      </c>
      <c r="I222" s="148" t="s">
        <v>55</v>
      </c>
      <c r="J222" s="148">
        <f t="shared" ca="1" si="0"/>
        <v>372</v>
      </c>
      <c r="K222" s="142" t="str">
        <f t="shared" ca="1" si="1"/>
        <v>VIGENTE</v>
      </c>
      <c r="L222" s="144" t="s">
        <v>1390</v>
      </c>
      <c r="M222" s="192" t="str">
        <f t="shared" si="2"/>
        <v xml:space="preserve">andre.cancella@ifpr.edu.br </v>
      </c>
      <c r="N222" s="184" t="s">
        <v>1391</v>
      </c>
      <c r="O222" s="144" t="s">
        <v>563</v>
      </c>
      <c r="P222" s="144" t="s">
        <v>564</v>
      </c>
      <c r="Q222" s="184" t="s">
        <v>1391</v>
      </c>
      <c r="R222" s="144" t="s">
        <v>1418</v>
      </c>
      <c r="S222" s="185" t="s">
        <v>1419</v>
      </c>
      <c r="T222" s="186" t="s">
        <v>530</v>
      </c>
      <c r="U222" s="187" t="s">
        <v>1420</v>
      </c>
      <c r="V222" s="180" t="s">
        <v>1421</v>
      </c>
      <c r="W222" s="187" t="s">
        <v>1422</v>
      </c>
      <c r="X222" s="187" t="s">
        <v>1420</v>
      </c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</row>
    <row r="223" spans="1:45" ht="14.25" customHeight="1">
      <c r="A223" s="143" t="s">
        <v>1386</v>
      </c>
      <c r="B223" s="144" t="s">
        <v>1387</v>
      </c>
      <c r="C223" s="144"/>
      <c r="D223" s="144" t="s">
        <v>1388</v>
      </c>
      <c r="E223" s="145" t="s">
        <v>1389</v>
      </c>
      <c r="F223" s="145" t="s">
        <v>25</v>
      </c>
      <c r="G223" s="183">
        <v>44526</v>
      </c>
      <c r="H223" s="183">
        <v>45622</v>
      </c>
      <c r="I223" s="148" t="s">
        <v>55</v>
      </c>
      <c r="J223" s="148">
        <f t="shared" ca="1" si="0"/>
        <v>372</v>
      </c>
      <c r="K223" s="142" t="str">
        <f t="shared" ca="1" si="1"/>
        <v>VIGENTE</v>
      </c>
      <c r="L223" s="144" t="s">
        <v>1390</v>
      </c>
      <c r="M223" s="192" t="str">
        <f t="shared" si="2"/>
        <v xml:space="preserve">andre.cancella@ifpr.edu.br </v>
      </c>
      <c r="N223" s="184" t="s">
        <v>1391</v>
      </c>
      <c r="O223" s="144" t="s">
        <v>563</v>
      </c>
      <c r="P223" s="144" t="s">
        <v>564</v>
      </c>
      <c r="Q223" s="184" t="s">
        <v>1391</v>
      </c>
      <c r="R223" s="144" t="s">
        <v>1423</v>
      </c>
      <c r="S223" s="185" t="s">
        <v>1255</v>
      </c>
      <c r="T223" s="186" t="s">
        <v>1256</v>
      </c>
      <c r="U223" s="187" t="s">
        <v>1424</v>
      </c>
      <c r="V223" s="180" t="s">
        <v>1252</v>
      </c>
      <c r="W223" s="187" t="s">
        <v>1253</v>
      </c>
      <c r="X223" s="187" t="s">
        <v>1424</v>
      </c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</row>
    <row r="224" spans="1:45" ht="14.25" customHeight="1">
      <c r="A224" s="143" t="s">
        <v>1386</v>
      </c>
      <c r="B224" s="144" t="s">
        <v>1387</v>
      </c>
      <c r="C224" s="144"/>
      <c r="D224" s="144" t="s">
        <v>1388</v>
      </c>
      <c r="E224" s="145" t="s">
        <v>1389</v>
      </c>
      <c r="F224" s="145" t="s">
        <v>25</v>
      </c>
      <c r="G224" s="183">
        <v>44526</v>
      </c>
      <c r="H224" s="183">
        <v>45622</v>
      </c>
      <c r="I224" s="148" t="s">
        <v>55</v>
      </c>
      <c r="J224" s="148">
        <f t="shared" ca="1" si="0"/>
        <v>372</v>
      </c>
      <c r="K224" s="142" t="str">
        <f t="shared" ca="1" si="1"/>
        <v>VIGENTE</v>
      </c>
      <c r="L224" s="144" t="s">
        <v>1390</v>
      </c>
      <c r="M224" s="192" t="str">
        <f t="shared" si="2"/>
        <v xml:space="preserve">andre.cancella@ifpr.edu.br </v>
      </c>
      <c r="N224" s="184" t="s">
        <v>1391</v>
      </c>
      <c r="O224" s="144" t="s">
        <v>563</v>
      </c>
      <c r="P224" s="144" t="s">
        <v>564</v>
      </c>
      <c r="Q224" s="184" t="s">
        <v>1391</v>
      </c>
      <c r="R224" s="144" t="s">
        <v>1425</v>
      </c>
      <c r="S224" s="185" t="s">
        <v>1426</v>
      </c>
      <c r="T224" s="186" t="s">
        <v>131</v>
      </c>
      <c r="U224" s="187" t="s">
        <v>1427</v>
      </c>
      <c r="V224" s="180" t="s">
        <v>1428</v>
      </c>
      <c r="W224" s="187" t="s">
        <v>1429</v>
      </c>
      <c r="X224" s="187" t="s">
        <v>1427</v>
      </c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</row>
    <row r="225" spans="1:45" ht="14.25" customHeight="1">
      <c r="A225" s="143" t="s">
        <v>1386</v>
      </c>
      <c r="B225" s="144" t="s">
        <v>1387</v>
      </c>
      <c r="C225" s="144"/>
      <c r="D225" s="144" t="s">
        <v>1388</v>
      </c>
      <c r="E225" s="145" t="s">
        <v>1389</v>
      </c>
      <c r="F225" s="145" t="s">
        <v>25</v>
      </c>
      <c r="G225" s="183">
        <v>44526</v>
      </c>
      <c r="H225" s="183">
        <v>45622</v>
      </c>
      <c r="I225" s="148" t="s">
        <v>55</v>
      </c>
      <c r="J225" s="148">
        <f t="shared" ca="1" si="0"/>
        <v>372</v>
      </c>
      <c r="K225" s="142" t="str">
        <f t="shared" ca="1" si="1"/>
        <v>VIGENTE</v>
      </c>
      <c r="L225" s="144" t="s">
        <v>1390</v>
      </c>
      <c r="M225" s="192" t="str">
        <f t="shared" si="2"/>
        <v xml:space="preserve">andre.cancella@ifpr.edu.br </v>
      </c>
      <c r="N225" s="184" t="s">
        <v>1391</v>
      </c>
      <c r="O225" s="144" t="s">
        <v>563</v>
      </c>
      <c r="P225" s="144" t="s">
        <v>564</v>
      </c>
      <c r="Q225" s="184" t="s">
        <v>1391</v>
      </c>
      <c r="R225" s="144" t="s">
        <v>1430</v>
      </c>
      <c r="S225" s="185" t="s">
        <v>1431</v>
      </c>
      <c r="T225" s="186" t="s">
        <v>1432</v>
      </c>
      <c r="U225" s="187" t="s">
        <v>1433</v>
      </c>
      <c r="V225" s="180" t="s">
        <v>1434</v>
      </c>
      <c r="W225" s="187" t="s">
        <v>1435</v>
      </c>
      <c r="X225" s="187" t="s">
        <v>1433</v>
      </c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</row>
    <row r="226" spans="1:45" ht="14.25" customHeight="1">
      <c r="A226" s="143" t="s">
        <v>1386</v>
      </c>
      <c r="B226" s="144" t="s">
        <v>1387</v>
      </c>
      <c r="C226" s="144"/>
      <c r="D226" s="144" t="s">
        <v>1388</v>
      </c>
      <c r="E226" s="145" t="s">
        <v>1389</v>
      </c>
      <c r="F226" s="145" t="s">
        <v>25</v>
      </c>
      <c r="G226" s="183">
        <v>44526</v>
      </c>
      <c r="H226" s="183">
        <v>45622</v>
      </c>
      <c r="I226" s="148" t="s">
        <v>55</v>
      </c>
      <c r="J226" s="148">
        <f t="shared" ca="1" si="0"/>
        <v>372</v>
      </c>
      <c r="K226" s="142" t="str">
        <f t="shared" ca="1" si="1"/>
        <v>VIGENTE</v>
      </c>
      <c r="L226" s="144" t="s">
        <v>1390</v>
      </c>
      <c r="M226" s="192" t="str">
        <f t="shared" si="2"/>
        <v xml:space="preserve">andre.cancella@ifpr.edu.br </v>
      </c>
      <c r="N226" s="184" t="s">
        <v>1391</v>
      </c>
      <c r="O226" s="144" t="s">
        <v>563</v>
      </c>
      <c r="P226" s="144" t="s">
        <v>564</v>
      </c>
      <c r="Q226" s="184" t="s">
        <v>1391</v>
      </c>
      <c r="R226" s="144" t="s">
        <v>1436</v>
      </c>
      <c r="S226" s="185" t="s">
        <v>863</v>
      </c>
      <c r="T226" s="186" t="s">
        <v>864</v>
      </c>
      <c r="U226" s="187" t="s">
        <v>1437</v>
      </c>
      <c r="V226" s="180" t="s">
        <v>1438</v>
      </c>
      <c r="W226" s="187" t="s">
        <v>1439</v>
      </c>
      <c r="X226" s="187" t="s">
        <v>1437</v>
      </c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</row>
    <row r="227" spans="1:45" ht="14.25" customHeight="1">
      <c r="A227" s="143" t="s">
        <v>1386</v>
      </c>
      <c r="B227" s="144" t="s">
        <v>1387</v>
      </c>
      <c r="C227" s="144"/>
      <c r="D227" s="144" t="s">
        <v>1388</v>
      </c>
      <c r="E227" s="145" t="s">
        <v>1389</v>
      </c>
      <c r="F227" s="145" t="s">
        <v>25</v>
      </c>
      <c r="G227" s="183">
        <v>44526</v>
      </c>
      <c r="H227" s="183">
        <v>45622</v>
      </c>
      <c r="I227" s="148" t="s">
        <v>55</v>
      </c>
      <c r="J227" s="148">
        <f t="shared" ca="1" si="0"/>
        <v>372</v>
      </c>
      <c r="K227" s="142" t="str">
        <f t="shared" ca="1" si="1"/>
        <v>VIGENTE</v>
      </c>
      <c r="L227" s="144" t="s">
        <v>1390</v>
      </c>
      <c r="M227" s="192" t="str">
        <f t="shared" si="2"/>
        <v xml:space="preserve">andre.cancella@ifpr.edu.br </v>
      </c>
      <c r="N227" s="184" t="s">
        <v>1391</v>
      </c>
      <c r="O227" s="144" t="s">
        <v>563</v>
      </c>
      <c r="P227" s="144" t="s">
        <v>564</v>
      </c>
      <c r="Q227" s="184" t="s">
        <v>1391</v>
      </c>
      <c r="R227" s="144" t="s">
        <v>1440</v>
      </c>
      <c r="S227" s="185" t="s">
        <v>1441</v>
      </c>
      <c r="T227" s="186" t="s">
        <v>1442</v>
      </c>
      <c r="U227" s="187" t="s">
        <v>1443</v>
      </c>
      <c r="V227" s="180" t="s">
        <v>1444</v>
      </c>
      <c r="W227" s="187" t="s">
        <v>1445</v>
      </c>
      <c r="X227" s="187" t="s">
        <v>1443</v>
      </c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</row>
    <row r="228" spans="1:45" ht="14.25" customHeight="1">
      <c r="A228" s="143" t="s">
        <v>1386</v>
      </c>
      <c r="B228" s="144" t="s">
        <v>1387</v>
      </c>
      <c r="C228" s="144"/>
      <c r="D228" s="144" t="s">
        <v>1388</v>
      </c>
      <c r="E228" s="145" t="s">
        <v>1389</v>
      </c>
      <c r="F228" s="145" t="s">
        <v>25</v>
      </c>
      <c r="G228" s="183">
        <v>44526</v>
      </c>
      <c r="H228" s="183">
        <v>45622</v>
      </c>
      <c r="I228" s="148" t="s">
        <v>55</v>
      </c>
      <c r="J228" s="148">
        <f t="shared" ca="1" si="0"/>
        <v>372</v>
      </c>
      <c r="K228" s="142" t="str">
        <f t="shared" ca="1" si="1"/>
        <v>VIGENTE</v>
      </c>
      <c r="L228" s="144" t="s">
        <v>1390</v>
      </c>
      <c r="M228" s="192" t="str">
        <f t="shared" si="2"/>
        <v xml:space="preserve">andre.cancella@ifpr.edu.br </v>
      </c>
      <c r="N228" s="184" t="s">
        <v>1391</v>
      </c>
      <c r="O228" s="144" t="s">
        <v>563</v>
      </c>
      <c r="P228" s="144" t="s">
        <v>564</v>
      </c>
      <c r="Q228" s="184" t="s">
        <v>1391</v>
      </c>
      <c r="R228" s="144" t="s">
        <v>1446</v>
      </c>
      <c r="S228" s="185" t="s">
        <v>1447</v>
      </c>
      <c r="T228" s="186" t="s">
        <v>1448</v>
      </c>
      <c r="U228" s="187" t="s">
        <v>1449</v>
      </c>
      <c r="V228" s="180" t="s">
        <v>1450</v>
      </c>
      <c r="W228" s="187" t="s">
        <v>1451</v>
      </c>
      <c r="X228" s="187" t="s">
        <v>1449</v>
      </c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</row>
    <row r="229" spans="1:45" ht="14.25" customHeight="1">
      <c r="A229" s="143" t="s">
        <v>1386</v>
      </c>
      <c r="B229" s="144" t="s">
        <v>1387</v>
      </c>
      <c r="C229" s="144"/>
      <c r="D229" s="144" t="s">
        <v>1388</v>
      </c>
      <c r="E229" s="145" t="s">
        <v>1389</v>
      </c>
      <c r="F229" s="145" t="s">
        <v>25</v>
      </c>
      <c r="G229" s="183">
        <v>44526</v>
      </c>
      <c r="H229" s="183">
        <v>45622</v>
      </c>
      <c r="I229" s="148" t="s">
        <v>55</v>
      </c>
      <c r="J229" s="148">
        <f t="shared" ca="1" si="0"/>
        <v>372</v>
      </c>
      <c r="K229" s="142" t="str">
        <f t="shared" ca="1" si="1"/>
        <v>VIGENTE</v>
      </c>
      <c r="L229" s="144" t="s">
        <v>1390</v>
      </c>
      <c r="M229" s="192" t="str">
        <f t="shared" si="2"/>
        <v xml:space="preserve">andre.cancella@ifpr.edu.br </v>
      </c>
      <c r="N229" s="184" t="s">
        <v>1391</v>
      </c>
      <c r="O229" s="144" t="s">
        <v>563</v>
      </c>
      <c r="P229" s="144" t="s">
        <v>564</v>
      </c>
      <c r="Q229" s="184" t="s">
        <v>1391</v>
      </c>
      <c r="R229" s="144" t="s">
        <v>875</v>
      </c>
      <c r="S229" s="185" t="s">
        <v>1452</v>
      </c>
      <c r="T229" s="186" t="s">
        <v>1453</v>
      </c>
      <c r="U229" s="187" t="s">
        <v>1454</v>
      </c>
      <c r="V229" s="180" t="s">
        <v>1455</v>
      </c>
      <c r="W229" s="181" t="s">
        <v>1456</v>
      </c>
      <c r="X229" s="187" t="s">
        <v>1454</v>
      </c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</row>
    <row r="230" spans="1:45" ht="14.25" customHeight="1">
      <c r="A230" s="143" t="s">
        <v>1386</v>
      </c>
      <c r="B230" s="144" t="s">
        <v>1387</v>
      </c>
      <c r="C230" s="144"/>
      <c r="D230" s="144" t="s">
        <v>1388</v>
      </c>
      <c r="E230" s="145" t="s">
        <v>1389</v>
      </c>
      <c r="F230" s="145" t="s">
        <v>25</v>
      </c>
      <c r="G230" s="183">
        <v>44526</v>
      </c>
      <c r="H230" s="183">
        <v>45622</v>
      </c>
      <c r="I230" s="148" t="s">
        <v>55</v>
      </c>
      <c r="J230" s="148">
        <f t="shared" ca="1" si="0"/>
        <v>372</v>
      </c>
      <c r="K230" s="142" t="str">
        <f t="shared" ca="1" si="1"/>
        <v>VIGENTE</v>
      </c>
      <c r="L230" s="144" t="s">
        <v>1390</v>
      </c>
      <c r="M230" s="192" t="str">
        <f t="shared" si="2"/>
        <v xml:space="preserve">andre.cancella@ifpr.edu.br </v>
      </c>
      <c r="N230" s="184" t="s">
        <v>1391</v>
      </c>
      <c r="O230" s="144" t="s">
        <v>563</v>
      </c>
      <c r="P230" s="144" t="s">
        <v>564</v>
      </c>
      <c r="Q230" s="184" t="s">
        <v>1391</v>
      </c>
      <c r="R230" s="144" t="s">
        <v>1457</v>
      </c>
      <c r="S230" s="185" t="s">
        <v>59</v>
      </c>
      <c r="T230" s="186" t="s">
        <v>200</v>
      </c>
      <c r="U230" s="187" t="s">
        <v>1458</v>
      </c>
      <c r="V230" s="180" t="s">
        <v>1459</v>
      </c>
      <c r="W230" s="181" t="s">
        <v>1460</v>
      </c>
      <c r="X230" s="187" t="s">
        <v>1458</v>
      </c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</row>
    <row r="231" spans="1:45" ht="14.25" customHeight="1">
      <c r="A231" s="143" t="s">
        <v>1386</v>
      </c>
      <c r="B231" s="144" t="s">
        <v>1387</v>
      </c>
      <c r="C231" s="144"/>
      <c r="D231" s="144" t="s">
        <v>1388</v>
      </c>
      <c r="E231" s="145" t="s">
        <v>1389</v>
      </c>
      <c r="F231" s="145" t="s">
        <v>25</v>
      </c>
      <c r="G231" s="183">
        <v>44526</v>
      </c>
      <c r="H231" s="183">
        <v>45622</v>
      </c>
      <c r="I231" s="148" t="s">
        <v>55</v>
      </c>
      <c r="J231" s="148">
        <f t="shared" ca="1" si="0"/>
        <v>372</v>
      </c>
      <c r="K231" s="142" t="str">
        <f t="shared" ca="1" si="1"/>
        <v>VIGENTE</v>
      </c>
      <c r="L231" s="144" t="s">
        <v>1390</v>
      </c>
      <c r="M231" s="192" t="str">
        <f t="shared" si="2"/>
        <v xml:space="preserve">andre.cancella@ifpr.edu.br </v>
      </c>
      <c r="N231" s="184" t="s">
        <v>1391</v>
      </c>
      <c r="O231" s="144" t="s">
        <v>563</v>
      </c>
      <c r="P231" s="144" t="s">
        <v>564</v>
      </c>
      <c r="Q231" s="184" t="s">
        <v>1391</v>
      </c>
      <c r="R231" s="144" t="s">
        <v>1461</v>
      </c>
      <c r="S231" s="185" t="s">
        <v>1462</v>
      </c>
      <c r="T231" s="186" t="s">
        <v>1463</v>
      </c>
      <c r="U231" s="187" t="s">
        <v>1464</v>
      </c>
      <c r="V231" s="180" t="s">
        <v>1465</v>
      </c>
      <c r="W231" s="187" t="s">
        <v>1466</v>
      </c>
      <c r="X231" s="187" t="s">
        <v>1464</v>
      </c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</row>
    <row r="232" spans="1:45" ht="14.25" customHeight="1">
      <c r="A232" s="143" t="s">
        <v>1386</v>
      </c>
      <c r="B232" s="144" t="s">
        <v>1387</v>
      </c>
      <c r="C232" s="144"/>
      <c r="D232" s="144" t="s">
        <v>1388</v>
      </c>
      <c r="E232" s="145" t="s">
        <v>1389</v>
      </c>
      <c r="F232" s="145" t="s">
        <v>25</v>
      </c>
      <c r="G232" s="183">
        <v>44526</v>
      </c>
      <c r="H232" s="183">
        <v>45622</v>
      </c>
      <c r="I232" s="148" t="s">
        <v>55</v>
      </c>
      <c r="J232" s="148">
        <f t="shared" ca="1" si="0"/>
        <v>372</v>
      </c>
      <c r="K232" s="142" t="str">
        <f t="shared" ca="1" si="1"/>
        <v>VIGENTE</v>
      </c>
      <c r="L232" s="144" t="s">
        <v>1390</v>
      </c>
      <c r="M232" s="192" t="str">
        <f t="shared" si="2"/>
        <v xml:space="preserve">andre.cancella@ifpr.edu.br </v>
      </c>
      <c r="N232" s="184" t="s">
        <v>1391</v>
      </c>
      <c r="O232" s="144" t="s">
        <v>563</v>
      </c>
      <c r="P232" s="144" t="s">
        <v>564</v>
      </c>
      <c r="Q232" s="184" t="s">
        <v>1391</v>
      </c>
      <c r="R232" s="144" t="s">
        <v>1467</v>
      </c>
      <c r="S232" s="185" t="s">
        <v>1468</v>
      </c>
      <c r="T232" s="186" t="s">
        <v>1469</v>
      </c>
      <c r="U232" s="187" t="s">
        <v>1470</v>
      </c>
      <c r="V232" s="180" t="s">
        <v>592</v>
      </c>
      <c r="W232" s="187" t="s">
        <v>593</v>
      </c>
      <c r="X232" s="187" t="s">
        <v>1470</v>
      </c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</row>
    <row r="233" spans="1:45" ht="14.25" customHeight="1">
      <c r="A233" s="143" t="s">
        <v>1386</v>
      </c>
      <c r="B233" s="144" t="s">
        <v>1387</v>
      </c>
      <c r="C233" s="144"/>
      <c r="D233" s="144" t="s">
        <v>1388</v>
      </c>
      <c r="E233" s="145" t="s">
        <v>1389</v>
      </c>
      <c r="F233" s="145" t="s">
        <v>25</v>
      </c>
      <c r="G233" s="183">
        <v>44526</v>
      </c>
      <c r="H233" s="183">
        <v>45622</v>
      </c>
      <c r="I233" s="148" t="s">
        <v>55</v>
      </c>
      <c r="J233" s="148">
        <f t="shared" ca="1" si="0"/>
        <v>372</v>
      </c>
      <c r="K233" s="142" t="str">
        <f t="shared" ca="1" si="1"/>
        <v>VIGENTE</v>
      </c>
      <c r="L233" s="144" t="s">
        <v>1390</v>
      </c>
      <c r="M233" s="192" t="str">
        <f t="shared" si="2"/>
        <v xml:space="preserve">andre.cancella@ifpr.edu.br </v>
      </c>
      <c r="N233" s="184" t="s">
        <v>1391</v>
      </c>
      <c r="O233" s="144" t="s">
        <v>563</v>
      </c>
      <c r="P233" s="144" t="s">
        <v>564</v>
      </c>
      <c r="Q233" s="184" t="s">
        <v>1391</v>
      </c>
      <c r="R233" s="144" t="s">
        <v>1471</v>
      </c>
      <c r="S233" s="185" t="s">
        <v>1472</v>
      </c>
      <c r="T233" s="186" t="s">
        <v>1473</v>
      </c>
      <c r="U233" s="187" t="s">
        <v>1474</v>
      </c>
      <c r="V233" s="180" t="s">
        <v>1475</v>
      </c>
      <c r="W233" s="187" t="s">
        <v>1476</v>
      </c>
      <c r="X233" s="187" t="s">
        <v>1474</v>
      </c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</row>
    <row r="234" spans="1:45" ht="14.25" customHeight="1">
      <c r="A234" s="143" t="s">
        <v>1386</v>
      </c>
      <c r="B234" s="144" t="s">
        <v>1387</v>
      </c>
      <c r="C234" s="144"/>
      <c r="D234" s="144" t="s">
        <v>1388</v>
      </c>
      <c r="E234" s="145" t="s">
        <v>1389</v>
      </c>
      <c r="F234" s="145" t="s">
        <v>25</v>
      </c>
      <c r="G234" s="183">
        <v>44526</v>
      </c>
      <c r="H234" s="183">
        <v>45622</v>
      </c>
      <c r="I234" s="148" t="s">
        <v>55</v>
      </c>
      <c r="J234" s="148">
        <f t="shared" ca="1" si="0"/>
        <v>372</v>
      </c>
      <c r="K234" s="142" t="str">
        <f t="shared" ca="1" si="1"/>
        <v>VIGENTE</v>
      </c>
      <c r="L234" s="144" t="s">
        <v>1390</v>
      </c>
      <c r="M234" s="192" t="str">
        <f t="shared" si="2"/>
        <v xml:space="preserve">andre.cancella@ifpr.edu.br </v>
      </c>
      <c r="N234" s="184" t="s">
        <v>1391</v>
      </c>
      <c r="O234" s="144" t="s">
        <v>563</v>
      </c>
      <c r="P234" s="144" t="s">
        <v>564</v>
      </c>
      <c r="Q234" s="184" t="s">
        <v>1391</v>
      </c>
      <c r="R234" s="144" t="s">
        <v>1477</v>
      </c>
      <c r="S234" s="185" t="s">
        <v>1478</v>
      </c>
      <c r="T234" s="186" t="s">
        <v>1479</v>
      </c>
      <c r="U234" s="187" t="s">
        <v>1480</v>
      </c>
      <c r="V234" s="180" t="s">
        <v>1481</v>
      </c>
      <c r="W234" s="187" t="s">
        <v>1482</v>
      </c>
      <c r="X234" s="187" t="s">
        <v>1480</v>
      </c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</row>
    <row r="235" spans="1:45" ht="14.25" customHeight="1">
      <c r="A235" s="143" t="s">
        <v>1386</v>
      </c>
      <c r="B235" s="144" t="s">
        <v>1387</v>
      </c>
      <c r="C235" s="144"/>
      <c r="D235" s="144" t="s">
        <v>1388</v>
      </c>
      <c r="E235" s="145" t="s">
        <v>1389</v>
      </c>
      <c r="F235" s="145" t="s">
        <v>25</v>
      </c>
      <c r="G235" s="183">
        <v>44526</v>
      </c>
      <c r="H235" s="183">
        <v>45622</v>
      </c>
      <c r="I235" s="148" t="s">
        <v>55</v>
      </c>
      <c r="J235" s="148">
        <f t="shared" ca="1" si="0"/>
        <v>372</v>
      </c>
      <c r="K235" s="142" t="str">
        <f t="shared" ca="1" si="1"/>
        <v>VIGENTE</v>
      </c>
      <c r="L235" s="144" t="s">
        <v>1390</v>
      </c>
      <c r="M235" s="192" t="str">
        <f t="shared" si="2"/>
        <v xml:space="preserve">andre.cancella@ifpr.edu.br </v>
      </c>
      <c r="N235" s="184" t="s">
        <v>1391</v>
      </c>
      <c r="O235" s="144" t="s">
        <v>563</v>
      </c>
      <c r="P235" s="144" t="s">
        <v>564</v>
      </c>
      <c r="Q235" s="184" t="s">
        <v>1391</v>
      </c>
      <c r="R235" s="144" t="s">
        <v>685</v>
      </c>
      <c r="S235" s="185" t="s">
        <v>1483</v>
      </c>
      <c r="T235" s="186" t="s">
        <v>1484</v>
      </c>
      <c r="U235" s="187" t="s">
        <v>1485</v>
      </c>
      <c r="V235" s="180" t="s">
        <v>1486</v>
      </c>
      <c r="W235" s="187" t="s">
        <v>687</v>
      </c>
      <c r="X235" s="187" t="s">
        <v>1485</v>
      </c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</row>
    <row r="236" spans="1:45" ht="14.25" customHeight="1">
      <c r="A236" s="143" t="s">
        <v>1386</v>
      </c>
      <c r="B236" s="144" t="s">
        <v>1387</v>
      </c>
      <c r="C236" s="144"/>
      <c r="D236" s="144" t="s">
        <v>1388</v>
      </c>
      <c r="E236" s="145" t="s">
        <v>1389</v>
      </c>
      <c r="F236" s="145" t="s">
        <v>25</v>
      </c>
      <c r="G236" s="183">
        <v>44526</v>
      </c>
      <c r="H236" s="183">
        <v>45622</v>
      </c>
      <c r="I236" s="148" t="s">
        <v>55</v>
      </c>
      <c r="J236" s="148">
        <f t="shared" ca="1" si="0"/>
        <v>372</v>
      </c>
      <c r="K236" s="142" t="str">
        <f t="shared" ca="1" si="1"/>
        <v>VIGENTE</v>
      </c>
      <c r="L236" s="144" t="s">
        <v>1390</v>
      </c>
      <c r="M236" s="192" t="str">
        <f t="shared" si="2"/>
        <v xml:space="preserve">andre.cancella@ifpr.edu.br </v>
      </c>
      <c r="N236" s="184" t="s">
        <v>1391</v>
      </c>
      <c r="O236" s="144" t="s">
        <v>563</v>
      </c>
      <c r="P236" s="144" t="s">
        <v>564</v>
      </c>
      <c r="Q236" s="184" t="s">
        <v>1391</v>
      </c>
      <c r="R236" s="144" t="s">
        <v>1487</v>
      </c>
      <c r="S236" s="185" t="s">
        <v>1488</v>
      </c>
      <c r="T236" s="186" t="s">
        <v>1489</v>
      </c>
      <c r="U236" s="187" t="s">
        <v>1490</v>
      </c>
      <c r="V236" s="180" t="s">
        <v>48</v>
      </c>
      <c r="W236" s="187" t="s">
        <v>49</v>
      </c>
      <c r="X236" s="187" t="s">
        <v>1491</v>
      </c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</row>
    <row r="237" spans="1:45" ht="14.25" customHeight="1">
      <c r="A237" s="143" t="s">
        <v>1386</v>
      </c>
      <c r="B237" s="144" t="s">
        <v>1387</v>
      </c>
      <c r="C237" s="144"/>
      <c r="D237" s="144" t="s">
        <v>1388</v>
      </c>
      <c r="E237" s="145" t="s">
        <v>1389</v>
      </c>
      <c r="F237" s="145" t="s">
        <v>25</v>
      </c>
      <c r="G237" s="183">
        <v>44526</v>
      </c>
      <c r="H237" s="183">
        <v>45622</v>
      </c>
      <c r="I237" s="148" t="s">
        <v>55</v>
      </c>
      <c r="J237" s="148">
        <f t="shared" ca="1" si="0"/>
        <v>372</v>
      </c>
      <c r="K237" s="142" t="str">
        <f t="shared" ca="1" si="1"/>
        <v>VIGENTE</v>
      </c>
      <c r="L237" s="144" t="s">
        <v>1390</v>
      </c>
      <c r="M237" s="192" t="str">
        <f t="shared" si="2"/>
        <v xml:space="preserve">andre.cancella@ifpr.edu.br </v>
      </c>
      <c r="N237" s="184" t="s">
        <v>1391</v>
      </c>
      <c r="O237" s="144" t="s">
        <v>563</v>
      </c>
      <c r="P237" s="144" t="s">
        <v>564</v>
      </c>
      <c r="Q237" s="184" t="s">
        <v>1391</v>
      </c>
      <c r="R237" s="144" t="s">
        <v>1492</v>
      </c>
      <c r="S237" s="185" t="s">
        <v>1493</v>
      </c>
      <c r="T237" s="186" t="s">
        <v>1494</v>
      </c>
      <c r="U237" s="187" t="s">
        <v>1495</v>
      </c>
      <c r="V237" s="180" t="s">
        <v>1496</v>
      </c>
      <c r="W237" s="187" t="s">
        <v>1497</v>
      </c>
      <c r="X237" s="187" t="s">
        <v>1498</v>
      </c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</row>
    <row r="238" spans="1:45" ht="14.25" customHeight="1">
      <c r="A238" s="143" t="s">
        <v>1386</v>
      </c>
      <c r="B238" s="144" t="s">
        <v>1387</v>
      </c>
      <c r="C238" s="144"/>
      <c r="D238" s="144" t="s">
        <v>1388</v>
      </c>
      <c r="E238" s="145" t="s">
        <v>1389</v>
      </c>
      <c r="F238" s="145" t="s">
        <v>25</v>
      </c>
      <c r="G238" s="183">
        <v>44526</v>
      </c>
      <c r="H238" s="183">
        <v>45622</v>
      </c>
      <c r="I238" s="148" t="s">
        <v>55</v>
      </c>
      <c r="J238" s="148">
        <f t="shared" ca="1" si="0"/>
        <v>372</v>
      </c>
      <c r="K238" s="142" t="str">
        <f t="shared" ca="1" si="1"/>
        <v>VIGENTE</v>
      </c>
      <c r="L238" s="144" t="s">
        <v>1390</v>
      </c>
      <c r="M238" s="192" t="str">
        <f t="shared" si="2"/>
        <v xml:space="preserve">andre.cancella@ifpr.edu.br </v>
      </c>
      <c r="N238" s="184" t="s">
        <v>1391</v>
      </c>
      <c r="O238" s="144" t="s">
        <v>563</v>
      </c>
      <c r="P238" s="144" t="s">
        <v>564</v>
      </c>
      <c r="Q238" s="184" t="s">
        <v>1391</v>
      </c>
      <c r="R238" s="144" t="s">
        <v>1499</v>
      </c>
      <c r="S238" s="185" t="s">
        <v>1500</v>
      </c>
      <c r="T238" s="186" t="s">
        <v>1501</v>
      </c>
      <c r="U238" s="187" t="s">
        <v>1502</v>
      </c>
      <c r="V238" s="180" t="s">
        <v>1503</v>
      </c>
      <c r="W238" s="187" t="s">
        <v>1504</v>
      </c>
      <c r="X238" s="187" t="s">
        <v>1502</v>
      </c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</row>
    <row r="239" spans="1:45" ht="14.25" customHeight="1">
      <c r="A239" s="143" t="s">
        <v>1386</v>
      </c>
      <c r="B239" s="144" t="s">
        <v>1387</v>
      </c>
      <c r="C239" s="144"/>
      <c r="D239" s="144" t="s">
        <v>1388</v>
      </c>
      <c r="E239" s="145" t="s">
        <v>1389</v>
      </c>
      <c r="F239" s="145" t="s">
        <v>25</v>
      </c>
      <c r="G239" s="183">
        <v>44526</v>
      </c>
      <c r="H239" s="183">
        <v>45622</v>
      </c>
      <c r="I239" s="148" t="s">
        <v>55</v>
      </c>
      <c r="J239" s="148">
        <f t="shared" ca="1" si="0"/>
        <v>372</v>
      </c>
      <c r="K239" s="142" t="str">
        <f t="shared" ca="1" si="1"/>
        <v>VIGENTE</v>
      </c>
      <c r="L239" s="144" t="s">
        <v>1390</v>
      </c>
      <c r="M239" s="192" t="str">
        <f t="shared" si="2"/>
        <v xml:space="preserve">andre.cancella@ifpr.edu.br </v>
      </c>
      <c r="N239" s="184" t="s">
        <v>1391</v>
      </c>
      <c r="O239" s="144" t="s">
        <v>563</v>
      </c>
      <c r="P239" s="144" t="s">
        <v>564</v>
      </c>
      <c r="Q239" s="184" t="s">
        <v>1391</v>
      </c>
      <c r="R239" s="144" t="s">
        <v>1505</v>
      </c>
      <c r="S239" s="185" t="s">
        <v>1506</v>
      </c>
      <c r="T239" s="186" t="s">
        <v>1507</v>
      </c>
      <c r="U239" s="187" t="s">
        <v>1508</v>
      </c>
      <c r="V239" s="180" t="s">
        <v>1509</v>
      </c>
      <c r="W239" s="187" t="s">
        <v>1510</v>
      </c>
      <c r="X239" s="187" t="s">
        <v>1508</v>
      </c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</row>
    <row r="240" spans="1:45" ht="14.25" customHeight="1">
      <c r="A240" s="143" t="s">
        <v>1386</v>
      </c>
      <c r="B240" s="144" t="s">
        <v>1387</v>
      </c>
      <c r="C240" s="144"/>
      <c r="D240" s="144" t="s">
        <v>1388</v>
      </c>
      <c r="E240" s="145" t="s">
        <v>1389</v>
      </c>
      <c r="F240" s="145" t="s">
        <v>25</v>
      </c>
      <c r="G240" s="183">
        <v>44526</v>
      </c>
      <c r="H240" s="183">
        <v>45622</v>
      </c>
      <c r="I240" s="148" t="s">
        <v>55</v>
      </c>
      <c r="J240" s="148">
        <f t="shared" ca="1" si="0"/>
        <v>372</v>
      </c>
      <c r="K240" s="142" t="str">
        <f t="shared" ca="1" si="1"/>
        <v>VIGENTE</v>
      </c>
      <c r="L240" s="144" t="s">
        <v>1390</v>
      </c>
      <c r="M240" s="192" t="str">
        <f t="shared" si="2"/>
        <v xml:space="preserve">andre.cancella@ifpr.edu.br </v>
      </c>
      <c r="N240" s="184" t="s">
        <v>1391</v>
      </c>
      <c r="O240" s="144" t="s">
        <v>563</v>
      </c>
      <c r="P240" s="144" t="s">
        <v>564</v>
      </c>
      <c r="Q240" s="184" t="s">
        <v>1391</v>
      </c>
      <c r="R240" s="144" t="s">
        <v>1511</v>
      </c>
      <c r="S240" s="185" t="s">
        <v>1512</v>
      </c>
      <c r="T240" s="186" t="s">
        <v>1513</v>
      </c>
      <c r="U240" s="187" t="s">
        <v>1514</v>
      </c>
      <c r="V240" s="180" t="s">
        <v>1515</v>
      </c>
      <c r="W240" s="187" t="s">
        <v>1516</v>
      </c>
      <c r="X240" s="187" t="s">
        <v>1517</v>
      </c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</row>
    <row r="241" spans="1:45" ht="14.25" customHeight="1">
      <c r="A241" s="143" t="s">
        <v>1386</v>
      </c>
      <c r="B241" s="144" t="s">
        <v>1387</v>
      </c>
      <c r="C241" s="144"/>
      <c r="D241" s="144" t="s">
        <v>1388</v>
      </c>
      <c r="E241" s="145" t="s">
        <v>1389</v>
      </c>
      <c r="F241" s="145" t="s">
        <v>25</v>
      </c>
      <c r="G241" s="183">
        <v>44526</v>
      </c>
      <c r="H241" s="183">
        <v>45622</v>
      </c>
      <c r="I241" s="148" t="s">
        <v>55</v>
      </c>
      <c r="J241" s="148">
        <f t="shared" ca="1" si="0"/>
        <v>372</v>
      </c>
      <c r="K241" s="142" t="str">
        <f t="shared" ca="1" si="1"/>
        <v>VIGENTE</v>
      </c>
      <c r="L241" s="144" t="s">
        <v>1390</v>
      </c>
      <c r="M241" s="192" t="str">
        <f t="shared" si="2"/>
        <v xml:space="preserve">andre.cancella@ifpr.edu.br </v>
      </c>
      <c r="N241" s="184" t="s">
        <v>1391</v>
      </c>
      <c r="O241" s="144" t="s">
        <v>563</v>
      </c>
      <c r="P241" s="144" t="s">
        <v>564</v>
      </c>
      <c r="Q241" s="184" t="s">
        <v>1391</v>
      </c>
      <c r="R241" s="144" t="s">
        <v>1518</v>
      </c>
      <c r="S241" s="185" t="s">
        <v>1519</v>
      </c>
      <c r="T241" s="186" t="s">
        <v>1520</v>
      </c>
      <c r="U241" s="187" t="s">
        <v>1521</v>
      </c>
      <c r="V241" s="180" t="s">
        <v>1522</v>
      </c>
      <c r="W241" s="187" t="s">
        <v>1523</v>
      </c>
      <c r="X241" s="187" t="s">
        <v>1521</v>
      </c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</row>
    <row r="242" spans="1:45" ht="14.25" customHeight="1">
      <c r="A242" s="143" t="s">
        <v>1386</v>
      </c>
      <c r="B242" s="144" t="s">
        <v>1387</v>
      </c>
      <c r="C242" s="144"/>
      <c r="D242" s="144" t="s">
        <v>1388</v>
      </c>
      <c r="E242" s="145" t="s">
        <v>1389</v>
      </c>
      <c r="F242" s="145" t="s">
        <v>25</v>
      </c>
      <c r="G242" s="183">
        <v>44526</v>
      </c>
      <c r="H242" s="183">
        <v>45622</v>
      </c>
      <c r="I242" s="148" t="s">
        <v>55</v>
      </c>
      <c r="J242" s="148">
        <f t="shared" ca="1" si="0"/>
        <v>372</v>
      </c>
      <c r="K242" s="142" t="str">
        <f t="shared" ca="1" si="1"/>
        <v>VIGENTE</v>
      </c>
      <c r="L242" s="144" t="s">
        <v>1390</v>
      </c>
      <c r="M242" s="192" t="str">
        <f t="shared" si="2"/>
        <v xml:space="preserve">andre.cancella@ifpr.edu.br </v>
      </c>
      <c r="N242" s="184" t="s">
        <v>1391</v>
      </c>
      <c r="O242" s="144" t="s">
        <v>563</v>
      </c>
      <c r="P242" s="144" t="s">
        <v>564</v>
      </c>
      <c r="Q242" s="184" t="s">
        <v>1391</v>
      </c>
      <c r="R242" s="144" t="s">
        <v>1524</v>
      </c>
      <c r="S242" s="185" t="s">
        <v>1323</v>
      </c>
      <c r="T242" s="186" t="s">
        <v>1525</v>
      </c>
      <c r="U242" s="187" t="s">
        <v>1526</v>
      </c>
      <c r="V242" s="180" t="s">
        <v>1320</v>
      </c>
      <c r="W242" s="181" t="s">
        <v>1321</v>
      </c>
      <c r="X242" s="187" t="s">
        <v>1526</v>
      </c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</row>
    <row r="243" spans="1:45" ht="14.25" customHeight="1">
      <c r="A243" s="143" t="s">
        <v>1386</v>
      </c>
      <c r="B243" s="144" t="s">
        <v>1387</v>
      </c>
      <c r="C243" s="144"/>
      <c r="D243" s="144" t="s">
        <v>1388</v>
      </c>
      <c r="E243" s="145" t="s">
        <v>1389</v>
      </c>
      <c r="F243" s="145" t="s">
        <v>25</v>
      </c>
      <c r="G243" s="183">
        <v>44526</v>
      </c>
      <c r="H243" s="183">
        <v>45622</v>
      </c>
      <c r="I243" s="148" t="s">
        <v>55</v>
      </c>
      <c r="J243" s="148">
        <f t="shared" ca="1" si="0"/>
        <v>372</v>
      </c>
      <c r="K243" s="142" t="str">
        <f t="shared" ca="1" si="1"/>
        <v>VIGENTE</v>
      </c>
      <c r="L243" s="144" t="s">
        <v>1390</v>
      </c>
      <c r="M243" s="192" t="str">
        <f t="shared" si="2"/>
        <v xml:space="preserve">andre.cancella@ifpr.edu.br </v>
      </c>
      <c r="N243" s="184" t="s">
        <v>1391</v>
      </c>
      <c r="O243" s="144" t="s">
        <v>563</v>
      </c>
      <c r="P243" s="144" t="s">
        <v>564</v>
      </c>
      <c r="Q243" s="184" t="s">
        <v>1391</v>
      </c>
      <c r="R243" s="144" t="s">
        <v>1527</v>
      </c>
      <c r="S243" s="185" t="s">
        <v>1528</v>
      </c>
      <c r="T243" s="186" t="s">
        <v>1529</v>
      </c>
      <c r="U243" s="187" t="s">
        <v>1530</v>
      </c>
      <c r="V243" s="180" t="s">
        <v>1531</v>
      </c>
      <c r="W243" s="187" t="s">
        <v>1532</v>
      </c>
      <c r="X243" s="187" t="s">
        <v>1530</v>
      </c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</row>
    <row r="244" spans="1:45" ht="14.25" customHeight="1">
      <c r="A244" s="143" t="s">
        <v>1386</v>
      </c>
      <c r="B244" s="144" t="s">
        <v>1387</v>
      </c>
      <c r="C244" s="144"/>
      <c r="D244" s="144" t="s">
        <v>1388</v>
      </c>
      <c r="E244" s="145" t="s">
        <v>1389</v>
      </c>
      <c r="F244" s="145" t="s">
        <v>25</v>
      </c>
      <c r="G244" s="183">
        <v>44526</v>
      </c>
      <c r="H244" s="183">
        <v>45622</v>
      </c>
      <c r="I244" s="148" t="s">
        <v>55</v>
      </c>
      <c r="J244" s="148">
        <f t="shared" ca="1" si="0"/>
        <v>372</v>
      </c>
      <c r="K244" s="142" t="str">
        <f t="shared" ca="1" si="1"/>
        <v>VIGENTE</v>
      </c>
      <c r="L244" s="144" t="s">
        <v>1390</v>
      </c>
      <c r="M244" s="192" t="str">
        <f t="shared" si="2"/>
        <v xml:space="preserve">andre.cancella@ifpr.edu.br </v>
      </c>
      <c r="N244" s="184" t="s">
        <v>1391</v>
      </c>
      <c r="O244" s="144" t="s">
        <v>563</v>
      </c>
      <c r="P244" s="144" t="s">
        <v>564</v>
      </c>
      <c r="Q244" s="184" t="s">
        <v>1391</v>
      </c>
      <c r="R244" s="144" t="s">
        <v>1533</v>
      </c>
      <c r="S244" s="185" t="s">
        <v>1534</v>
      </c>
      <c r="T244" s="186" t="s">
        <v>119</v>
      </c>
      <c r="U244" s="187" t="s">
        <v>1535</v>
      </c>
      <c r="V244" s="180" t="s">
        <v>1536</v>
      </c>
      <c r="W244" s="187" t="s">
        <v>1537</v>
      </c>
      <c r="X244" s="187" t="s">
        <v>1535</v>
      </c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</row>
    <row r="245" spans="1:45" ht="14.25" customHeight="1">
      <c r="A245" s="143" t="s">
        <v>1538</v>
      </c>
      <c r="B245" s="144" t="s">
        <v>1539</v>
      </c>
      <c r="C245" s="144"/>
      <c r="D245" s="144" t="s">
        <v>1540</v>
      </c>
      <c r="E245" s="145" t="s">
        <v>1541</v>
      </c>
      <c r="F245" s="145" t="s">
        <v>25</v>
      </c>
      <c r="G245" s="183">
        <v>44524</v>
      </c>
      <c r="H245" s="183">
        <v>45620</v>
      </c>
      <c r="I245" s="148" t="s">
        <v>55</v>
      </c>
      <c r="J245" s="148">
        <f t="shared" ca="1" si="0"/>
        <v>370</v>
      </c>
      <c r="K245" s="142" t="str">
        <f t="shared" ca="1" si="1"/>
        <v>VIGENTE</v>
      </c>
      <c r="L245" s="144" t="s">
        <v>1542</v>
      </c>
      <c r="M245" s="144" t="s">
        <v>1543</v>
      </c>
      <c r="N245" s="184" t="s">
        <v>1544</v>
      </c>
      <c r="O245" s="144" t="s">
        <v>1545</v>
      </c>
      <c r="P245" s="144" t="s">
        <v>1546</v>
      </c>
      <c r="Q245" s="184" t="s">
        <v>1544</v>
      </c>
      <c r="R245" s="144" t="s">
        <v>1547</v>
      </c>
      <c r="S245" s="185" t="s">
        <v>1548</v>
      </c>
      <c r="T245" s="186" t="s">
        <v>1549</v>
      </c>
      <c r="U245" s="190" t="s">
        <v>1550</v>
      </c>
      <c r="V245" s="185" t="s">
        <v>1551</v>
      </c>
      <c r="W245" s="186" t="s">
        <v>409</v>
      </c>
      <c r="X245" s="187" t="s">
        <v>1552</v>
      </c>
      <c r="Y245" s="191"/>
      <c r="Z245" s="191"/>
      <c r="AA245" s="191"/>
      <c r="AB245" s="191"/>
      <c r="AC245" s="191"/>
      <c r="AD245" s="191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</row>
    <row r="246" spans="1:45" ht="14.25" customHeight="1">
      <c r="A246" s="143" t="s">
        <v>1538</v>
      </c>
      <c r="B246" s="144" t="s">
        <v>1539</v>
      </c>
      <c r="C246" s="144"/>
      <c r="D246" s="144" t="s">
        <v>1540</v>
      </c>
      <c r="E246" s="145" t="s">
        <v>1541</v>
      </c>
      <c r="F246" s="145" t="s">
        <v>25</v>
      </c>
      <c r="G246" s="183">
        <v>44524</v>
      </c>
      <c r="H246" s="183">
        <v>45620</v>
      </c>
      <c r="I246" s="148" t="s">
        <v>55</v>
      </c>
      <c r="J246" s="148">
        <f t="shared" ca="1" si="0"/>
        <v>370</v>
      </c>
      <c r="K246" s="142" t="str">
        <f t="shared" ca="1" si="1"/>
        <v>VIGENTE</v>
      </c>
      <c r="L246" s="144" t="s">
        <v>1542</v>
      </c>
      <c r="M246" s="144" t="s">
        <v>1543</v>
      </c>
      <c r="N246" s="184" t="s">
        <v>1544</v>
      </c>
      <c r="O246" s="144" t="s">
        <v>1545</v>
      </c>
      <c r="P246" s="144" t="s">
        <v>1546</v>
      </c>
      <c r="Q246" s="184" t="s">
        <v>1544</v>
      </c>
      <c r="R246" s="144" t="s">
        <v>1553</v>
      </c>
      <c r="S246" s="185" t="s">
        <v>563</v>
      </c>
      <c r="T246" s="186" t="s">
        <v>564</v>
      </c>
      <c r="U246" s="190" t="s">
        <v>1550</v>
      </c>
      <c r="V246" s="180" t="s">
        <v>519</v>
      </c>
      <c r="W246" s="186" t="s">
        <v>520</v>
      </c>
      <c r="X246" s="190" t="s">
        <v>1550</v>
      </c>
      <c r="Y246" s="191"/>
      <c r="Z246" s="191"/>
      <c r="AA246" s="191"/>
      <c r="AB246" s="191"/>
      <c r="AC246" s="191"/>
      <c r="AD246" s="191"/>
      <c r="AE246" s="191"/>
      <c r="AF246" s="191"/>
      <c r="AG246" s="191"/>
      <c r="AH246" s="191"/>
      <c r="AI246" s="191"/>
      <c r="AJ246" s="191"/>
      <c r="AK246" s="191"/>
      <c r="AL246" s="191"/>
      <c r="AM246" s="191"/>
      <c r="AN246" s="191"/>
      <c r="AO246" s="191"/>
      <c r="AP246" s="191"/>
      <c r="AQ246" s="191"/>
      <c r="AR246" s="191"/>
      <c r="AS246" s="191"/>
    </row>
    <row r="247" spans="1:45" ht="14.25" customHeight="1">
      <c r="A247" s="143" t="s">
        <v>1538</v>
      </c>
      <c r="B247" s="144" t="s">
        <v>1539</v>
      </c>
      <c r="C247" s="144"/>
      <c r="D247" s="144" t="s">
        <v>1540</v>
      </c>
      <c r="E247" s="145" t="s">
        <v>1541</v>
      </c>
      <c r="F247" s="145" t="s">
        <v>25</v>
      </c>
      <c r="G247" s="183">
        <v>44524</v>
      </c>
      <c r="H247" s="183">
        <v>45620</v>
      </c>
      <c r="I247" s="148" t="s">
        <v>55</v>
      </c>
      <c r="J247" s="148">
        <f t="shared" ca="1" si="0"/>
        <v>370</v>
      </c>
      <c r="K247" s="142" t="str">
        <f t="shared" ca="1" si="1"/>
        <v>VIGENTE</v>
      </c>
      <c r="L247" s="144" t="s">
        <v>1542</v>
      </c>
      <c r="M247" s="144" t="s">
        <v>1543</v>
      </c>
      <c r="N247" s="184" t="s">
        <v>1544</v>
      </c>
      <c r="O247" s="144" t="s">
        <v>1545</v>
      </c>
      <c r="P247" s="144" t="s">
        <v>1546</v>
      </c>
      <c r="Q247" s="184" t="s">
        <v>1544</v>
      </c>
      <c r="R247" s="144" t="s">
        <v>1554</v>
      </c>
      <c r="S247" s="185" t="s">
        <v>1551</v>
      </c>
      <c r="T247" s="186" t="s">
        <v>409</v>
      </c>
      <c r="U247" s="190" t="s">
        <v>1550</v>
      </c>
      <c r="V247" s="180" t="s">
        <v>1555</v>
      </c>
      <c r="W247" s="186" t="s">
        <v>1556</v>
      </c>
      <c r="X247" s="190" t="s">
        <v>1550</v>
      </c>
      <c r="Y247" s="191"/>
      <c r="Z247" s="191"/>
      <c r="AA247" s="191"/>
      <c r="AB247" s="191"/>
      <c r="AC247" s="191"/>
      <c r="AD247" s="191"/>
      <c r="AE247" s="191"/>
      <c r="AF247" s="191"/>
      <c r="AG247" s="191"/>
      <c r="AH247" s="191"/>
      <c r="AI247" s="191"/>
      <c r="AJ247" s="191"/>
      <c r="AK247" s="191"/>
      <c r="AL247" s="191"/>
      <c r="AM247" s="191"/>
      <c r="AN247" s="191"/>
      <c r="AO247" s="191"/>
      <c r="AP247" s="191"/>
      <c r="AQ247" s="191"/>
      <c r="AR247" s="191"/>
      <c r="AS247" s="191"/>
    </row>
    <row r="248" spans="1:45" ht="14.25" customHeight="1">
      <c r="A248" s="193">
        <v>44562</v>
      </c>
      <c r="B248" s="194" t="s">
        <v>1557</v>
      </c>
      <c r="C248" s="194" t="s">
        <v>1558</v>
      </c>
      <c r="D248" s="194" t="s">
        <v>1559</v>
      </c>
      <c r="E248" s="195" t="s">
        <v>197</v>
      </c>
      <c r="F248" s="195" t="s">
        <v>198</v>
      </c>
      <c r="G248" s="196">
        <v>44571</v>
      </c>
      <c r="H248" s="196">
        <v>45301</v>
      </c>
      <c r="I248" s="197" t="s">
        <v>138</v>
      </c>
      <c r="J248" s="197">
        <f t="shared" ca="1" si="0"/>
        <v>51</v>
      </c>
      <c r="K248" s="198" t="str">
        <f t="shared" ca="1" si="1"/>
        <v>PROVIDÊNCIAS</v>
      </c>
      <c r="L248" s="194" t="s">
        <v>563</v>
      </c>
      <c r="M248" s="194" t="s">
        <v>564</v>
      </c>
      <c r="N248" s="199" t="s">
        <v>1560</v>
      </c>
      <c r="O248" s="194" t="s">
        <v>402</v>
      </c>
      <c r="P248" s="194" t="s">
        <v>403</v>
      </c>
      <c r="Q248" s="199" t="s">
        <v>1560</v>
      </c>
      <c r="R248" s="194" t="s">
        <v>1561</v>
      </c>
      <c r="S248" s="200" t="s">
        <v>402</v>
      </c>
      <c r="T248" s="201" t="s">
        <v>403</v>
      </c>
      <c r="U248" s="202" t="s">
        <v>1562</v>
      </c>
      <c r="V248" s="203" t="s">
        <v>408</v>
      </c>
      <c r="W248" s="204" t="s">
        <v>1563</v>
      </c>
      <c r="X248" s="202" t="s">
        <v>1562</v>
      </c>
      <c r="Y248" s="191"/>
      <c r="Z248" s="191"/>
      <c r="AA248" s="191"/>
      <c r="AB248" s="191"/>
      <c r="AC248" s="191"/>
      <c r="AD248" s="191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</row>
    <row r="249" spans="1:45" ht="14.25" customHeight="1">
      <c r="A249" s="205" t="s">
        <v>1564</v>
      </c>
      <c r="B249" s="194" t="s">
        <v>1565</v>
      </c>
      <c r="C249" s="194" t="s">
        <v>1566</v>
      </c>
      <c r="D249" s="194" t="s">
        <v>1567</v>
      </c>
      <c r="E249" s="195" t="s">
        <v>181</v>
      </c>
      <c r="F249" s="195" t="s">
        <v>25</v>
      </c>
      <c r="G249" s="196">
        <v>44585</v>
      </c>
      <c r="H249" s="196">
        <v>45315</v>
      </c>
      <c r="I249" s="197" t="s">
        <v>138</v>
      </c>
      <c r="J249" s="197">
        <f t="shared" ca="1" si="0"/>
        <v>65</v>
      </c>
      <c r="K249" s="198" t="str">
        <f t="shared" ca="1" si="1"/>
        <v>PROVIDÊNCIAS</v>
      </c>
      <c r="L249" s="194" t="s">
        <v>1568</v>
      </c>
      <c r="M249" s="194" t="s">
        <v>285</v>
      </c>
      <c r="N249" s="199" t="s">
        <v>1569</v>
      </c>
      <c r="O249" s="194" t="s">
        <v>1570</v>
      </c>
      <c r="P249" s="194" t="s">
        <v>282</v>
      </c>
      <c r="Q249" s="199" t="s">
        <v>1569</v>
      </c>
      <c r="R249" s="194" t="s">
        <v>1571</v>
      </c>
      <c r="S249" s="200" t="s">
        <v>1572</v>
      </c>
      <c r="T249" s="201" t="s">
        <v>1573</v>
      </c>
      <c r="U249" s="206" t="s">
        <v>1574</v>
      </c>
      <c r="V249" s="203" t="s">
        <v>1575</v>
      </c>
      <c r="W249" s="207" t="s">
        <v>288</v>
      </c>
      <c r="X249" s="206" t="s">
        <v>1574</v>
      </c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</row>
    <row r="250" spans="1:45" ht="14.25" customHeight="1">
      <c r="A250" s="205" t="s">
        <v>1576</v>
      </c>
      <c r="B250" s="194" t="s">
        <v>1069</v>
      </c>
      <c r="C250" s="194" t="s">
        <v>1577</v>
      </c>
      <c r="D250" s="194" t="s">
        <v>1578</v>
      </c>
      <c r="E250" s="195" t="s">
        <v>1033</v>
      </c>
      <c r="F250" s="195" t="s">
        <v>25</v>
      </c>
      <c r="G250" s="196">
        <v>44693</v>
      </c>
      <c r="H250" s="196">
        <v>45424</v>
      </c>
      <c r="I250" s="197" t="s">
        <v>440</v>
      </c>
      <c r="J250" s="197">
        <f t="shared" ca="1" si="0"/>
        <v>174</v>
      </c>
      <c r="K250" s="198" t="str">
        <f t="shared" ca="1" si="1"/>
        <v>VIGENTE</v>
      </c>
      <c r="L250" s="194" t="s">
        <v>987</v>
      </c>
      <c r="M250" s="194" t="s">
        <v>988</v>
      </c>
      <c r="N250" s="199" t="s">
        <v>1579</v>
      </c>
      <c r="O250" s="194" t="s">
        <v>990</v>
      </c>
      <c r="P250" s="194" t="s">
        <v>991</v>
      </c>
      <c r="Q250" s="199" t="s">
        <v>1579</v>
      </c>
      <c r="R250" s="194" t="s">
        <v>1436</v>
      </c>
      <c r="S250" s="200" t="s">
        <v>1580</v>
      </c>
      <c r="T250" s="201" t="s">
        <v>1581</v>
      </c>
      <c r="U250" s="199" t="s">
        <v>1582</v>
      </c>
      <c r="V250" s="203" t="s">
        <v>1583</v>
      </c>
      <c r="W250" s="206" t="s">
        <v>1584</v>
      </c>
      <c r="X250" s="199" t="s">
        <v>1582</v>
      </c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</row>
    <row r="251" spans="1:45" ht="14.25" customHeight="1">
      <c r="A251" s="205" t="s">
        <v>1585</v>
      </c>
      <c r="B251" s="194" t="s">
        <v>1586</v>
      </c>
      <c r="C251" s="194" t="s">
        <v>1587</v>
      </c>
      <c r="D251" s="194" t="s">
        <v>1578</v>
      </c>
      <c r="E251" s="195" t="s">
        <v>1033</v>
      </c>
      <c r="F251" s="195" t="s">
        <v>25</v>
      </c>
      <c r="G251" s="196">
        <v>44587</v>
      </c>
      <c r="H251" s="196">
        <v>45317</v>
      </c>
      <c r="I251" s="197" t="s">
        <v>138</v>
      </c>
      <c r="J251" s="197">
        <f t="shared" ca="1" si="0"/>
        <v>67</v>
      </c>
      <c r="K251" s="198" t="str">
        <f t="shared" ca="1" si="1"/>
        <v>PROVIDÊNCIAS</v>
      </c>
      <c r="L251" s="194" t="s">
        <v>110</v>
      </c>
      <c r="M251" s="194" t="s">
        <v>111</v>
      </c>
      <c r="N251" s="199" t="s">
        <v>1588</v>
      </c>
      <c r="O251" s="194" t="s">
        <v>113</v>
      </c>
      <c r="P251" s="194" t="s">
        <v>114</v>
      </c>
      <c r="Q251" s="199" t="s">
        <v>1588</v>
      </c>
      <c r="R251" s="194" t="s">
        <v>1533</v>
      </c>
      <c r="S251" s="200" t="s">
        <v>1589</v>
      </c>
      <c r="T251" s="201" t="s">
        <v>1590</v>
      </c>
      <c r="U251" s="202" t="s">
        <v>1591</v>
      </c>
      <c r="V251" s="203" t="s">
        <v>1592</v>
      </c>
      <c r="W251" s="204" t="s">
        <v>1593</v>
      </c>
      <c r="X251" s="202" t="s">
        <v>1591</v>
      </c>
      <c r="Y251" s="191"/>
      <c r="Z251" s="191"/>
      <c r="AA251" s="191"/>
      <c r="AB251" s="191"/>
      <c r="AC251" s="191"/>
      <c r="AD251" s="191"/>
      <c r="AE251" s="191"/>
      <c r="AF251" s="191"/>
      <c r="AG251" s="191"/>
      <c r="AH251" s="191"/>
      <c r="AI251" s="191"/>
      <c r="AJ251" s="191"/>
      <c r="AK251" s="191"/>
      <c r="AL251" s="191"/>
      <c r="AM251" s="191"/>
      <c r="AN251" s="191"/>
      <c r="AO251" s="191"/>
      <c r="AP251" s="191"/>
      <c r="AQ251" s="191"/>
      <c r="AR251" s="191"/>
      <c r="AS251" s="191"/>
    </row>
    <row r="252" spans="1:45" ht="14.25" customHeight="1">
      <c r="A252" s="205" t="s">
        <v>1594</v>
      </c>
      <c r="B252" s="194"/>
      <c r="C252" s="194" t="s">
        <v>1595</v>
      </c>
      <c r="D252" s="194" t="s">
        <v>1596</v>
      </c>
      <c r="E252" s="195" t="s">
        <v>1033</v>
      </c>
      <c r="F252" s="195" t="s">
        <v>25</v>
      </c>
      <c r="G252" s="196">
        <v>45024</v>
      </c>
      <c r="H252" s="196">
        <v>45268</v>
      </c>
      <c r="I252" s="197" t="s">
        <v>26</v>
      </c>
      <c r="J252" s="197">
        <f t="shared" ca="1" si="0"/>
        <v>18</v>
      </c>
      <c r="K252" s="198" t="str">
        <f t="shared" ca="1" si="1"/>
        <v>URGENTE</v>
      </c>
      <c r="L252" s="194" t="s">
        <v>1597</v>
      </c>
      <c r="M252" s="194" t="s">
        <v>268</v>
      </c>
      <c r="N252" s="199" t="s">
        <v>1598</v>
      </c>
      <c r="O252" s="194" t="s">
        <v>264</v>
      </c>
      <c r="P252" s="194" t="s">
        <v>265</v>
      </c>
      <c r="Q252" s="199" t="s">
        <v>1598</v>
      </c>
      <c r="R252" s="194" t="s">
        <v>1471</v>
      </c>
      <c r="S252" s="200" t="s">
        <v>1599</v>
      </c>
      <c r="T252" s="201" t="s">
        <v>1600</v>
      </c>
      <c r="U252" s="199" t="s">
        <v>1601</v>
      </c>
      <c r="V252" s="203" t="s">
        <v>264</v>
      </c>
      <c r="W252" s="194" t="s">
        <v>265</v>
      </c>
      <c r="X252" s="199" t="s">
        <v>1601</v>
      </c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</row>
    <row r="253" spans="1:45" ht="14.25" customHeight="1">
      <c r="A253" s="205" t="s">
        <v>1602</v>
      </c>
      <c r="B253" s="194"/>
      <c r="C253" s="194" t="s">
        <v>1603</v>
      </c>
      <c r="D253" s="194" t="s">
        <v>1604</v>
      </c>
      <c r="E253" s="195" t="s">
        <v>1605</v>
      </c>
      <c r="F253" s="195" t="s">
        <v>25</v>
      </c>
      <c r="G253" s="196">
        <v>44571</v>
      </c>
      <c r="H253" s="196">
        <v>45359</v>
      </c>
      <c r="I253" s="197" t="s">
        <v>41</v>
      </c>
      <c r="J253" s="197">
        <f t="shared" ca="1" si="0"/>
        <v>109</v>
      </c>
      <c r="K253" s="198" t="str">
        <f t="shared" ca="1" si="1"/>
        <v>VIGENTE</v>
      </c>
      <c r="L253" s="194" t="s">
        <v>1606</v>
      </c>
      <c r="M253" s="194" t="s">
        <v>155</v>
      </c>
      <c r="N253" s="199" t="s">
        <v>1607</v>
      </c>
      <c r="O253" s="194" t="s">
        <v>766</v>
      </c>
      <c r="P253" s="194" t="s">
        <v>585</v>
      </c>
      <c r="Q253" s="199" t="s">
        <v>1607</v>
      </c>
      <c r="R253" s="194" t="s">
        <v>1608</v>
      </c>
      <c r="S253" s="200" t="s">
        <v>1609</v>
      </c>
      <c r="T253" s="201" t="s">
        <v>1610</v>
      </c>
      <c r="U253" s="206" t="s">
        <v>1611</v>
      </c>
      <c r="V253" s="203" t="s">
        <v>1612</v>
      </c>
      <c r="W253" s="206" t="s">
        <v>1613</v>
      </c>
      <c r="X253" s="206" t="s">
        <v>1611</v>
      </c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</row>
    <row r="254" spans="1:45" ht="14.25" customHeight="1">
      <c r="A254" s="205" t="s">
        <v>1602</v>
      </c>
      <c r="B254" s="194"/>
      <c r="C254" s="194" t="s">
        <v>1603</v>
      </c>
      <c r="D254" s="194" t="s">
        <v>1604</v>
      </c>
      <c r="E254" s="195" t="s">
        <v>1605</v>
      </c>
      <c r="F254" s="195" t="s">
        <v>25</v>
      </c>
      <c r="G254" s="196">
        <v>44571</v>
      </c>
      <c r="H254" s="196">
        <v>45359</v>
      </c>
      <c r="I254" s="197" t="s">
        <v>41</v>
      </c>
      <c r="J254" s="197">
        <f t="shared" ca="1" si="0"/>
        <v>109</v>
      </c>
      <c r="K254" s="198" t="str">
        <f t="shared" ca="1" si="1"/>
        <v>VIGENTE</v>
      </c>
      <c r="L254" s="194" t="s">
        <v>1606</v>
      </c>
      <c r="M254" s="194" t="s">
        <v>155</v>
      </c>
      <c r="N254" s="199" t="s">
        <v>1607</v>
      </c>
      <c r="O254" s="194" t="s">
        <v>766</v>
      </c>
      <c r="P254" s="194" t="s">
        <v>585</v>
      </c>
      <c r="Q254" s="199" t="s">
        <v>1607</v>
      </c>
      <c r="R254" s="194" t="s">
        <v>1614</v>
      </c>
      <c r="S254" s="200" t="s">
        <v>1615</v>
      </c>
      <c r="T254" s="201" t="s">
        <v>1616</v>
      </c>
      <c r="U254" s="206" t="s">
        <v>1611</v>
      </c>
      <c r="V254" s="203" t="s">
        <v>1617</v>
      </c>
      <c r="W254" s="206" t="s">
        <v>969</v>
      </c>
      <c r="X254" s="206" t="s">
        <v>1611</v>
      </c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</row>
    <row r="255" spans="1:45" ht="14.25" customHeight="1">
      <c r="A255" s="205" t="s">
        <v>1618</v>
      </c>
      <c r="B255" s="194" t="s">
        <v>1619</v>
      </c>
      <c r="C255" s="194" t="s">
        <v>1620</v>
      </c>
      <c r="D255" s="194" t="s">
        <v>1621</v>
      </c>
      <c r="E255" s="195" t="s">
        <v>1622</v>
      </c>
      <c r="F255" s="195" t="s">
        <v>198</v>
      </c>
      <c r="G255" s="196">
        <v>44697</v>
      </c>
      <c r="H255" s="196">
        <v>45307</v>
      </c>
      <c r="I255" s="197" t="s">
        <v>138</v>
      </c>
      <c r="J255" s="197">
        <f t="shared" ca="1" si="0"/>
        <v>57</v>
      </c>
      <c r="K255" s="198" t="str">
        <f t="shared" ca="1" si="1"/>
        <v>PROVIDÊNCIAS</v>
      </c>
      <c r="L255" s="194" t="s">
        <v>1623</v>
      </c>
      <c r="M255" s="194" t="s">
        <v>590</v>
      </c>
      <c r="N255" s="199" t="s">
        <v>1624</v>
      </c>
      <c r="O255" s="194" t="s">
        <v>887</v>
      </c>
      <c r="P255" s="194" t="s">
        <v>171</v>
      </c>
      <c r="Q255" s="199" t="s">
        <v>1624</v>
      </c>
      <c r="R255" s="194" t="s">
        <v>1625</v>
      </c>
      <c r="S255" s="200" t="s">
        <v>1626</v>
      </c>
      <c r="T255" s="201" t="s">
        <v>1286</v>
      </c>
      <c r="U255" s="206" t="s">
        <v>1627</v>
      </c>
      <c r="V255" s="203" t="s">
        <v>1628</v>
      </c>
      <c r="W255" s="208" t="s">
        <v>769</v>
      </c>
      <c r="X255" s="206" t="s">
        <v>1627</v>
      </c>
      <c r="Y255" s="191"/>
      <c r="Z255" s="191"/>
      <c r="AA255" s="191"/>
      <c r="AB255" s="191"/>
      <c r="AC255" s="191"/>
      <c r="AD255" s="191"/>
      <c r="AE255" s="191"/>
      <c r="AF255" s="191"/>
      <c r="AG255" s="191"/>
      <c r="AH255" s="191"/>
      <c r="AI255" s="191"/>
      <c r="AJ255" s="191"/>
      <c r="AK255" s="191"/>
      <c r="AL255" s="191"/>
      <c r="AM255" s="191"/>
      <c r="AN255" s="191"/>
      <c r="AO255" s="191"/>
      <c r="AP255" s="191"/>
      <c r="AQ255" s="191"/>
      <c r="AR255" s="191"/>
      <c r="AS255" s="191"/>
    </row>
    <row r="256" spans="1:45" ht="14.25" customHeight="1">
      <c r="A256" s="205" t="s">
        <v>1629</v>
      </c>
      <c r="B256" s="194" t="s">
        <v>1630</v>
      </c>
      <c r="C256" s="194"/>
      <c r="D256" s="194" t="s">
        <v>1631</v>
      </c>
      <c r="E256" s="195" t="s">
        <v>1632</v>
      </c>
      <c r="F256" s="195" t="s">
        <v>25</v>
      </c>
      <c r="G256" s="196">
        <v>44562</v>
      </c>
      <c r="H256" s="196">
        <v>45291</v>
      </c>
      <c r="I256" s="197" t="s">
        <v>26</v>
      </c>
      <c r="J256" s="197">
        <f t="shared" ca="1" si="0"/>
        <v>41</v>
      </c>
      <c r="K256" s="198" t="str">
        <f t="shared" ca="1" si="1"/>
        <v>PROVIDÊNCIAS</v>
      </c>
      <c r="L256" s="194" t="s">
        <v>1633</v>
      </c>
      <c r="M256" s="194" t="s">
        <v>1022</v>
      </c>
      <c r="N256" s="199" t="s">
        <v>1634</v>
      </c>
      <c r="O256" s="194" t="s">
        <v>1635</v>
      </c>
      <c r="P256" s="194" t="s">
        <v>224</v>
      </c>
      <c r="Q256" s="199" t="s">
        <v>1634</v>
      </c>
      <c r="R256" s="194" t="s">
        <v>1446</v>
      </c>
      <c r="S256" s="200" t="s">
        <v>1636</v>
      </c>
      <c r="T256" s="201" t="s">
        <v>1066</v>
      </c>
      <c r="U256" s="202" t="s">
        <v>1637</v>
      </c>
      <c r="V256" s="203" t="s">
        <v>1638</v>
      </c>
      <c r="W256" s="204" t="s">
        <v>1029</v>
      </c>
      <c r="X256" s="202" t="s">
        <v>1637</v>
      </c>
      <c r="Y256" s="191"/>
      <c r="Z256" s="191"/>
      <c r="AA256" s="191"/>
      <c r="AB256" s="191"/>
      <c r="AC256" s="191"/>
      <c r="AD256" s="191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</row>
    <row r="257" spans="1:45" ht="14.25" customHeight="1">
      <c r="A257" s="205" t="s">
        <v>1639</v>
      </c>
      <c r="B257" s="194" t="s">
        <v>1640</v>
      </c>
      <c r="C257" s="194" t="s">
        <v>1641</v>
      </c>
      <c r="D257" s="194" t="s">
        <v>1596</v>
      </c>
      <c r="E257" s="195" t="s">
        <v>1642</v>
      </c>
      <c r="F257" s="195" t="s">
        <v>25</v>
      </c>
      <c r="G257" s="196">
        <v>44979</v>
      </c>
      <c r="H257" s="196">
        <v>45344</v>
      </c>
      <c r="I257" s="197" t="s">
        <v>153</v>
      </c>
      <c r="J257" s="197">
        <f t="shared" ca="1" si="0"/>
        <v>94</v>
      </c>
      <c r="K257" s="198" t="str">
        <f t="shared" ca="1" si="1"/>
        <v>VIGENTE</v>
      </c>
      <c r="L257" s="194" t="s">
        <v>1136</v>
      </c>
      <c r="M257" s="194" t="s">
        <v>1004</v>
      </c>
      <c r="N257" s="199" t="s">
        <v>1643</v>
      </c>
      <c r="O257" s="194" t="s">
        <v>1644</v>
      </c>
      <c r="P257" s="194" t="s">
        <v>342</v>
      </c>
      <c r="Q257" s="199" t="s">
        <v>1643</v>
      </c>
      <c r="R257" s="194" t="s">
        <v>1430</v>
      </c>
      <c r="S257" s="200" t="s">
        <v>1645</v>
      </c>
      <c r="T257" s="201" t="s">
        <v>1646</v>
      </c>
      <c r="U257" s="202" t="s">
        <v>1647</v>
      </c>
      <c r="V257" s="203" t="s">
        <v>1648</v>
      </c>
      <c r="W257" s="204" t="s">
        <v>1649</v>
      </c>
      <c r="X257" s="202" t="s">
        <v>1647</v>
      </c>
      <c r="Y257" s="191"/>
      <c r="Z257" s="191"/>
      <c r="AA257" s="191"/>
      <c r="AB257" s="191"/>
      <c r="AC257" s="191"/>
      <c r="AD257" s="191"/>
      <c r="AE257" s="191"/>
      <c r="AF257" s="191"/>
      <c r="AG257" s="191"/>
      <c r="AH257" s="191"/>
      <c r="AI257" s="191"/>
      <c r="AJ257" s="191"/>
      <c r="AK257" s="191"/>
      <c r="AL257" s="191"/>
      <c r="AM257" s="191"/>
      <c r="AN257" s="191"/>
      <c r="AO257" s="191"/>
      <c r="AP257" s="191"/>
      <c r="AQ257" s="191"/>
      <c r="AR257" s="191"/>
      <c r="AS257" s="191"/>
    </row>
    <row r="258" spans="1:45" ht="14.25" customHeight="1">
      <c r="A258" s="205" t="s">
        <v>1650</v>
      </c>
      <c r="B258" s="194" t="s">
        <v>1651</v>
      </c>
      <c r="C258" s="194" t="s">
        <v>1652</v>
      </c>
      <c r="D258" s="194" t="s">
        <v>1653</v>
      </c>
      <c r="E258" s="195" t="s">
        <v>1010</v>
      </c>
      <c r="F258" s="195" t="s">
        <v>25</v>
      </c>
      <c r="G258" s="196">
        <v>44683</v>
      </c>
      <c r="H258" s="196">
        <v>45414</v>
      </c>
      <c r="I258" s="197" t="s">
        <v>440</v>
      </c>
      <c r="J258" s="197">
        <f t="shared" ca="1" si="0"/>
        <v>164</v>
      </c>
      <c r="K258" s="198" t="str">
        <f t="shared" ca="1" si="1"/>
        <v>VIGENTE</v>
      </c>
      <c r="L258" s="194" t="s">
        <v>1654</v>
      </c>
      <c r="M258" s="194" t="s">
        <v>1655</v>
      </c>
      <c r="N258" s="199" t="s">
        <v>1656</v>
      </c>
      <c r="O258" s="194" t="s">
        <v>683</v>
      </c>
      <c r="P258" s="194" t="s">
        <v>308</v>
      </c>
      <c r="Q258" s="199" t="s">
        <v>1656</v>
      </c>
      <c r="R258" s="194" t="s">
        <v>685</v>
      </c>
      <c r="S258" s="200" t="s">
        <v>1657</v>
      </c>
      <c r="T258" s="201" t="s">
        <v>311</v>
      </c>
      <c r="U258" s="206" t="s">
        <v>1658</v>
      </c>
      <c r="V258" s="203" t="s">
        <v>1659</v>
      </c>
      <c r="W258" s="206" t="s">
        <v>781</v>
      </c>
      <c r="X258" s="206" t="s">
        <v>1658</v>
      </c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</row>
    <row r="259" spans="1:45" ht="14.25" customHeight="1">
      <c r="A259" s="205" t="s">
        <v>1660</v>
      </c>
      <c r="B259" s="194" t="s">
        <v>1619</v>
      </c>
      <c r="C259" s="194" t="s">
        <v>1661</v>
      </c>
      <c r="D259" s="194" t="s">
        <v>1662</v>
      </c>
      <c r="E259" s="195" t="s">
        <v>252</v>
      </c>
      <c r="F259" s="195" t="s">
        <v>25</v>
      </c>
      <c r="G259" s="196">
        <v>44652</v>
      </c>
      <c r="H259" s="196">
        <v>45261</v>
      </c>
      <c r="I259" s="197" t="s">
        <v>26</v>
      </c>
      <c r="J259" s="197">
        <f t="shared" ca="1" si="0"/>
        <v>11</v>
      </c>
      <c r="K259" s="198" t="str">
        <f t="shared" ca="1" si="1"/>
        <v>URGENTE</v>
      </c>
      <c r="L259" s="194" t="s">
        <v>570</v>
      </c>
      <c r="M259" s="194" t="s">
        <v>238</v>
      </c>
      <c r="N259" s="199" t="s">
        <v>1663</v>
      </c>
      <c r="O259" s="194" t="s">
        <v>240</v>
      </c>
      <c r="P259" s="194" t="s">
        <v>241</v>
      </c>
      <c r="Q259" s="199" t="s">
        <v>1663</v>
      </c>
      <c r="R259" s="194" t="s">
        <v>1664</v>
      </c>
      <c r="S259" s="200" t="s">
        <v>575</v>
      </c>
      <c r="T259" s="201" t="s">
        <v>576</v>
      </c>
      <c r="U259" s="199" t="s">
        <v>1665</v>
      </c>
      <c r="V259" s="203" t="s">
        <v>1666</v>
      </c>
      <c r="W259" s="204" t="s">
        <v>1667</v>
      </c>
      <c r="X259" s="199" t="s">
        <v>1668</v>
      </c>
      <c r="Y259" s="191"/>
      <c r="Z259" s="191"/>
      <c r="AA259" s="191"/>
      <c r="AB259" s="191"/>
      <c r="AC259" s="191"/>
      <c r="AD259" s="191"/>
      <c r="AE259" s="191"/>
      <c r="AF259" s="191"/>
      <c r="AG259" s="191"/>
      <c r="AH259" s="191"/>
      <c r="AI259" s="191"/>
      <c r="AJ259" s="191"/>
      <c r="AK259" s="191"/>
      <c r="AL259" s="191"/>
      <c r="AM259" s="191"/>
      <c r="AN259" s="191"/>
      <c r="AO259" s="191"/>
      <c r="AP259" s="191"/>
      <c r="AQ259" s="191"/>
      <c r="AR259" s="191"/>
      <c r="AS259" s="191"/>
    </row>
    <row r="260" spans="1:45" ht="14.25" customHeight="1">
      <c r="A260" s="205" t="s">
        <v>1669</v>
      </c>
      <c r="B260" s="194" t="s">
        <v>1069</v>
      </c>
      <c r="C260" s="194" t="s">
        <v>1670</v>
      </c>
      <c r="D260" s="194" t="s">
        <v>1671</v>
      </c>
      <c r="E260" s="195" t="s">
        <v>1642</v>
      </c>
      <c r="F260" s="195" t="s">
        <v>25</v>
      </c>
      <c r="G260" s="196">
        <v>44622</v>
      </c>
      <c r="H260" s="196">
        <v>45353</v>
      </c>
      <c r="I260" s="197" t="s">
        <v>41</v>
      </c>
      <c r="J260" s="197">
        <f t="shared" ref="J260:J514" ca="1" si="3">H260-$A$2</f>
        <v>103</v>
      </c>
      <c r="K260" s="198" t="str">
        <f t="shared" ref="K260:K279" ca="1" si="4">IF(J260&lt;=0,"ENCERRADO",IF(J260&lt;=30,"URGENTE",IF(J260&lt;=90,"PROVIDÊNCIAS","VIGENTE")))</f>
        <v>VIGENTE</v>
      </c>
      <c r="L260" s="194" t="s">
        <v>1093</v>
      </c>
      <c r="M260" s="194" t="s">
        <v>73</v>
      </c>
      <c r="N260" s="199" t="s">
        <v>1672</v>
      </c>
      <c r="O260" s="194" t="s">
        <v>1303</v>
      </c>
      <c r="P260" s="194" t="s">
        <v>76</v>
      </c>
      <c r="Q260" s="199" t="s">
        <v>1672</v>
      </c>
      <c r="R260" s="194" t="s">
        <v>1673</v>
      </c>
      <c r="S260" s="200" t="s">
        <v>297</v>
      </c>
      <c r="T260" s="201" t="s">
        <v>298</v>
      </c>
      <c r="U260" s="206" t="s">
        <v>1674</v>
      </c>
      <c r="V260" s="203" t="s">
        <v>295</v>
      </c>
      <c r="W260" s="206" t="s">
        <v>296</v>
      </c>
      <c r="X260" s="206" t="s">
        <v>1674</v>
      </c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</row>
    <row r="261" spans="1:45" ht="14.25" customHeight="1">
      <c r="A261" s="205" t="s">
        <v>1675</v>
      </c>
      <c r="B261" s="194"/>
      <c r="C261" s="194" t="s">
        <v>1676</v>
      </c>
      <c r="D261" s="194" t="s">
        <v>1677</v>
      </c>
      <c r="E261" s="195" t="s">
        <v>1678</v>
      </c>
      <c r="F261" s="195" t="s">
        <v>25</v>
      </c>
      <c r="G261" s="196">
        <v>45002</v>
      </c>
      <c r="H261" s="196">
        <v>45368</v>
      </c>
      <c r="I261" s="197" t="s">
        <v>41</v>
      </c>
      <c r="J261" s="197">
        <f t="shared" ca="1" si="3"/>
        <v>118</v>
      </c>
      <c r="K261" s="198" t="str">
        <f t="shared" ca="1" si="4"/>
        <v>VIGENTE</v>
      </c>
      <c r="L261" s="194" t="s">
        <v>1219</v>
      </c>
      <c r="M261" s="194" t="s">
        <v>28</v>
      </c>
      <c r="N261" s="199" t="s">
        <v>1679</v>
      </c>
      <c r="O261" s="194" t="s">
        <v>1221</v>
      </c>
      <c r="P261" s="194" t="s">
        <v>44</v>
      </c>
      <c r="Q261" s="199" t="s">
        <v>1679</v>
      </c>
      <c r="R261" s="194" t="s">
        <v>1487</v>
      </c>
      <c r="S261" s="200" t="s">
        <v>1680</v>
      </c>
      <c r="T261" s="201" t="s">
        <v>49</v>
      </c>
      <c r="U261" s="206" t="s">
        <v>1681</v>
      </c>
      <c r="V261" s="203" t="s">
        <v>1682</v>
      </c>
      <c r="W261" s="206" t="s">
        <v>391</v>
      </c>
      <c r="X261" s="206" t="s">
        <v>1681</v>
      </c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</row>
    <row r="262" spans="1:45" ht="14.25" customHeight="1">
      <c r="A262" s="205" t="s">
        <v>1683</v>
      </c>
      <c r="B262" s="194" t="s">
        <v>1684</v>
      </c>
      <c r="C262" s="194" t="s">
        <v>1685</v>
      </c>
      <c r="D262" s="194" t="s">
        <v>1686</v>
      </c>
      <c r="E262" s="195" t="s">
        <v>197</v>
      </c>
      <c r="F262" s="195" t="s">
        <v>198</v>
      </c>
      <c r="G262" s="196">
        <v>44742</v>
      </c>
      <c r="H262" s="196">
        <v>45290</v>
      </c>
      <c r="I262" s="197" t="s">
        <v>26</v>
      </c>
      <c r="J262" s="197">
        <f t="shared" ca="1" si="3"/>
        <v>40</v>
      </c>
      <c r="K262" s="198" t="str">
        <f t="shared" ca="1" si="4"/>
        <v>PROVIDÊNCIAS</v>
      </c>
      <c r="L262" s="194" t="s">
        <v>84</v>
      </c>
      <c r="M262" s="194" t="s">
        <v>85</v>
      </c>
      <c r="N262" s="199" t="s">
        <v>1687</v>
      </c>
      <c r="O262" s="194" t="s">
        <v>330</v>
      </c>
      <c r="P262" s="194" t="s">
        <v>331</v>
      </c>
      <c r="Q262" s="199" t="s">
        <v>1688</v>
      </c>
      <c r="R262" s="194" t="s">
        <v>1499</v>
      </c>
      <c r="S262" s="203" t="s">
        <v>1689</v>
      </c>
      <c r="T262" s="204" t="s">
        <v>1309</v>
      </c>
      <c r="U262" s="199" t="s">
        <v>1690</v>
      </c>
      <c r="V262" s="194" t="s">
        <v>786</v>
      </c>
      <c r="W262" s="194" t="s">
        <v>334</v>
      </c>
      <c r="X262" s="199" t="s">
        <v>1690</v>
      </c>
      <c r="Y262" s="191"/>
      <c r="Z262" s="191"/>
      <c r="AA262" s="191"/>
      <c r="AB262" s="191"/>
      <c r="AC262" s="191"/>
      <c r="AD262" s="191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</row>
    <row r="263" spans="1:45" ht="14.25" customHeight="1">
      <c r="A263" s="205" t="s">
        <v>1691</v>
      </c>
      <c r="B263" s="194" t="s">
        <v>983</v>
      </c>
      <c r="C263" s="194" t="s">
        <v>1692</v>
      </c>
      <c r="D263" s="194" t="s">
        <v>1693</v>
      </c>
      <c r="E263" s="195" t="s">
        <v>965</v>
      </c>
      <c r="F263" s="195" t="s">
        <v>198</v>
      </c>
      <c r="G263" s="196">
        <v>44743</v>
      </c>
      <c r="H263" s="196">
        <v>45514</v>
      </c>
      <c r="I263" s="197" t="s">
        <v>633</v>
      </c>
      <c r="J263" s="197">
        <f t="shared" ca="1" si="3"/>
        <v>264</v>
      </c>
      <c r="K263" s="198" t="str">
        <f t="shared" ca="1" si="4"/>
        <v>VIGENTE</v>
      </c>
      <c r="L263" s="194" t="s">
        <v>56</v>
      </c>
      <c r="M263" s="194" t="s">
        <v>812</v>
      </c>
      <c r="N263" s="199" t="s">
        <v>1694</v>
      </c>
      <c r="O263" s="194" t="s">
        <v>1142</v>
      </c>
      <c r="P263" s="194" t="s">
        <v>1143</v>
      </c>
      <c r="Q263" s="199" t="s">
        <v>1694</v>
      </c>
      <c r="R263" s="194" t="s">
        <v>1695</v>
      </c>
      <c r="S263" s="200" t="s">
        <v>1459</v>
      </c>
      <c r="T263" s="201" t="s">
        <v>1460</v>
      </c>
      <c r="U263" s="199" t="s">
        <v>1696</v>
      </c>
      <c r="V263" s="203" t="s">
        <v>1146</v>
      </c>
      <c r="W263" s="204" t="s">
        <v>1147</v>
      </c>
      <c r="X263" s="209" t="s">
        <v>1697</v>
      </c>
      <c r="Y263" s="191"/>
      <c r="Z263" s="191"/>
      <c r="AA263" s="191"/>
      <c r="AB263" s="191"/>
      <c r="AC263" s="191"/>
      <c r="AD263" s="191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</row>
    <row r="264" spans="1:45" ht="14.25" customHeight="1">
      <c r="A264" s="205" t="s">
        <v>1698</v>
      </c>
      <c r="B264" s="194" t="s">
        <v>1651</v>
      </c>
      <c r="C264" s="194" t="s">
        <v>1699</v>
      </c>
      <c r="D264" s="194" t="s">
        <v>1653</v>
      </c>
      <c r="E264" s="195" t="s">
        <v>1010</v>
      </c>
      <c r="F264" s="195" t="s">
        <v>25</v>
      </c>
      <c r="G264" s="196">
        <v>44757</v>
      </c>
      <c r="H264" s="196">
        <v>45489</v>
      </c>
      <c r="I264" s="197" t="s">
        <v>236</v>
      </c>
      <c r="J264" s="197">
        <f t="shared" ca="1" si="3"/>
        <v>239</v>
      </c>
      <c r="K264" s="198" t="str">
        <f t="shared" ca="1" si="4"/>
        <v>VIGENTE</v>
      </c>
      <c r="L264" s="194" t="s">
        <v>1700</v>
      </c>
      <c r="M264" s="194" t="s">
        <v>612</v>
      </c>
      <c r="N264" s="199" t="s">
        <v>1701</v>
      </c>
      <c r="O264" s="194" t="s">
        <v>930</v>
      </c>
      <c r="P264" s="194" t="s">
        <v>931</v>
      </c>
      <c r="Q264" s="199" t="s">
        <v>1702</v>
      </c>
      <c r="R264" s="194" t="s">
        <v>1524</v>
      </c>
      <c r="S264" s="200" t="s">
        <v>1703</v>
      </c>
      <c r="T264" s="201" t="s">
        <v>807</v>
      </c>
      <c r="U264" s="199" t="s">
        <v>1704</v>
      </c>
      <c r="V264" s="203" t="s">
        <v>1705</v>
      </c>
      <c r="W264" s="204" t="s">
        <v>804</v>
      </c>
      <c r="X264" s="199" t="s">
        <v>1704</v>
      </c>
      <c r="Y264" s="191"/>
      <c r="Z264" s="191"/>
      <c r="AA264" s="191"/>
      <c r="AB264" s="191"/>
      <c r="AC264" s="191"/>
      <c r="AD264" s="191"/>
      <c r="AE264" s="191"/>
      <c r="AF264" s="191"/>
      <c r="AG264" s="191"/>
      <c r="AH264" s="191"/>
      <c r="AI264" s="191"/>
      <c r="AJ264" s="191"/>
      <c r="AK264" s="191"/>
      <c r="AL264" s="191"/>
      <c r="AM264" s="191"/>
      <c r="AN264" s="191"/>
      <c r="AO264" s="191"/>
      <c r="AP264" s="191"/>
      <c r="AQ264" s="191"/>
      <c r="AR264" s="191"/>
      <c r="AS264" s="191"/>
    </row>
    <row r="265" spans="1:45" ht="14.25" customHeight="1">
      <c r="A265" s="205" t="s">
        <v>1706</v>
      </c>
      <c r="B265" s="194" t="s">
        <v>1619</v>
      </c>
      <c r="C265" s="194" t="s">
        <v>1707</v>
      </c>
      <c r="D265" s="194" t="s">
        <v>1708</v>
      </c>
      <c r="E265" s="195" t="s">
        <v>252</v>
      </c>
      <c r="F265" s="195" t="s">
        <v>25</v>
      </c>
      <c r="G265" s="196">
        <v>44630</v>
      </c>
      <c r="H265" s="196">
        <v>45847</v>
      </c>
      <c r="I265" s="197" t="s">
        <v>236</v>
      </c>
      <c r="J265" s="197">
        <f t="shared" ca="1" si="3"/>
        <v>597</v>
      </c>
      <c r="K265" s="198" t="str">
        <f t="shared" ca="1" si="4"/>
        <v>VIGENTE</v>
      </c>
      <c r="L265" s="194" t="s">
        <v>1570</v>
      </c>
      <c r="M265" s="194" t="s">
        <v>282</v>
      </c>
      <c r="N265" s="199" t="s">
        <v>1709</v>
      </c>
      <c r="O265" s="194" t="s">
        <v>1568</v>
      </c>
      <c r="P265" s="194" t="s">
        <v>285</v>
      </c>
      <c r="Q265" s="199" t="s">
        <v>1709</v>
      </c>
      <c r="R265" s="194" t="s">
        <v>1710</v>
      </c>
      <c r="S265" s="200" t="s">
        <v>1711</v>
      </c>
      <c r="T265" s="201" t="s">
        <v>288</v>
      </c>
      <c r="U265" s="206" t="s">
        <v>1712</v>
      </c>
      <c r="V265" s="203" t="s">
        <v>1572</v>
      </c>
      <c r="W265" s="204" t="s">
        <v>1573</v>
      </c>
      <c r="X265" s="206" t="s">
        <v>1712</v>
      </c>
      <c r="Y265" s="191"/>
      <c r="Z265" s="191"/>
      <c r="AA265" s="191"/>
      <c r="AB265" s="191"/>
      <c r="AC265" s="191"/>
      <c r="AD265" s="191"/>
      <c r="AE265" s="191"/>
      <c r="AF265" s="191"/>
      <c r="AG265" s="191"/>
      <c r="AH265" s="191"/>
      <c r="AI265" s="191"/>
      <c r="AJ265" s="191"/>
      <c r="AK265" s="191"/>
      <c r="AL265" s="191"/>
      <c r="AM265" s="191"/>
      <c r="AN265" s="191"/>
      <c r="AO265" s="191"/>
      <c r="AP265" s="191"/>
      <c r="AQ265" s="191"/>
      <c r="AR265" s="191"/>
      <c r="AS265" s="191"/>
    </row>
    <row r="266" spans="1:45" ht="14.25" customHeight="1">
      <c r="A266" s="205" t="s">
        <v>1713</v>
      </c>
      <c r="B266" s="194" t="s">
        <v>1714</v>
      </c>
      <c r="C266" s="194" t="s">
        <v>1715</v>
      </c>
      <c r="D266" s="194" t="s">
        <v>1716</v>
      </c>
      <c r="E266" s="195" t="s">
        <v>1605</v>
      </c>
      <c r="F266" s="195" t="s">
        <v>25</v>
      </c>
      <c r="G266" s="196">
        <v>44592</v>
      </c>
      <c r="H266" s="196">
        <v>45323</v>
      </c>
      <c r="I266" s="197" t="s">
        <v>153</v>
      </c>
      <c r="J266" s="197">
        <f t="shared" ca="1" si="3"/>
        <v>73</v>
      </c>
      <c r="K266" s="198" t="str">
        <f t="shared" ca="1" si="4"/>
        <v>PROVIDÊNCIAS</v>
      </c>
      <c r="L266" s="194" t="s">
        <v>724</v>
      </c>
      <c r="M266" s="194" t="s">
        <v>527</v>
      </c>
      <c r="N266" s="199" t="s">
        <v>1717</v>
      </c>
      <c r="O266" s="194" t="s">
        <v>1718</v>
      </c>
      <c r="P266" s="194" t="s">
        <v>1719</v>
      </c>
      <c r="Q266" s="199" t="s">
        <v>1717</v>
      </c>
      <c r="R266" s="194" t="s">
        <v>1720</v>
      </c>
      <c r="S266" s="200" t="s">
        <v>523</v>
      </c>
      <c r="T266" s="201" t="s">
        <v>524</v>
      </c>
      <c r="U266" s="206" t="s">
        <v>1721</v>
      </c>
      <c r="V266" s="203" t="s">
        <v>1722</v>
      </c>
      <c r="W266" s="204" t="s">
        <v>1723</v>
      </c>
      <c r="X266" s="206" t="s">
        <v>1721</v>
      </c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</row>
    <row r="267" spans="1:45" ht="14.25" customHeight="1">
      <c r="A267" s="205" t="s">
        <v>1713</v>
      </c>
      <c r="B267" s="194" t="s">
        <v>1714</v>
      </c>
      <c r="C267" s="194" t="s">
        <v>1715</v>
      </c>
      <c r="D267" s="194" t="s">
        <v>1716</v>
      </c>
      <c r="E267" s="195" t="s">
        <v>1605</v>
      </c>
      <c r="F267" s="195" t="s">
        <v>25</v>
      </c>
      <c r="G267" s="196">
        <v>44592</v>
      </c>
      <c r="H267" s="196">
        <v>45323</v>
      </c>
      <c r="I267" s="197" t="s">
        <v>153</v>
      </c>
      <c r="J267" s="197">
        <f t="shared" ca="1" si="3"/>
        <v>73</v>
      </c>
      <c r="K267" s="198" t="str">
        <f t="shared" ca="1" si="4"/>
        <v>PROVIDÊNCIAS</v>
      </c>
      <c r="L267" s="194" t="s">
        <v>724</v>
      </c>
      <c r="M267" s="194" t="s">
        <v>527</v>
      </c>
      <c r="N267" s="199" t="s">
        <v>1717</v>
      </c>
      <c r="O267" s="194" t="s">
        <v>1718</v>
      </c>
      <c r="P267" s="194" t="s">
        <v>1719</v>
      </c>
      <c r="Q267" s="199" t="s">
        <v>1717</v>
      </c>
      <c r="R267" s="194" t="s">
        <v>1724</v>
      </c>
      <c r="S267" s="200" t="s">
        <v>1725</v>
      </c>
      <c r="T267" s="201" t="s">
        <v>1726</v>
      </c>
      <c r="U267" s="206" t="s">
        <v>1721</v>
      </c>
      <c r="V267" s="203" t="s">
        <v>1727</v>
      </c>
      <c r="W267" s="204" t="s">
        <v>1728</v>
      </c>
      <c r="X267" s="206" t="s">
        <v>1721</v>
      </c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</row>
    <row r="268" spans="1:45" ht="14.25" customHeight="1">
      <c r="A268" s="205" t="s">
        <v>1729</v>
      </c>
      <c r="B268" s="194" t="s">
        <v>1651</v>
      </c>
      <c r="C268" s="194" t="s">
        <v>1730</v>
      </c>
      <c r="D268" s="194" t="s">
        <v>1653</v>
      </c>
      <c r="E268" s="195" t="s">
        <v>1010</v>
      </c>
      <c r="F268" s="195" t="s">
        <v>25</v>
      </c>
      <c r="G268" s="196">
        <v>44683</v>
      </c>
      <c r="H268" s="196">
        <v>45414</v>
      </c>
      <c r="I268" s="197" t="s">
        <v>440</v>
      </c>
      <c r="J268" s="197">
        <f t="shared" ca="1" si="3"/>
        <v>164</v>
      </c>
      <c r="K268" s="198" t="str">
        <f t="shared" ca="1" si="4"/>
        <v>VIGENTE</v>
      </c>
      <c r="L268" s="194" t="s">
        <v>848</v>
      </c>
      <c r="M268" s="194" t="s">
        <v>849</v>
      </c>
      <c r="N268" s="199" t="s">
        <v>1731</v>
      </c>
      <c r="O268" s="203" t="s">
        <v>347</v>
      </c>
      <c r="P268" s="204" t="s">
        <v>348</v>
      </c>
      <c r="Q268" s="199" t="s">
        <v>1732</v>
      </c>
      <c r="R268" s="194" t="s">
        <v>1430</v>
      </c>
      <c r="S268" s="200" t="s">
        <v>341</v>
      </c>
      <c r="T268" s="201" t="s">
        <v>342</v>
      </c>
      <c r="U268" s="206" t="s">
        <v>1733</v>
      </c>
      <c r="V268" s="203" t="s">
        <v>1734</v>
      </c>
      <c r="W268" s="204" t="s">
        <v>1735</v>
      </c>
      <c r="X268" s="202" t="s">
        <v>1736</v>
      </c>
      <c r="Y268" s="191"/>
      <c r="Z268" s="191"/>
      <c r="AA268" s="191"/>
      <c r="AB268" s="191"/>
      <c r="AC268" s="191"/>
      <c r="AD268" s="191"/>
      <c r="AE268" s="191"/>
      <c r="AF268" s="191"/>
      <c r="AG268" s="191"/>
      <c r="AH268" s="191"/>
      <c r="AI268" s="191"/>
      <c r="AJ268" s="191"/>
      <c r="AK268" s="191"/>
      <c r="AL268" s="191"/>
      <c r="AM268" s="191"/>
      <c r="AN268" s="191"/>
      <c r="AO268" s="191"/>
      <c r="AP268" s="191"/>
      <c r="AQ268" s="191"/>
      <c r="AR268" s="191"/>
      <c r="AS268" s="191"/>
    </row>
    <row r="269" spans="1:45" ht="14.25" customHeight="1">
      <c r="A269" s="205" t="s">
        <v>1729</v>
      </c>
      <c r="B269" s="194" t="s">
        <v>1651</v>
      </c>
      <c r="C269" s="194" t="s">
        <v>1730</v>
      </c>
      <c r="D269" s="194" t="s">
        <v>1653</v>
      </c>
      <c r="E269" s="195" t="s">
        <v>1010</v>
      </c>
      <c r="F269" s="195" t="s">
        <v>25</v>
      </c>
      <c r="G269" s="196">
        <v>44683</v>
      </c>
      <c r="H269" s="196">
        <v>45414</v>
      </c>
      <c r="I269" s="197" t="s">
        <v>440</v>
      </c>
      <c r="J269" s="197">
        <f t="shared" ca="1" si="3"/>
        <v>164</v>
      </c>
      <c r="K269" s="198" t="str">
        <f t="shared" ca="1" si="4"/>
        <v>VIGENTE</v>
      </c>
      <c r="L269" s="194" t="s">
        <v>848</v>
      </c>
      <c r="M269" s="194" t="s">
        <v>849</v>
      </c>
      <c r="N269" s="199" t="s">
        <v>1731</v>
      </c>
      <c r="O269" s="194" t="s">
        <v>861</v>
      </c>
      <c r="P269" s="194" t="s">
        <v>862</v>
      </c>
      <c r="Q269" s="199" t="s">
        <v>1737</v>
      </c>
      <c r="R269" s="194" t="s">
        <v>1518</v>
      </c>
      <c r="S269" s="200" t="s">
        <v>357</v>
      </c>
      <c r="T269" s="201" t="s">
        <v>358</v>
      </c>
      <c r="U269" s="202" t="s">
        <v>1738</v>
      </c>
      <c r="V269" s="203" t="s">
        <v>1739</v>
      </c>
      <c r="W269" s="204" t="s">
        <v>355</v>
      </c>
      <c r="X269" s="206" t="s">
        <v>1740</v>
      </c>
      <c r="Y269" s="191"/>
      <c r="Z269" s="191"/>
      <c r="AA269" s="191"/>
      <c r="AB269" s="191"/>
      <c r="AC269" s="191"/>
      <c r="AD269" s="191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</row>
    <row r="270" spans="1:45" ht="14.25" customHeight="1">
      <c r="A270" s="205" t="s">
        <v>1741</v>
      </c>
      <c r="B270" s="194"/>
      <c r="C270" s="194" t="s">
        <v>1742</v>
      </c>
      <c r="D270" s="194" t="s">
        <v>985</v>
      </c>
      <c r="E270" s="195" t="s">
        <v>197</v>
      </c>
      <c r="F270" s="195" t="s">
        <v>198</v>
      </c>
      <c r="G270" s="196">
        <v>44713</v>
      </c>
      <c r="H270" s="196">
        <v>45444</v>
      </c>
      <c r="I270" s="197" t="s">
        <v>219</v>
      </c>
      <c r="J270" s="197">
        <f t="shared" ca="1" si="3"/>
        <v>194</v>
      </c>
      <c r="K270" s="198" t="str">
        <f t="shared" ca="1" si="4"/>
        <v>VIGENTE</v>
      </c>
      <c r="L270" s="194" t="s">
        <v>987</v>
      </c>
      <c r="M270" s="194" t="s">
        <v>988</v>
      </c>
      <c r="N270" s="199" t="s">
        <v>1743</v>
      </c>
      <c r="O270" s="194" t="s">
        <v>1744</v>
      </c>
      <c r="P270" s="194" t="s">
        <v>1745</v>
      </c>
      <c r="Q270" s="199" t="s">
        <v>1746</v>
      </c>
      <c r="R270" s="194" t="s">
        <v>1747</v>
      </c>
      <c r="S270" s="200" t="s">
        <v>1748</v>
      </c>
      <c r="T270" s="201" t="s">
        <v>1749</v>
      </c>
      <c r="U270" s="206" t="s">
        <v>1750</v>
      </c>
      <c r="V270" s="203" t="s">
        <v>1381</v>
      </c>
      <c r="W270" s="204" t="s">
        <v>1751</v>
      </c>
      <c r="X270" s="206" t="s">
        <v>1750</v>
      </c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</row>
    <row r="271" spans="1:45" ht="14.25" customHeight="1">
      <c r="A271" s="205" t="s">
        <v>1752</v>
      </c>
      <c r="B271" s="194" t="s">
        <v>1069</v>
      </c>
      <c r="C271" s="194" t="s">
        <v>1753</v>
      </c>
      <c r="D271" s="194" t="s">
        <v>1578</v>
      </c>
      <c r="E271" s="195" t="s">
        <v>1033</v>
      </c>
      <c r="F271" s="195" t="s">
        <v>25</v>
      </c>
      <c r="G271" s="196">
        <v>44698</v>
      </c>
      <c r="H271" s="196">
        <v>45429</v>
      </c>
      <c r="I271" s="197" t="s">
        <v>440</v>
      </c>
      <c r="J271" s="197">
        <f t="shared" ca="1" si="3"/>
        <v>179</v>
      </c>
      <c r="K271" s="198" t="str">
        <f t="shared" ca="1" si="4"/>
        <v>VIGENTE</v>
      </c>
      <c r="L271" s="194" t="s">
        <v>897</v>
      </c>
      <c r="M271" s="194" t="s">
        <v>898</v>
      </c>
      <c r="N271" s="210" t="s">
        <v>1754</v>
      </c>
      <c r="O271" s="194" t="s">
        <v>895</v>
      </c>
      <c r="P271" s="194" t="s">
        <v>776</v>
      </c>
      <c r="Q271" s="210" t="s">
        <v>1754</v>
      </c>
      <c r="R271" s="194" t="s">
        <v>1477</v>
      </c>
      <c r="S271" s="200" t="s">
        <v>1294</v>
      </c>
      <c r="T271" s="201" t="s">
        <v>446</v>
      </c>
      <c r="U271" s="210" t="s">
        <v>1755</v>
      </c>
      <c r="V271" s="203" t="s">
        <v>694</v>
      </c>
      <c r="W271" s="204" t="s">
        <v>695</v>
      </c>
      <c r="X271" s="210" t="s">
        <v>1755</v>
      </c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</row>
    <row r="272" spans="1:45" ht="14.25" customHeight="1">
      <c r="A272" s="205" t="s">
        <v>1756</v>
      </c>
      <c r="B272" s="194"/>
      <c r="C272" s="194" t="s">
        <v>1757</v>
      </c>
      <c r="D272" s="194" t="s">
        <v>1758</v>
      </c>
      <c r="E272" s="195" t="s">
        <v>181</v>
      </c>
      <c r="F272" s="195" t="s">
        <v>25</v>
      </c>
      <c r="G272" s="196">
        <v>44602</v>
      </c>
      <c r="H272" s="196">
        <v>45332</v>
      </c>
      <c r="I272" s="197" t="s">
        <v>153</v>
      </c>
      <c r="J272" s="197">
        <f t="shared" ca="1" si="3"/>
        <v>82</v>
      </c>
      <c r="K272" s="198" t="str">
        <f t="shared" ca="1" si="4"/>
        <v>PROVIDÊNCIAS</v>
      </c>
      <c r="L272" s="194" t="s">
        <v>1219</v>
      </c>
      <c r="M272" s="194" t="s">
        <v>28</v>
      </c>
      <c r="N272" s="199" t="s">
        <v>1759</v>
      </c>
      <c r="O272" s="194" t="s">
        <v>1680</v>
      </c>
      <c r="P272" s="194" t="s">
        <v>49</v>
      </c>
      <c r="Q272" s="199" t="s">
        <v>1759</v>
      </c>
      <c r="R272" s="194" t="s">
        <v>32</v>
      </c>
      <c r="S272" s="200" t="s">
        <v>1221</v>
      </c>
      <c r="T272" s="201" t="s">
        <v>44</v>
      </c>
      <c r="U272" s="206" t="s">
        <v>1760</v>
      </c>
      <c r="V272" s="203" t="s">
        <v>1761</v>
      </c>
      <c r="W272" s="204" t="s">
        <v>257</v>
      </c>
      <c r="X272" s="206" t="s">
        <v>1762</v>
      </c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</row>
    <row r="273" spans="1:45" ht="14.25" customHeight="1">
      <c r="A273" s="205" t="s">
        <v>1763</v>
      </c>
      <c r="B273" s="194"/>
      <c r="C273" s="194" t="s">
        <v>1764</v>
      </c>
      <c r="D273" s="194" t="s">
        <v>1765</v>
      </c>
      <c r="E273" s="195" t="s">
        <v>965</v>
      </c>
      <c r="F273" s="195" t="s">
        <v>198</v>
      </c>
      <c r="G273" s="196">
        <v>44722</v>
      </c>
      <c r="H273" s="196">
        <v>45453</v>
      </c>
      <c r="I273" s="197" t="s">
        <v>219</v>
      </c>
      <c r="J273" s="197">
        <f t="shared" ca="1" si="3"/>
        <v>203</v>
      </c>
      <c r="K273" s="198" t="str">
        <f t="shared" ca="1" si="4"/>
        <v>VIGENTE</v>
      </c>
      <c r="L273" s="194" t="s">
        <v>185</v>
      </c>
      <c r="M273" s="194" t="s">
        <v>186</v>
      </c>
      <c r="N273" s="199" t="s">
        <v>1766</v>
      </c>
      <c r="O273" s="194" t="s">
        <v>649</v>
      </c>
      <c r="P273" s="194" t="s">
        <v>1767</v>
      </c>
      <c r="Q273" s="199" t="s">
        <v>1766</v>
      </c>
      <c r="R273" s="194" t="s">
        <v>875</v>
      </c>
      <c r="S273" s="200" t="s">
        <v>191</v>
      </c>
      <c r="T273" s="201" t="s">
        <v>879</v>
      </c>
      <c r="U273" s="199" t="s">
        <v>1768</v>
      </c>
      <c r="V273" s="203" t="s">
        <v>188</v>
      </c>
      <c r="W273" s="204" t="s">
        <v>189</v>
      </c>
      <c r="X273" s="199" t="s">
        <v>1768</v>
      </c>
      <c r="Y273" s="191"/>
      <c r="Z273" s="191"/>
      <c r="AA273" s="191"/>
      <c r="AB273" s="191"/>
      <c r="AC273" s="191"/>
      <c r="AD273" s="191"/>
      <c r="AE273" s="191"/>
      <c r="AF273" s="191"/>
      <c r="AG273" s="191"/>
      <c r="AH273" s="191"/>
      <c r="AI273" s="191"/>
      <c r="AJ273" s="191"/>
      <c r="AK273" s="191"/>
      <c r="AL273" s="191"/>
      <c r="AM273" s="191"/>
      <c r="AN273" s="191"/>
      <c r="AO273" s="191"/>
      <c r="AP273" s="191"/>
      <c r="AQ273" s="191"/>
      <c r="AR273" s="191"/>
      <c r="AS273" s="191"/>
    </row>
    <row r="274" spans="1:45" ht="14.25" customHeight="1">
      <c r="A274" s="205" t="s">
        <v>1769</v>
      </c>
      <c r="B274" s="194" t="s">
        <v>1770</v>
      </c>
      <c r="C274" s="194" t="s">
        <v>1771</v>
      </c>
      <c r="D274" s="194" t="s">
        <v>1772</v>
      </c>
      <c r="E274" s="195" t="s">
        <v>197</v>
      </c>
      <c r="F274" s="195" t="s">
        <v>198</v>
      </c>
      <c r="G274" s="196">
        <v>44656</v>
      </c>
      <c r="H274" s="196">
        <v>45265</v>
      </c>
      <c r="I274" s="197" t="s">
        <v>26</v>
      </c>
      <c r="J274" s="197">
        <f t="shared" ca="1" si="3"/>
        <v>15</v>
      </c>
      <c r="K274" s="198" t="str">
        <f t="shared" ca="1" si="4"/>
        <v>URGENTE</v>
      </c>
      <c r="L274" s="194" t="s">
        <v>1093</v>
      </c>
      <c r="M274" s="194" t="s">
        <v>73</v>
      </c>
      <c r="N274" s="199" t="s">
        <v>1773</v>
      </c>
      <c r="O274" s="194" t="s">
        <v>1303</v>
      </c>
      <c r="P274" s="194" t="s">
        <v>76</v>
      </c>
      <c r="Q274" s="199" t="s">
        <v>1773</v>
      </c>
      <c r="R274" s="194" t="s">
        <v>1774</v>
      </c>
      <c r="S274" s="200" t="s">
        <v>1775</v>
      </c>
      <c r="T274" s="201" t="s">
        <v>1776</v>
      </c>
      <c r="U274" s="206" t="s">
        <v>1777</v>
      </c>
      <c r="V274" s="203" t="s">
        <v>1778</v>
      </c>
      <c r="W274" s="204" t="s">
        <v>1306</v>
      </c>
      <c r="X274" s="206" t="s">
        <v>1777</v>
      </c>
      <c r="Y274" s="191"/>
      <c r="Z274" s="191"/>
      <c r="AA274" s="191"/>
      <c r="AB274" s="191"/>
      <c r="AC274" s="191"/>
      <c r="AD274" s="191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</row>
    <row r="275" spans="1:45" ht="14.25" customHeight="1">
      <c r="A275" s="205" t="s">
        <v>1779</v>
      </c>
      <c r="B275" s="194" t="s">
        <v>1069</v>
      </c>
      <c r="C275" s="194" t="s">
        <v>1780</v>
      </c>
      <c r="D275" s="194" t="s">
        <v>1781</v>
      </c>
      <c r="E275" s="195" t="s">
        <v>1033</v>
      </c>
      <c r="F275" s="195" t="s">
        <v>25</v>
      </c>
      <c r="G275" s="196">
        <v>44627</v>
      </c>
      <c r="H275" s="196">
        <v>45357</v>
      </c>
      <c r="I275" s="197" t="s">
        <v>41</v>
      </c>
      <c r="J275" s="197">
        <f t="shared" ca="1" si="3"/>
        <v>107</v>
      </c>
      <c r="K275" s="198" t="str">
        <f t="shared" ca="1" si="4"/>
        <v>VIGENTE</v>
      </c>
      <c r="L275" s="194" t="s">
        <v>154</v>
      </c>
      <c r="M275" s="194" t="s">
        <v>155</v>
      </c>
      <c r="N275" s="199" t="s">
        <v>1782</v>
      </c>
      <c r="O275" s="194" t="s">
        <v>157</v>
      </c>
      <c r="P275" s="194" t="s">
        <v>158</v>
      </c>
      <c r="Q275" s="199" t="s">
        <v>1783</v>
      </c>
      <c r="R275" s="194" t="s">
        <v>1461</v>
      </c>
      <c r="S275" s="200" t="s">
        <v>161</v>
      </c>
      <c r="T275" s="201" t="s">
        <v>162</v>
      </c>
      <c r="U275" s="202" t="s">
        <v>1784</v>
      </c>
      <c r="V275" s="203" t="s">
        <v>1785</v>
      </c>
      <c r="W275" s="204" t="s">
        <v>1786</v>
      </c>
      <c r="X275" s="202" t="s">
        <v>1784</v>
      </c>
      <c r="Y275" s="191"/>
      <c r="Z275" s="191"/>
      <c r="AA275" s="191"/>
      <c r="AB275" s="191"/>
      <c r="AC275" s="191"/>
      <c r="AD275" s="191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</row>
    <row r="276" spans="1:45" ht="14.25" customHeight="1">
      <c r="A276" s="205" t="s">
        <v>1787</v>
      </c>
      <c r="B276" s="194" t="s">
        <v>1788</v>
      </c>
      <c r="C276" s="194" t="s">
        <v>1789</v>
      </c>
      <c r="D276" s="194" t="s">
        <v>1790</v>
      </c>
      <c r="E276" s="195" t="s">
        <v>181</v>
      </c>
      <c r="F276" s="195" t="s">
        <v>25</v>
      </c>
      <c r="G276" s="196">
        <v>44721</v>
      </c>
      <c r="H276" s="196">
        <v>45452</v>
      </c>
      <c r="I276" s="197" t="s">
        <v>219</v>
      </c>
      <c r="J276" s="197">
        <f t="shared" ca="1" si="3"/>
        <v>202</v>
      </c>
      <c r="K276" s="198" t="str">
        <f t="shared" ca="1" si="4"/>
        <v>VIGENTE</v>
      </c>
      <c r="L276" s="194" t="s">
        <v>1468</v>
      </c>
      <c r="M276" s="194" t="s">
        <v>1469</v>
      </c>
      <c r="N276" s="199" t="s">
        <v>1791</v>
      </c>
      <c r="O276" s="194" t="s">
        <v>1792</v>
      </c>
      <c r="P276" s="194" t="s">
        <v>1793</v>
      </c>
      <c r="Q276" s="199" t="s">
        <v>1791</v>
      </c>
      <c r="R276" s="194" t="s">
        <v>1467</v>
      </c>
      <c r="S276" s="200" t="s">
        <v>1794</v>
      </c>
      <c r="T276" s="201" t="s">
        <v>1795</v>
      </c>
      <c r="U276" s="202" t="s">
        <v>1796</v>
      </c>
      <c r="V276" s="203" t="s">
        <v>1797</v>
      </c>
      <c r="W276" s="204" t="s">
        <v>1798</v>
      </c>
      <c r="X276" s="202" t="s">
        <v>1796</v>
      </c>
      <c r="Y276" s="191"/>
      <c r="Z276" s="191"/>
      <c r="AA276" s="191"/>
      <c r="AB276" s="191"/>
      <c r="AC276" s="191"/>
      <c r="AD276" s="191"/>
      <c r="AE276" s="191"/>
      <c r="AF276" s="191"/>
      <c r="AG276" s="191"/>
      <c r="AH276" s="191"/>
      <c r="AI276" s="191"/>
      <c r="AJ276" s="191"/>
      <c r="AK276" s="191"/>
      <c r="AL276" s="191"/>
      <c r="AM276" s="191"/>
      <c r="AN276" s="191"/>
      <c r="AO276" s="191"/>
      <c r="AP276" s="191"/>
      <c r="AQ276" s="191"/>
      <c r="AR276" s="191"/>
      <c r="AS276" s="191"/>
    </row>
    <row r="277" spans="1:45" ht="14.25" customHeight="1">
      <c r="A277" s="205" t="s">
        <v>1799</v>
      </c>
      <c r="B277" s="194"/>
      <c r="C277" s="194" t="s">
        <v>1800</v>
      </c>
      <c r="D277" s="194" t="s">
        <v>1801</v>
      </c>
      <c r="E277" s="195" t="s">
        <v>181</v>
      </c>
      <c r="F277" s="195" t="s">
        <v>25</v>
      </c>
      <c r="G277" s="196">
        <v>44704</v>
      </c>
      <c r="H277" s="196">
        <v>45435</v>
      </c>
      <c r="I277" s="197" t="s">
        <v>440</v>
      </c>
      <c r="J277" s="197">
        <f t="shared" ca="1" si="3"/>
        <v>185</v>
      </c>
      <c r="K277" s="198" t="str">
        <f t="shared" ca="1" si="4"/>
        <v>VIGENTE</v>
      </c>
      <c r="L277" s="194" t="s">
        <v>1597</v>
      </c>
      <c r="M277" s="194" t="s">
        <v>268</v>
      </c>
      <c r="N277" s="199" t="s">
        <v>1802</v>
      </c>
      <c r="O277" s="194" t="s">
        <v>264</v>
      </c>
      <c r="P277" s="194" t="s">
        <v>265</v>
      </c>
      <c r="Q277" s="199" t="s">
        <v>1802</v>
      </c>
      <c r="R277" s="194" t="s">
        <v>1803</v>
      </c>
      <c r="S277" s="200" t="s">
        <v>1597</v>
      </c>
      <c r="T277" s="201" t="s">
        <v>268</v>
      </c>
      <c r="U277" s="202" t="s">
        <v>1804</v>
      </c>
      <c r="V277" s="203" t="s">
        <v>264</v>
      </c>
      <c r="W277" s="204" t="s">
        <v>265</v>
      </c>
      <c r="X277" s="202" t="s">
        <v>1804</v>
      </c>
      <c r="Y277" s="191"/>
      <c r="Z277" s="191"/>
      <c r="AA277" s="191"/>
      <c r="AB277" s="191"/>
      <c r="AC277" s="191"/>
      <c r="AD277" s="191"/>
      <c r="AE277" s="191"/>
      <c r="AF277" s="191"/>
      <c r="AG277" s="191"/>
      <c r="AH277" s="191"/>
      <c r="AI277" s="191"/>
      <c r="AJ277" s="191"/>
      <c r="AK277" s="191"/>
      <c r="AL277" s="191"/>
      <c r="AM277" s="191"/>
      <c r="AN277" s="191"/>
      <c r="AO277" s="191"/>
      <c r="AP277" s="191"/>
      <c r="AQ277" s="191"/>
      <c r="AR277" s="191"/>
      <c r="AS277" s="191"/>
    </row>
    <row r="278" spans="1:45" ht="14.25" customHeight="1">
      <c r="A278" s="205" t="s">
        <v>1799</v>
      </c>
      <c r="B278" s="194"/>
      <c r="C278" s="194" t="s">
        <v>1800</v>
      </c>
      <c r="D278" s="194" t="s">
        <v>1801</v>
      </c>
      <c r="E278" s="195" t="s">
        <v>181</v>
      </c>
      <c r="F278" s="195" t="s">
        <v>25</v>
      </c>
      <c r="G278" s="196">
        <v>44704</v>
      </c>
      <c r="H278" s="196">
        <v>45435</v>
      </c>
      <c r="I278" s="197" t="s">
        <v>440</v>
      </c>
      <c r="J278" s="197">
        <f t="shared" ca="1" si="3"/>
        <v>185</v>
      </c>
      <c r="K278" s="198" t="str">
        <f t="shared" ca="1" si="4"/>
        <v>VIGENTE</v>
      </c>
      <c r="L278" s="194" t="s">
        <v>1597</v>
      </c>
      <c r="M278" s="194" t="s">
        <v>268</v>
      </c>
      <c r="N278" s="199" t="s">
        <v>1802</v>
      </c>
      <c r="O278" s="194" t="s">
        <v>264</v>
      </c>
      <c r="P278" s="194" t="s">
        <v>265</v>
      </c>
      <c r="Q278" s="199" t="s">
        <v>1802</v>
      </c>
      <c r="R278" s="194" t="s">
        <v>1805</v>
      </c>
      <c r="S278" s="200" t="s">
        <v>1806</v>
      </c>
      <c r="T278" s="201" t="s">
        <v>1807</v>
      </c>
      <c r="U278" s="206" t="s">
        <v>1808</v>
      </c>
      <c r="V278" s="203" t="s">
        <v>1809</v>
      </c>
      <c r="W278" s="204" t="s">
        <v>1810</v>
      </c>
      <c r="X278" s="202" t="s">
        <v>1811</v>
      </c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</row>
    <row r="279" spans="1:45" ht="14.25" customHeight="1">
      <c r="A279" s="205" t="s">
        <v>1812</v>
      </c>
      <c r="B279" s="194" t="s">
        <v>1813</v>
      </c>
      <c r="C279" s="194" t="s">
        <v>1813</v>
      </c>
      <c r="D279" s="194" t="s">
        <v>1814</v>
      </c>
      <c r="E279" s="195" t="s">
        <v>1033</v>
      </c>
      <c r="F279" s="195" t="s">
        <v>25</v>
      </c>
      <c r="G279" s="196">
        <v>44767</v>
      </c>
      <c r="H279" s="196">
        <v>45499</v>
      </c>
      <c r="I279" s="197" t="s">
        <v>236</v>
      </c>
      <c r="J279" s="197">
        <f t="shared" ca="1" si="3"/>
        <v>249</v>
      </c>
      <c r="K279" s="198" t="str">
        <f t="shared" ca="1" si="4"/>
        <v>VIGENTE</v>
      </c>
      <c r="L279" s="203" t="s">
        <v>1815</v>
      </c>
      <c r="M279" s="194" t="s">
        <v>369</v>
      </c>
      <c r="N279" s="199" t="s">
        <v>1816</v>
      </c>
      <c r="O279" s="194" t="s">
        <v>629</v>
      </c>
      <c r="P279" s="194" t="s">
        <v>630</v>
      </c>
      <c r="Q279" s="199" t="s">
        <v>1817</v>
      </c>
      <c r="R279" s="194" t="s">
        <v>1413</v>
      </c>
      <c r="S279" s="200" t="s">
        <v>1116</v>
      </c>
      <c r="T279" s="201" t="s">
        <v>1117</v>
      </c>
      <c r="U279" s="206" t="s">
        <v>1818</v>
      </c>
      <c r="V279" s="159" t="s">
        <v>1819</v>
      </c>
      <c r="W279" s="211" t="s">
        <v>721</v>
      </c>
      <c r="X279" s="211" t="s">
        <v>1820</v>
      </c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</row>
    <row r="280" spans="1:45" ht="14.25" customHeight="1">
      <c r="A280" s="205" t="s">
        <v>1821</v>
      </c>
      <c r="B280" s="194" t="s">
        <v>1822</v>
      </c>
      <c r="C280" s="194" t="s">
        <v>1823</v>
      </c>
      <c r="D280" s="194" t="s">
        <v>1824</v>
      </c>
      <c r="E280" s="195" t="s">
        <v>1103</v>
      </c>
      <c r="F280" s="195" t="s">
        <v>198</v>
      </c>
      <c r="G280" s="196">
        <v>44742</v>
      </c>
      <c r="H280" s="196">
        <v>45351</v>
      </c>
      <c r="I280" s="197" t="s">
        <v>153</v>
      </c>
      <c r="J280" s="197">
        <f t="shared" ca="1" si="3"/>
        <v>101</v>
      </c>
      <c r="K280" s="212" t="s">
        <v>1825</v>
      </c>
      <c r="L280" s="194" t="s">
        <v>1826</v>
      </c>
      <c r="M280" s="194" t="s">
        <v>331</v>
      </c>
      <c r="N280" s="199" t="s">
        <v>1827</v>
      </c>
      <c r="O280" s="194" t="s">
        <v>84</v>
      </c>
      <c r="P280" s="194" t="s">
        <v>85</v>
      </c>
      <c r="Q280" s="199" t="s">
        <v>1827</v>
      </c>
      <c r="R280" s="194" t="s">
        <v>1828</v>
      </c>
      <c r="S280" s="200" t="s">
        <v>1829</v>
      </c>
      <c r="T280" s="201" t="s">
        <v>1830</v>
      </c>
      <c r="U280" s="206" t="s">
        <v>1831</v>
      </c>
      <c r="V280" s="203" t="s">
        <v>1832</v>
      </c>
      <c r="W280" s="204" t="s">
        <v>1833</v>
      </c>
      <c r="X280" s="199" t="s">
        <v>1831</v>
      </c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</row>
    <row r="281" spans="1:45" ht="14.25" customHeight="1">
      <c r="A281" s="205" t="s">
        <v>1821</v>
      </c>
      <c r="B281" s="194" t="s">
        <v>1822</v>
      </c>
      <c r="C281" s="194" t="s">
        <v>1823</v>
      </c>
      <c r="D281" s="194" t="s">
        <v>1824</v>
      </c>
      <c r="E281" s="195" t="s">
        <v>1103</v>
      </c>
      <c r="F281" s="195" t="s">
        <v>198</v>
      </c>
      <c r="G281" s="196">
        <v>44742</v>
      </c>
      <c r="H281" s="196">
        <v>45351</v>
      </c>
      <c r="I281" s="197" t="s">
        <v>153</v>
      </c>
      <c r="J281" s="197">
        <f t="shared" ca="1" si="3"/>
        <v>101</v>
      </c>
      <c r="K281" s="212" t="s">
        <v>1825</v>
      </c>
      <c r="L281" s="194" t="s">
        <v>1826</v>
      </c>
      <c r="M281" s="194" t="s">
        <v>331</v>
      </c>
      <c r="N281" s="199" t="s">
        <v>1827</v>
      </c>
      <c r="O281" s="194" t="s">
        <v>84</v>
      </c>
      <c r="P281" s="194" t="s">
        <v>85</v>
      </c>
      <c r="Q281" s="199" t="s">
        <v>1827</v>
      </c>
      <c r="R281" s="194" t="s">
        <v>1834</v>
      </c>
      <c r="S281" s="200" t="s">
        <v>1689</v>
      </c>
      <c r="T281" s="201" t="s">
        <v>1309</v>
      </c>
      <c r="U281" s="206" t="s">
        <v>1831</v>
      </c>
      <c r="V281" s="203" t="s">
        <v>786</v>
      </c>
      <c r="W281" s="204" t="s">
        <v>334</v>
      </c>
      <c r="X281" s="199" t="s">
        <v>1831</v>
      </c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</row>
    <row r="282" spans="1:45" ht="14.25" customHeight="1">
      <c r="A282" s="205" t="s">
        <v>1835</v>
      </c>
      <c r="B282" s="194" t="s">
        <v>1651</v>
      </c>
      <c r="C282" s="194" t="s">
        <v>1836</v>
      </c>
      <c r="D282" s="194" t="s">
        <v>1837</v>
      </c>
      <c r="E282" s="195" t="s">
        <v>1010</v>
      </c>
      <c r="F282" s="195" t="s">
        <v>25</v>
      </c>
      <c r="G282" s="196">
        <v>45009</v>
      </c>
      <c r="H282" s="196">
        <v>45375</v>
      </c>
      <c r="I282" s="197" t="s">
        <v>41</v>
      </c>
      <c r="J282" s="197">
        <f t="shared" ca="1" si="3"/>
        <v>125</v>
      </c>
      <c r="K282" s="198" t="str">
        <f t="shared" ref="K282:K536" ca="1" si="5">IF(J282&lt;=0,"ENCERRADO",IF(J282&lt;=30,"URGENTE",IF(J282&lt;=90,"PROVIDÊNCIAS","VIGENTE")))</f>
        <v>VIGENTE</v>
      </c>
      <c r="L282" s="194" t="s">
        <v>1838</v>
      </c>
      <c r="M282" s="194" t="s">
        <v>1839</v>
      </c>
      <c r="N282" s="199" t="s">
        <v>1840</v>
      </c>
      <c r="O282" s="194" t="s">
        <v>1314</v>
      </c>
      <c r="P282" s="194" t="s">
        <v>920</v>
      </c>
      <c r="Q282" s="199" t="s">
        <v>1840</v>
      </c>
      <c r="R282" s="194" t="s">
        <v>1505</v>
      </c>
      <c r="S282" s="200" t="s">
        <v>1841</v>
      </c>
      <c r="T282" s="201" t="s">
        <v>1355</v>
      </c>
      <c r="U282" s="206" t="s">
        <v>1842</v>
      </c>
      <c r="V282" s="203" t="s">
        <v>790</v>
      </c>
      <c r="W282" s="204" t="s">
        <v>1843</v>
      </c>
      <c r="X282" s="199" t="s">
        <v>1842</v>
      </c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</row>
    <row r="283" spans="1:45" ht="14.25" customHeight="1">
      <c r="A283" s="205" t="s">
        <v>1844</v>
      </c>
      <c r="B283" s="194" t="s">
        <v>983</v>
      </c>
      <c r="C283" s="194" t="s">
        <v>1845</v>
      </c>
      <c r="D283" s="194" t="s">
        <v>1765</v>
      </c>
      <c r="E283" s="195" t="s">
        <v>965</v>
      </c>
      <c r="F283" s="195" t="s">
        <v>198</v>
      </c>
      <c r="G283" s="196">
        <v>44753</v>
      </c>
      <c r="H283" s="196">
        <v>45513</v>
      </c>
      <c r="I283" s="197" t="s">
        <v>633</v>
      </c>
      <c r="J283" s="197">
        <f t="shared" ca="1" si="3"/>
        <v>263</v>
      </c>
      <c r="K283" s="198" t="str">
        <f t="shared" ca="1" si="5"/>
        <v>VIGENTE</v>
      </c>
      <c r="L283" s="194" t="s">
        <v>634</v>
      </c>
      <c r="M283" s="194" t="s">
        <v>635</v>
      </c>
      <c r="N283" s="199" t="s">
        <v>1846</v>
      </c>
      <c r="O283" s="194" t="s">
        <v>795</v>
      </c>
      <c r="P283" s="194" t="s">
        <v>796</v>
      </c>
      <c r="Q283" s="199" t="s">
        <v>1846</v>
      </c>
      <c r="R283" s="194" t="s">
        <v>1511</v>
      </c>
      <c r="S283" s="200" t="s">
        <v>792</v>
      </c>
      <c r="T283" s="201" t="s">
        <v>793</v>
      </c>
      <c r="U283" s="206" t="s">
        <v>1847</v>
      </c>
      <c r="V283" s="203" t="s">
        <v>636</v>
      </c>
      <c r="W283" s="204" t="s">
        <v>637</v>
      </c>
      <c r="X283" s="206" t="s">
        <v>1847</v>
      </c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</row>
    <row r="284" spans="1:45" ht="14.25" customHeight="1">
      <c r="A284" s="205" t="s">
        <v>1848</v>
      </c>
      <c r="B284" s="194"/>
      <c r="C284" s="194" t="s">
        <v>1849</v>
      </c>
      <c r="D284" s="194" t="s">
        <v>1850</v>
      </c>
      <c r="E284" s="195" t="s">
        <v>181</v>
      </c>
      <c r="F284" s="195" t="s">
        <v>25</v>
      </c>
      <c r="G284" s="196">
        <v>44848</v>
      </c>
      <c r="H284" s="196">
        <v>45213</v>
      </c>
      <c r="I284" s="197" t="s">
        <v>361</v>
      </c>
      <c r="J284" s="197">
        <f t="shared" ca="1" si="3"/>
        <v>-37</v>
      </c>
      <c r="K284" s="198" t="str">
        <f t="shared" ca="1" si="5"/>
        <v>ENCERRADO</v>
      </c>
      <c r="L284" s="194" t="s">
        <v>1851</v>
      </c>
      <c r="M284" s="194" t="s">
        <v>612</v>
      </c>
      <c r="N284" s="199" t="s">
        <v>1852</v>
      </c>
      <c r="O284" s="194" t="s">
        <v>1853</v>
      </c>
      <c r="P284" s="194" t="s">
        <v>807</v>
      </c>
      <c r="Q284" s="199" t="s">
        <v>1852</v>
      </c>
      <c r="R284" s="194" t="s">
        <v>1524</v>
      </c>
      <c r="S284" s="200" t="s">
        <v>1854</v>
      </c>
      <c r="T284" s="201" t="s">
        <v>1855</v>
      </c>
      <c r="U284" s="206" t="s">
        <v>1856</v>
      </c>
      <c r="V284" s="203" t="s">
        <v>1857</v>
      </c>
      <c r="W284" s="204" t="s">
        <v>931</v>
      </c>
      <c r="X284" s="206" t="s">
        <v>1856</v>
      </c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</row>
    <row r="285" spans="1:45" ht="14.25" customHeight="1">
      <c r="A285" s="205" t="s">
        <v>1858</v>
      </c>
      <c r="B285" s="194" t="s">
        <v>1859</v>
      </c>
      <c r="C285" s="194" t="s">
        <v>1860</v>
      </c>
      <c r="D285" s="194" t="s">
        <v>1861</v>
      </c>
      <c r="E285" s="195" t="s">
        <v>181</v>
      </c>
      <c r="F285" s="195" t="s">
        <v>25</v>
      </c>
      <c r="G285" s="196">
        <v>44720</v>
      </c>
      <c r="H285" s="196">
        <v>45451</v>
      </c>
      <c r="I285" s="197" t="s">
        <v>219</v>
      </c>
      <c r="J285" s="197">
        <f t="shared" ca="1" si="3"/>
        <v>201</v>
      </c>
      <c r="K285" s="198" t="str">
        <f t="shared" ca="1" si="5"/>
        <v>VIGENTE</v>
      </c>
      <c r="L285" s="194" t="s">
        <v>377</v>
      </c>
      <c r="M285" s="213" t="s">
        <v>378</v>
      </c>
      <c r="N285" s="210" t="s">
        <v>1862</v>
      </c>
      <c r="O285" s="194" t="s">
        <v>56</v>
      </c>
      <c r="P285" s="213" t="s">
        <v>812</v>
      </c>
      <c r="Q285" s="210" t="s">
        <v>1862</v>
      </c>
      <c r="R285" s="194" t="s">
        <v>1527</v>
      </c>
      <c r="S285" s="200" t="s">
        <v>1863</v>
      </c>
      <c r="T285" s="201" t="s">
        <v>1864</v>
      </c>
      <c r="U285" s="210" t="s">
        <v>1865</v>
      </c>
      <c r="V285" s="203" t="s">
        <v>379</v>
      </c>
      <c r="W285" s="214" t="s">
        <v>380</v>
      </c>
      <c r="X285" s="210" t="s">
        <v>1865</v>
      </c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</row>
    <row r="286" spans="1:45" ht="14.25" customHeight="1">
      <c r="A286" s="205" t="s">
        <v>1866</v>
      </c>
      <c r="B286" s="194"/>
      <c r="C286" s="194" t="s">
        <v>1867</v>
      </c>
      <c r="D286" s="194" t="s">
        <v>1868</v>
      </c>
      <c r="E286" s="195" t="s">
        <v>1033</v>
      </c>
      <c r="F286" s="195" t="s">
        <v>25</v>
      </c>
      <c r="G286" s="196">
        <v>44713</v>
      </c>
      <c r="H286" s="196">
        <v>45444</v>
      </c>
      <c r="I286" s="197" t="s">
        <v>219</v>
      </c>
      <c r="J286" s="197">
        <f t="shared" ca="1" si="3"/>
        <v>194</v>
      </c>
      <c r="K286" s="198" t="str">
        <f t="shared" ca="1" si="5"/>
        <v>VIGENTE</v>
      </c>
      <c r="L286" s="194" t="s">
        <v>570</v>
      </c>
      <c r="M286" s="194" t="s">
        <v>238</v>
      </c>
      <c r="N286" s="199" t="s">
        <v>1869</v>
      </c>
      <c r="O286" s="194" t="s">
        <v>575</v>
      </c>
      <c r="P286" s="194" t="s">
        <v>576</v>
      </c>
      <c r="Q286" s="199" t="s">
        <v>1870</v>
      </c>
      <c r="R286" s="194" t="s">
        <v>1871</v>
      </c>
      <c r="S286" s="200" t="s">
        <v>1872</v>
      </c>
      <c r="T286" s="201" t="s">
        <v>1873</v>
      </c>
      <c r="U286" s="202" t="s">
        <v>1874</v>
      </c>
      <c r="V286" s="203" t="s">
        <v>246</v>
      </c>
      <c r="W286" s="204" t="s">
        <v>247</v>
      </c>
      <c r="X286" s="202" t="s">
        <v>1874</v>
      </c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</row>
    <row r="287" spans="1:45" ht="14.25" customHeight="1">
      <c r="A287" s="205" t="s">
        <v>1866</v>
      </c>
      <c r="B287" s="194"/>
      <c r="C287" s="194" t="s">
        <v>1867</v>
      </c>
      <c r="D287" s="194" t="s">
        <v>1868</v>
      </c>
      <c r="E287" s="195" t="s">
        <v>1033</v>
      </c>
      <c r="F287" s="195" t="s">
        <v>25</v>
      </c>
      <c r="G287" s="196">
        <v>44713</v>
      </c>
      <c r="H287" s="196">
        <v>45444</v>
      </c>
      <c r="I287" s="197" t="s">
        <v>219</v>
      </c>
      <c r="J287" s="197">
        <f t="shared" ca="1" si="3"/>
        <v>194</v>
      </c>
      <c r="K287" s="198" t="str">
        <f t="shared" ca="1" si="5"/>
        <v>VIGENTE</v>
      </c>
      <c r="L287" s="194" t="s">
        <v>570</v>
      </c>
      <c r="M287" s="194" t="s">
        <v>238</v>
      </c>
      <c r="N287" s="199" t="s">
        <v>1869</v>
      </c>
      <c r="O287" s="194" t="s">
        <v>575</v>
      </c>
      <c r="P287" s="194" t="s">
        <v>576</v>
      </c>
      <c r="Q287" s="199" t="s">
        <v>1870</v>
      </c>
      <c r="R287" s="194" t="s">
        <v>1875</v>
      </c>
      <c r="S287" s="194" t="s">
        <v>575</v>
      </c>
      <c r="T287" s="194" t="s">
        <v>576</v>
      </c>
      <c r="U287" s="206" t="s">
        <v>1876</v>
      </c>
      <c r="V287" s="203" t="s">
        <v>570</v>
      </c>
      <c r="W287" s="204" t="s">
        <v>238</v>
      </c>
      <c r="X287" s="202" t="s">
        <v>1874</v>
      </c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</row>
    <row r="288" spans="1:45" ht="14.25" customHeight="1">
      <c r="A288" s="205" t="s">
        <v>1877</v>
      </c>
      <c r="B288" s="194"/>
      <c r="C288" s="194" t="s">
        <v>1878</v>
      </c>
      <c r="D288" s="194" t="s">
        <v>1879</v>
      </c>
      <c r="E288" s="195" t="s">
        <v>1880</v>
      </c>
      <c r="F288" s="195" t="s">
        <v>25</v>
      </c>
      <c r="G288" s="196">
        <v>44593</v>
      </c>
      <c r="H288" s="196">
        <v>45322</v>
      </c>
      <c r="I288" s="197" t="s">
        <v>138</v>
      </c>
      <c r="J288" s="197">
        <f t="shared" ca="1" si="3"/>
        <v>72</v>
      </c>
      <c r="K288" s="198" t="str">
        <f t="shared" ca="1" si="5"/>
        <v>PROVIDÊNCIAS</v>
      </c>
      <c r="L288" s="194" t="s">
        <v>1635</v>
      </c>
      <c r="M288" s="194" t="s">
        <v>224</v>
      </c>
      <c r="N288" s="199" t="s">
        <v>1881</v>
      </c>
      <c r="O288" s="194" t="s">
        <v>1633</v>
      </c>
      <c r="P288" s="194" t="s">
        <v>1022</v>
      </c>
      <c r="Q288" s="199" t="s">
        <v>1881</v>
      </c>
      <c r="R288" s="194" t="s">
        <v>1446</v>
      </c>
      <c r="S288" s="200" t="s">
        <v>1882</v>
      </c>
      <c r="T288" s="201" t="s">
        <v>228</v>
      </c>
      <c r="U288" s="202" t="s">
        <v>1883</v>
      </c>
      <c r="V288" s="203" t="s">
        <v>1636</v>
      </c>
      <c r="W288" s="204" t="s">
        <v>1066</v>
      </c>
      <c r="X288" s="206" t="s">
        <v>1884</v>
      </c>
      <c r="Y288" s="191"/>
      <c r="Z288" s="191"/>
      <c r="AA288" s="191"/>
      <c r="AB288" s="191"/>
      <c r="AC288" s="191"/>
      <c r="AD288" s="191"/>
      <c r="AE288" s="191"/>
      <c r="AF288" s="191"/>
      <c r="AG288" s="191"/>
      <c r="AH288" s="191"/>
      <c r="AI288" s="191"/>
      <c r="AJ288" s="191"/>
      <c r="AK288" s="191"/>
      <c r="AL288" s="191"/>
      <c r="AM288" s="191"/>
      <c r="AN288" s="191"/>
      <c r="AO288" s="191"/>
      <c r="AP288" s="191"/>
      <c r="AQ288" s="191"/>
      <c r="AR288" s="191"/>
      <c r="AS288" s="191"/>
    </row>
    <row r="289" spans="1:45" ht="14.25" customHeight="1">
      <c r="A289" s="193">
        <v>44621</v>
      </c>
      <c r="B289" s="194" t="s">
        <v>1619</v>
      </c>
      <c r="C289" s="194" t="s">
        <v>1885</v>
      </c>
      <c r="D289" s="194" t="s">
        <v>1708</v>
      </c>
      <c r="E289" s="195" t="s">
        <v>263</v>
      </c>
      <c r="F289" s="195" t="s">
        <v>198</v>
      </c>
      <c r="G289" s="196">
        <v>44617</v>
      </c>
      <c r="H289" s="196">
        <v>45833</v>
      </c>
      <c r="I289" s="197" t="s">
        <v>219</v>
      </c>
      <c r="J289" s="197">
        <f t="shared" ca="1" si="3"/>
        <v>583</v>
      </c>
      <c r="K289" s="198" t="str">
        <f t="shared" ca="1" si="5"/>
        <v>VIGENTE</v>
      </c>
      <c r="L289" s="194" t="s">
        <v>1886</v>
      </c>
      <c r="M289" s="213" t="s">
        <v>704</v>
      </c>
      <c r="N289" s="199" t="s">
        <v>1887</v>
      </c>
      <c r="O289" s="194" t="s">
        <v>512</v>
      </c>
      <c r="P289" s="194" t="s">
        <v>1888</v>
      </c>
      <c r="Q289" s="199" t="s">
        <v>1887</v>
      </c>
      <c r="R289" s="194" t="s">
        <v>673</v>
      </c>
      <c r="S289" s="203" t="s">
        <v>1889</v>
      </c>
      <c r="T289" s="214" t="s">
        <v>941</v>
      </c>
      <c r="U289" s="206" t="s">
        <v>1890</v>
      </c>
      <c r="V289" s="203" t="s">
        <v>1891</v>
      </c>
      <c r="W289" s="214" t="s">
        <v>513</v>
      </c>
      <c r="X289" s="206" t="s">
        <v>1890</v>
      </c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</row>
    <row r="290" spans="1:45" ht="14.25" customHeight="1">
      <c r="A290" s="193">
        <v>44621</v>
      </c>
      <c r="B290" s="194" t="s">
        <v>1619</v>
      </c>
      <c r="C290" s="194" t="s">
        <v>1885</v>
      </c>
      <c r="D290" s="194" t="s">
        <v>1708</v>
      </c>
      <c r="E290" s="195" t="s">
        <v>263</v>
      </c>
      <c r="F290" s="195" t="s">
        <v>198</v>
      </c>
      <c r="G290" s="196">
        <v>44617</v>
      </c>
      <c r="H290" s="196">
        <v>45833</v>
      </c>
      <c r="I290" s="197" t="s">
        <v>219</v>
      </c>
      <c r="J290" s="197">
        <f t="shared" ca="1" si="3"/>
        <v>583</v>
      </c>
      <c r="K290" s="198" t="str">
        <f t="shared" ca="1" si="5"/>
        <v>VIGENTE</v>
      </c>
      <c r="L290" s="194" t="s">
        <v>1886</v>
      </c>
      <c r="M290" s="213" t="s">
        <v>704</v>
      </c>
      <c r="N290" s="199" t="s">
        <v>1887</v>
      </c>
      <c r="O290" s="194" t="s">
        <v>512</v>
      </c>
      <c r="P290" s="194" t="s">
        <v>1888</v>
      </c>
      <c r="Q290" s="199" t="s">
        <v>1887</v>
      </c>
      <c r="R290" s="194" t="s">
        <v>673</v>
      </c>
      <c r="S290" s="203" t="s">
        <v>1889</v>
      </c>
      <c r="T290" s="214" t="s">
        <v>941</v>
      </c>
      <c r="U290" s="206" t="s">
        <v>1890</v>
      </c>
      <c r="V290" s="203" t="s">
        <v>519</v>
      </c>
      <c r="W290" s="204" t="s">
        <v>520</v>
      </c>
      <c r="X290" s="206" t="s">
        <v>1890</v>
      </c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</row>
    <row r="291" spans="1:45" ht="14.25" customHeight="1">
      <c r="A291" s="193" t="s">
        <v>1892</v>
      </c>
      <c r="B291" s="194"/>
      <c r="C291" s="194" t="s">
        <v>1893</v>
      </c>
      <c r="D291" s="194" t="s">
        <v>1894</v>
      </c>
      <c r="E291" s="195" t="s">
        <v>1033</v>
      </c>
      <c r="F291" s="195" t="s">
        <v>25</v>
      </c>
      <c r="G291" s="196">
        <v>44635</v>
      </c>
      <c r="H291" s="196">
        <v>45366</v>
      </c>
      <c r="I291" s="197" t="s">
        <v>41</v>
      </c>
      <c r="J291" s="197">
        <f t="shared" ca="1" si="3"/>
        <v>116</v>
      </c>
      <c r="K291" s="198" t="str">
        <f t="shared" ca="1" si="5"/>
        <v>VIGENTE</v>
      </c>
      <c r="L291" s="194" t="s">
        <v>1895</v>
      </c>
      <c r="M291" s="194" t="s">
        <v>342</v>
      </c>
      <c r="N291" s="199" t="s">
        <v>1896</v>
      </c>
      <c r="O291" s="194" t="s">
        <v>1897</v>
      </c>
      <c r="P291" s="194" t="s">
        <v>862</v>
      </c>
      <c r="Q291" s="199" t="s">
        <v>1896</v>
      </c>
      <c r="R291" s="194" t="s">
        <v>1518</v>
      </c>
      <c r="S291" s="200" t="s">
        <v>354</v>
      </c>
      <c r="T291" s="201" t="s">
        <v>355</v>
      </c>
      <c r="U291" s="206" t="s">
        <v>1898</v>
      </c>
      <c r="V291" s="200" t="s">
        <v>929</v>
      </c>
      <c r="W291" s="201" t="s">
        <v>358</v>
      </c>
      <c r="X291" s="206" t="s">
        <v>1898</v>
      </c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</row>
    <row r="292" spans="1:45" ht="14.25" customHeight="1">
      <c r="A292" s="205" t="s">
        <v>1899</v>
      </c>
      <c r="B292" s="194" t="s">
        <v>1900</v>
      </c>
      <c r="C292" s="194" t="s">
        <v>1901</v>
      </c>
      <c r="D292" s="194" t="s">
        <v>1902</v>
      </c>
      <c r="E292" s="195" t="s">
        <v>1903</v>
      </c>
      <c r="F292" s="195" t="s">
        <v>25</v>
      </c>
      <c r="G292" s="196">
        <v>44851</v>
      </c>
      <c r="H292" s="196">
        <v>45399</v>
      </c>
      <c r="I292" s="197" t="s">
        <v>199</v>
      </c>
      <c r="J292" s="197">
        <f t="shared" ca="1" si="3"/>
        <v>149</v>
      </c>
      <c r="K292" s="198" t="str">
        <f t="shared" ca="1" si="5"/>
        <v>VIGENTE</v>
      </c>
      <c r="L292" s="194" t="s">
        <v>1904</v>
      </c>
      <c r="M292" s="194" t="s">
        <v>1905</v>
      </c>
      <c r="N292" s="199" t="s">
        <v>1906</v>
      </c>
      <c r="O292" s="194" t="s">
        <v>185</v>
      </c>
      <c r="P292" s="194" t="s">
        <v>186</v>
      </c>
      <c r="Q292" s="199" t="s">
        <v>1906</v>
      </c>
      <c r="R292" s="194" t="s">
        <v>875</v>
      </c>
      <c r="S292" s="200" t="s">
        <v>1907</v>
      </c>
      <c r="T292" s="201" t="s">
        <v>1908</v>
      </c>
      <c r="U292" s="199" t="s">
        <v>1909</v>
      </c>
      <c r="V292" s="203" t="s">
        <v>1910</v>
      </c>
      <c r="W292" s="204" t="s">
        <v>1911</v>
      </c>
      <c r="X292" s="199" t="s">
        <v>1909</v>
      </c>
      <c r="Y292" s="191"/>
      <c r="Z292" s="191"/>
      <c r="AA292" s="191"/>
      <c r="AB292" s="191"/>
      <c r="AC292" s="191"/>
      <c r="AD292" s="191"/>
      <c r="AE292" s="191"/>
      <c r="AF292" s="191"/>
      <c r="AG292" s="191"/>
      <c r="AH292" s="191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</row>
    <row r="293" spans="1:45" ht="14.25" customHeight="1">
      <c r="A293" s="205" t="s">
        <v>1912</v>
      </c>
      <c r="B293" s="194" t="s">
        <v>1913</v>
      </c>
      <c r="C293" s="194" t="s">
        <v>1914</v>
      </c>
      <c r="D293" s="194" t="s">
        <v>1671</v>
      </c>
      <c r="E293" s="195" t="s">
        <v>1033</v>
      </c>
      <c r="F293" s="195" t="s">
        <v>25</v>
      </c>
      <c r="G293" s="196">
        <v>44826</v>
      </c>
      <c r="H293" s="196">
        <v>45557</v>
      </c>
      <c r="I293" s="197" t="s">
        <v>212</v>
      </c>
      <c r="J293" s="197">
        <f t="shared" ca="1" si="3"/>
        <v>307</v>
      </c>
      <c r="K293" s="198" t="str">
        <f t="shared" ca="1" si="5"/>
        <v>VIGENTE</v>
      </c>
      <c r="L293" s="194" t="s">
        <v>59</v>
      </c>
      <c r="M293" s="213" t="s">
        <v>200</v>
      </c>
      <c r="N293" s="199" t="s">
        <v>1915</v>
      </c>
      <c r="O293" s="194" t="s">
        <v>202</v>
      </c>
      <c r="P293" s="213" t="s">
        <v>203</v>
      </c>
      <c r="Q293" s="199" t="s">
        <v>1915</v>
      </c>
      <c r="R293" s="194" t="s">
        <v>1916</v>
      </c>
      <c r="S293" s="200" t="s">
        <v>1917</v>
      </c>
      <c r="T293" s="201" t="s">
        <v>1918</v>
      </c>
      <c r="U293" s="206" t="s">
        <v>1919</v>
      </c>
      <c r="V293" s="203" t="s">
        <v>880</v>
      </c>
      <c r="W293" s="214" t="s">
        <v>881</v>
      </c>
      <c r="X293" s="206" t="s">
        <v>1919</v>
      </c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</row>
    <row r="294" spans="1:45" ht="14.25" customHeight="1">
      <c r="A294" s="205" t="s">
        <v>1912</v>
      </c>
      <c r="B294" s="194" t="s">
        <v>1913</v>
      </c>
      <c r="C294" s="194" t="s">
        <v>1914</v>
      </c>
      <c r="D294" s="194" t="s">
        <v>1671</v>
      </c>
      <c r="E294" s="195" t="s">
        <v>1033</v>
      </c>
      <c r="F294" s="195" t="s">
        <v>25</v>
      </c>
      <c r="G294" s="196">
        <v>44826</v>
      </c>
      <c r="H294" s="196">
        <v>45557</v>
      </c>
      <c r="I294" s="197" t="s">
        <v>212</v>
      </c>
      <c r="J294" s="197">
        <f t="shared" ca="1" si="3"/>
        <v>307</v>
      </c>
      <c r="K294" s="198" t="str">
        <f t="shared" ca="1" si="5"/>
        <v>VIGENTE</v>
      </c>
      <c r="L294" s="194" t="s">
        <v>59</v>
      </c>
      <c r="M294" s="213" t="s">
        <v>200</v>
      </c>
      <c r="N294" s="199" t="s">
        <v>1915</v>
      </c>
      <c r="O294" s="194" t="s">
        <v>202</v>
      </c>
      <c r="P294" s="213" t="s">
        <v>203</v>
      </c>
      <c r="Q294" s="199" t="s">
        <v>1915</v>
      </c>
      <c r="R294" s="194" t="s">
        <v>1920</v>
      </c>
      <c r="S294" s="200" t="s">
        <v>1921</v>
      </c>
      <c r="T294" s="201" t="s">
        <v>1922</v>
      </c>
      <c r="U294" s="206" t="s">
        <v>1919</v>
      </c>
      <c r="V294" s="203" t="s">
        <v>206</v>
      </c>
      <c r="W294" s="214" t="s">
        <v>207</v>
      </c>
      <c r="X294" s="206" t="s">
        <v>1919</v>
      </c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</row>
    <row r="295" spans="1:45" ht="14.25" customHeight="1">
      <c r="A295" s="193" t="s">
        <v>1923</v>
      </c>
      <c r="B295" s="194" t="s">
        <v>1822</v>
      </c>
      <c r="C295" s="194" t="s">
        <v>1924</v>
      </c>
      <c r="D295" s="194" t="s">
        <v>1925</v>
      </c>
      <c r="E295" s="195" t="s">
        <v>1103</v>
      </c>
      <c r="F295" s="195" t="s">
        <v>198</v>
      </c>
      <c r="G295" s="196">
        <v>44755</v>
      </c>
      <c r="H295" s="196">
        <v>45364</v>
      </c>
      <c r="I295" s="197" t="s">
        <v>41</v>
      </c>
      <c r="J295" s="197">
        <f t="shared" ca="1" si="3"/>
        <v>114</v>
      </c>
      <c r="K295" s="198" t="str">
        <f t="shared" ca="1" si="5"/>
        <v>VIGENTE</v>
      </c>
      <c r="L295" s="194" t="s">
        <v>264</v>
      </c>
      <c r="M295" s="194" t="s">
        <v>265</v>
      </c>
      <c r="N295" s="199" t="s">
        <v>1926</v>
      </c>
      <c r="O295" s="194" t="s">
        <v>1597</v>
      </c>
      <c r="P295" s="194" t="s">
        <v>268</v>
      </c>
      <c r="Q295" s="199" t="s">
        <v>1926</v>
      </c>
      <c r="R295" s="194" t="s">
        <v>1927</v>
      </c>
      <c r="S295" s="200" t="s">
        <v>893</v>
      </c>
      <c r="T295" s="201" t="s">
        <v>894</v>
      </c>
      <c r="U295" s="206" t="s">
        <v>1928</v>
      </c>
      <c r="V295" s="203" t="s">
        <v>891</v>
      </c>
      <c r="W295" s="204" t="s">
        <v>271</v>
      </c>
      <c r="X295" s="206" t="s">
        <v>1928</v>
      </c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</row>
    <row r="296" spans="1:45" ht="14.25" customHeight="1">
      <c r="A296" s="193" t="s">
        <v>1923</v>
      </c>
      <c r="B296" s="194" t="s">
        <v>1822</v>
      </c>
      <c r="C296" s="194" t="s">
        <v>1924</v>
      </c>
      <c r="D296" s="194" t="s">
        <v>1925</v>
      </c>
      <c r="E296" s="195" t="s">
        <v>1103</v>
      </c>
      <c r="F296" s="195" t="s">
        <v>198</v>
      </c>
      <c r="G296" s="196">
        <v>44755</v>
      </c>
      <c r="H296" s="196">
        <v>45364</v>
      </c>
      <c r="I296" s="197" t="s">
        <v>41</v>
      </c>
      <c r="J296" s="197">
        <f t="shared" ca="1" si="3"/>
        <v>114</v>
      </c>
      <c r="K296" s="198" t="str">
        <f t="shared" ca="1" si="5"/>
        <v>VIGENTE</v>
      </c>
      <c r="L296" s="194" t="s">
        <v>264</v>
      </c>
      <c r="M296" s="194" t="s">
        <v>265</v>
      </c>
      <c r="N296" s="199" t="s">
        <v>1926</v>
      </c>
      <c r="O296" s="194" t="s">
        <v>1597</v>
      </c>
      <c r="P296" s="194" t="s">
        <v>268</v>
      </c>
      <c r="Q296" s="199" t="s">
        <v>1926</v>
      </c>
      <c r="R296" s="194" t="s">
        <v>1805</v>
      </c>
      <c r="S296" s="200" t="s">
        <v>891</v>
      </c>
      <c r="T296" s="201" t="s">
        <v>271</v>
      </c>
      <c r="U296" s="206" t="s">
        <v>1929</v>
      </c>
      <c r="V296" s="203" t="s">
        <v>264</v>
      </c>
      <c r="W296" s="204" t="s">
        <v>265</v>
      </c>
      <c r="X296" s="206" t="s">
        <v>1929</v>
      </c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</row>
    <row r="297" spans="1:45" ht="14.25" customHeight="1">
      <c r="A297" s="193" t="s">
        <v>1930</v>
      </c>
      <c r="B297" s="194" t="s">
        <v>1619</v>
      </c>
      <c r="C297" s="194" t="s">
        <v>1931</v>
      </c>
      <c r="D297" s="194" t="s">
        <v>1708</v>
      </c>
      <c r="E297" s="195" t="s">
        <v>263</v>
      </c>
      <c r="F297" s="195" t="s">
        <v>198</v>
      </c>
      <c r="G297" s="196">
        <v>44736</v>
      </c>
      <c r="H297" s="196">
        <v>45346</v>
      </c>
      <c r="I297" s="197" t="s">
        <v>153</v>
      </c>
      <c r="J297" s="197">
        <f t="shared" ca="1" si="3"/>
        <v>96</v>
      </c>
      <c r="K297" s="198" t="str">
        <f t="shared" ca="1" si="5"/>
        <v>VIGENTE</v>
      </c>
      <c r="L297" s="194" t="s">
        <v>694</v>
      </c>
      <c r="M297" s="194" t="s">
        <v>695</v>
      </c>
      <c r="N297" s="199" t="s">
        <v>1932</v>
      </c>
      <c r="O297" s="194" t="s">
        <v>897</v>
      </c>
      <c r="P297" s="194" t="s">
        <v>898</v>
      </c>
      <c r="Q297" s="199" t="s">
        <v>1932</v>
      </c>
      <c r="R297" s="194" t="s">
        <v>1933</v>
      </c>
      <c r="S297" s="200" t="s">
        <v>1294</v>
      </c>
      <c r="T297" s="201" t="s">
        <v>446</v>
      </c>
      <c r="U297" s="199" t="s">
        <v>1934</v>
      </c>
      <c r="V297" s="203" t="s">
        <v>895</v>
      </c>
      <c r="W297" s="204" t="s">
        <v>776</v>
      </c>
      <c r="X297" s="199" t="s">
        <v>1934</v>
      </c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</row>
    <row r="298" spans="1:45" ht="14.25" customHeight="1">
      <c r="A298" s="193" t="s">
        <v>1935</v>
      </c>
      <c r="B298" s="194" t="s">
        <v>1936</v>
      </c>
      <c r="C298" s="194" t="s">
        <v>1937</v>
      </c>
      <c r="D298" s="194" t="s">
        <v>1938</v>
      </c>
      <c r="E298" s="195" t="s">
        <v>1103</v>
      </c>
      <c r="F298" s="195" t="s">
        <v>198</v>
      </c>
      <c r="G298" s="196">
        <v>44727</v>
      </c>
      <c r="H298" s="196">
        <v>45337</v>
      </c>
      <c r="I298" s="197" t="s">
        <v>153</v>
      </c>
      <c r="J298" s="197">
        <f t="shared" ca="1" si="3"/>
        <v>87</v>
      </c>
      <c r="K298" s="198" t="str">
        <f t="shared" ca="1" si="5"/>
        <v>PROVIDÊNCIAS</v>
      </c>
      <c r="L298" s="194" t="s">
        <v>1219</v>
      </c>
      <c r="M298" s="194" t="s">
        <v>28</v>
      </c>
      <c r="N298" s="199" t="s">
        <v>1939</v>
      </c>
      <c r="O298" s="194" t="s">
        <v>1221</v>
      </c>
      <c r="P298" s="194" t="s">
        <v>44</v>
      </c>
      <c r="Q298" s="199" t="s">
        <v>1939</v>
      </c>
      <c r="R298" s="194" t="s">
        <v>1940</v>
      </c>
      <c r="S298" s="200" t="s">
        <v>1761</v>
      </c>
      <c r="T298" s="201" t="s">
        <v>257</v>
      </c>
      <c r="U298" s="206" t="s">
        <v>1941</v>
      </c>
      <c r="V298" s="203" t="s">
        <v>1682</v>
      </c>
      <c r="W298" s="204" t="s">
        <v>391</v>
      </c>
      <c r="X298" s="206" t="s">
        <v>1942</v>
      </c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</row>
    <row r="299" spans="1:45" ht="14.25" customHeight="1">
      <c r="A299" s="193" t="s">
        <v>1935</v>
      </c>
      <c r="B299" s="194" t="s">
        <v>1936</v>
      </c>
      <c r="C299" s="194" t="s">
        <v>1937</v>
      </c>
      <c r="D299" s="194" t="s">
        <v>1938</v>
      </c>
      <c r="E299" s="195" t="s">
        <v>1103</v>
      </c>
      <c r="F299" s="195" t="s">
        <v>198</v>
      </c>
      <c r="G299" s="196">
        <v>44727</v>
      </c>
      <c r="H299" s="196">
        <v>45337</v>
      </c>
      <c r="I299" s="197" t="s">
        <v>153</v>
      </c>
      <c r="J299" s="197">
        <f t="shared" ca="1" si="3"/>
        <v>87</v>
      </c>
      <c r="K299" s="198" t="str">
        <f t="shared" ca="1" si="5"/>
        <v>PROVIDÊNCIAS</v>
      </c>
      <c r="L299" s="194" t="s">
        <v>1219</v>
      </c>
      <c r="M299" s="194" t="s">
        <v>28</v>
      </c>
      <c r="N299" s="199" t="s">
        <v>1939</v>
      </c>
      <c r="O299" s="194" t="s">
        <v>1221</v>
      </c>
      <c r="P299" s="194" t="s">
        <v>44</v>
      </c>
      <c r="Q299" s="199" t="s">
        <v>1939</v>
      </c>
      <c r="R299" s="194" t="s">
        <v>1943</v>
      </c>
      <c r="S299" s="200" t="s">
        <v>1680</v>
      </c>
      <c r="T299" s="201" t="s">
        <v>49</v>
      </c>
      <c r="U299" s="206" t="s">
        <v>1944</v>
      </c>
      <c r="V299" s="203" t="s">
        <v>394</v>
      </c>
      <c r="W299" s="204" t="s">
        <v>395</v>
      </c>
      <c r="X299" s="206" t="s">
        <v>1942</v>
      </c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</row>
    <row r="300" spans="1:45" ht="14.25" customHeight="1">
      <c r="A300" s="193" t="s">
        <v>1935</v>
      </c>
      <c r="B300" s="194" t="s">
        <v>1936</v>
      </c>
      <c r="C300" s="194" t="s">
        <v>1937</v>
      </c>
      <c r="D300" s="194" t="s">
        <v>1938</v>
      </c>
      <c r="E300" s="195" t="s">
        <v>1103</v>
      </c>
      <c r="F300" s="195" t="s">
        <v>198</v>
      </c>
      <c r="G300" s="196">
        <v>44727</v>
      </c>
      <c r="H300" s="196">
        <v>45337</v>
      </c>
      <c r="I300" s="197" t="s">
        <v>153</v>
      </c>
      <c r="J300" s="197">
        <f t="shared" ca="1" si="3"/>
        <v>87</v>
      </c>
      <c r="K300" s="198" t="str">
        <f t="shared" ca="1" si="5"/>
        <v>PROVIDÊNCIAS</v>
      </c>
      <c r="L300" s="194" t="s">
        <v>1219</v>
      </c>
      <c r="M300" s="194" t="s">
        <v>28</v>
      </c>
      <c r="N300" s="199" t="s">
        <v>1939</v>
      </c>
      <c r="O300" s="194" t="s">
        <v>1221</v>
      </c>
      <c r="P300" s="194" t="s">
        <v>44</v>
      </c>
      <c r="Q300" s="199" t="s">
        <v>1939</v>
      </c>
      <c r="R300" s="194" t="s">
        <v>1945</v>
      </c>
      <c r="S300" s="200" t="s">
        <v>1946</v>
      </c>
      <c r="T300" s="201" t="s">
        <v>746</v>
      </c>
      <c r="U300" s="206" t="s">
        <v>1947</v>
      </c>
      <c r="V300" s="203" t="s">
        <v>1948</v>
      </c>
      <c r="W300" s="204" t="s">
        <v>1949</v>
      </c>
      <c r="X300" s="215" t="s">
        <v>1947</v>
      </c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</row>
    <row r="301" spans="1:45" ht="14.25" customHeight="1">
      <c r="A301" s="193" t="s">
        <v>1950</v>
      </c>
      <c r="B301" s="194" t="s">
        <v>1900</v>
      </c>
      <c r="C301" s="194" t="s">
        <v>1951</v>
      </c>
      <c r="D301" s="194" t="s">
        <v>1902</v>
      </c>
      <c r="E301" s="195" t="s">
        <v>1903</v>
      </c>
      <c r="F301" s="195" t="s">
        <v>25</v>
      </c>
      <c r="G301" s="196">
        <v>44890</v>
      </c>
      <c r="H301" s="196">
        <v>45255</v>
      </c>
      <c r="I301" s="197" t="s">
        <v>55</v>
      </c>
      <c r="J301" s="197">
        <f t="shared" ca="1" si="3"/>
        <v>5</v>
      </c>
      <c r="K301" s="198" t="str">
        <f t="shared" ca="1" si="5"/>
        <v>URGENTE</v>
      </c>
      <c r="L301" s="194" t="s">
        <v>84</v>
      </c>
      <c r="M301" s="194" t="s">
        <v>85</v>
      </c>
      <c r="N301" s="199" t="s">
        <v>1952</v>
      </c>
      <c r="O301" s="194" t="s">
        <v>1953</v>
      </c>
      <c r="P301" s="194" t="s">
        <v>1954</v>
      </c>
      <c r="Q301" s="199" t="s">
        <v>1955</v>
      </c>
      <c r="R301" s="194" t="s">
        <v>1499</v>
      </c>
      <c r="S301" s="200" t="s">
        <v>1956</v>
      </c>
      <c r="T301" s="201" t="s">
        <v>1957</v>
      </c>
      <c r="U301" s="206" t="s">
        <v>1958</v>
      </c>
      <c r="V301" s="203" t="s">
        <v>1959</v>
      </c>
      <c r="W301" s="204" t="s">
        <v>1960</v>
      </c>
      <c r="X301" s="206" t="s">
        <v>1958</v>
      </c>
      <c r="Y301" s="189"/>
      <c r="Z301" s="189"/>
      <c r="AA301" s="189"/>
      <c r="AB301" s="189"/>
      <c r="AC301" s="189"/>
      <c r="AD301" s="189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</row>
    <row r="302" spans="1:45" ht="14.25" customHeight="1">
      <c r="A302" s="193" t="s">
        <v>1961</v>
      </c>
      <c r="B302" s="194" t="s">
        <v>1770</v>
      </c>
      <c r="C302" s="194" t="s">
        <v>1962</v>
      </c>
      <c r="D302" s="194" t="s">
        <v>1963</v>
      </c>
      <c r="E302" s="195" t="s">
        <v>1964</v>
      </c>
      <c r="F302" s="195" t="s">
        <v>198</v>
      </c>
      <c r="G302" s="196">
        <v>44643</v>
      </c>
      <c r="H302" s="196">
        <v>45253</v>
      </c>
      <c r="I302" s="197" t="s">
        <v>55</v>
      </c>
      <c r="J302" s="197">
        <f t="shared" ca="1" si="3"/>
        <v>3</v>
      </c>
      <c r="K302" s="198" t="str">
        <f t="shared" ca="1" si="5"/>
        <v>URGENTE</v>
      </c>
      <c r="L302" s="194" t="s">
        <v>1965</v>
      </c>
      <c r="M302" s="194" t="s">
        <v>1966</v>
      </c>
      <c r="N302" s="199" t="s">
        <v>1967</v>
      </c>
      <c r="O302" s="194" t="s">
        <v>1968</v>
      </c>
      <c r="P302" s="194" t="s">
        <v>555</v>
      </c>
      <c r="Q302" s="199" t="s">
        <v>1967</v>
      </c>
      <c r="R302" s="194" t="s">
        <v>1969</v>
      </c>
      <c r="S302" s="200" t="s">
        <v>787</v>
      </c>
      <c r="T302" s="201" t="s">
        <v>788</v>
      </c>
      <c r="U302" s="206" t="s">
        <v>1970</v>
      </c>
      <c r="V302" s="203" t="s">
        <v>1971</v>
      </c>
      <c r="W302" s="204" t="s">
        <v>1972</v>
      </c>
      <c r="X302" s="206" t="s">
        <v>1970</v>
      </c>
      <c r="Y302" s="189"/>
      <c r="Z302" s="189"/>
      <c r="AA302" s="189"/>
      <c r="AB302" s="189"/>
      <c r="AC302" s="189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</row>
    <row r="303" spans="1:45" ht="14.25" customHeight="1">
      <c r="A303" s="193" t="s">
        <v>1961</v>
      </c>
      <c r="B303" s="194" t="s">
        <v>1770</v>
      </c>
      <c r="C303" s="194" t="s">
        <v>1962</v>
      </c>
      <c r="D303" s="194" t="s">
        <v>1963</v>
      </c>
      <c r="E303" s="195" t="s">
        <v>1964</v>
      </c>
      <c r="F303" s="195" t="s">
        <v>198</v>
      </c>
      <c r="G303" s="196">
        <v>44643</v>
      </c>
      <c r="H303" s="196">
        <v>45253</v>
      </c>
      <c r="I303" s="197" t="s">
        <v>55</v>
      </c>
      <c r="J303" s="197">
        <f t="shared" ca="1" si="3"/>
        <v>3</v>
      </c>
      <c r="K303" s="198" t="str">
        <f t="shared" ca="1" si="5"/>
        <v>URGENTE</v>
      </c>
      <c r="L303" s="194" t="s">
        <v>1965</v>
      </c>
      <c r="M303" s="194" t="s">
        <v>1966</v>
      </c>
      <c r="N303" s="199" t="s">
        <v>1967</v>
      </c>
      <c r="O303" s="194" t="s">
        <v>1968</v>
      </c>
      <c r="P303" s="194" t="s">
        <v>555</v>
      </c>
      <c r="Q303" s="199" t="s">
        <v>1967</v>
      </c>
      <c r="R303" s="194" t="s">
        <v>1973</v>
      </c>
      <c r="S303" s="200" t="s">
        <v>1314</v>
      </c>
      <c r="T303" s="201" t="s">
        <v>920</v>
      </c>
      <c r="U303" s="206" t="s">
        <v>1970</v>
      </c>
      <c r="V303" s="203" t="s">
        <v>790</v>
      </c>
      <c r="W303" s="204" t="s">
        <v>1843</v>
      </c>
      <c r="X303" s="206" t="s">
        <v>1970</v>
      </c>
      <c r="Y303" s="189"/>
      <c r="Z303" s="189"/>
      <c r="AA303" s="189"/>
      <c r="AB303" s="189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</row>
    <row r="304" spans="1:45" ht="14.25" customHeight="1">
      <c r="A304" s="205" t="s">
        <v>1974</v>
      </c>
      <c r="B304" s="194" t="s">
        <v>1975</v>
      </c>
      <c r="C304" s="194" t="s">
        <v>1976</v>
      </c>
      <c r="D304" s="194" t="s">
        <v>1977</v>
      </c>
      <c r="E304" s="195" t="s">
        <v>1978</v>
      </c>
      <c r="F304" s="195" t="s">
        <v>25</v>
      </c>
      <c r="G304" s="196">
        <v>44866</v>
      </c>
      <c r="H304" s="196">
        <v>45597</v>
      </c>
      <c r="I304" s="197" t="s">
        <v>55</v>
      </c>
      <c r="J304" s="197">
        <f t="shared" ca="1" si="3"/>
        <v>347</v>
      </c>
      <c r="K304" s="198" t="str">
        <f t="shared" ca="1" si="5"/>
        <v>VIGENTE</v>
      </c>
      <c r="L304" s="194" t="s">
        <v>1570</v>
      </c>
      <c r="M304" s="194" t="s">
        <v>282</v>
      </c>
      <c r="N304" s="199" t="s">
        <v>1979</v>
      </c>
      <c r="O304" s="194" t="s">
        <v>1568</v>
      </c>
      <c r="P304" s="194" t="s">
        <v>285</v>
      </c>
      <c r="Q304" s="199" t="s">
        <v>1979</v>
      </c>
      <c r="R304" s="194" t="s">
        <v>1126</v>
      </c>
      <c r="S304" s="200" t="s">
        <v>1980</v>
      </c>
      <c r="T304" s="201" t="s">
        <v>1981</v>
      </c>
      <c r="U304" s="206" t="s">
        <v>1982</v>
      </c>
      <c r="V304" s="203" t="s">
        <v>1983</v>
      </c>
      <c r="W304" s="204" t="s">
        <v>1253</v>
      </c>
      <c r="X304" s="216" t="s">
        <v>1982</v>
      </c>
      <c r="Y304" s="191"/>
      <c r="Z304" s="191"/>
      <c r="AA304" s="191"/>
      <c r="AB304" s="191"/>
      <c r="AC304" s="191"/>
      <c r="AD304" s="191"/>
      <c r="AE304" s="191"/>
      <c r="AF304" s="191"/>
      <c r="AG304" s="191"/>
      <c r="AH304" s="191"/>
      <c r="AI304" s="191"/>
      <c r="AJ304" s="191"/>
      <c r="AK304" s="191"/>
      <c r="AL304" s="191"/>
      <c r="AM304" s="191"/>
      <c r="AN304" s="191"/>
      <c r="AO304" s="191"/>
      <c r="AP304" s="191"/>
      <c r="AQ304" s="191"/>
      <c r="AR304" s="191"/>
      <c r="AS304" s="191"/>
    </row>
    <row r="305" spans="1:45" ht="14.25" customHeight="1">
      <c r="A305" s="205" t="s">
        <v>1974</v>
      </c>
      <c r="B305" s="194" t="s">
        <v>1975</v>
      </c>
      <c r="C305" s="194" t="s">
        <v>1976</v>
      </c>
      <c r="D305" s="194" t="s">
        <v>1977</v>
      </c>
      <c r="E305" s="195" t="s">
        <v>1978</v>
      </c>
      <c r="F305" s="195" t="s">
        <v>25</v>
      </c>
      <c r="G305" s="196">
        <v>44866</v>
      </c>
      <c r="H305" s="196">
        <v>45597</v>
      </c>
      <c r="I305" s="197" t="s">
        <v>55</v>
      </c>
      <c r="J305" s="197">
        <f t="shared" ca="1" si="3"/>
        <v>347</v>
      </c>
      <c r="K305" s="198" t="str">
        <f t="shared" ca="1" si="5"/>
        <v>VIGENTE</v>
      </c>
      <c r="L305" s="194" t="s">
        <v>1570</v>
      </c>
      <c r="M305" s="194" t="s">
        <v>282</v>
      </c>
      <c r="N305" s="199" t="s">
        <v>1979</v>
      </c>
      <c r="O305" s="194" t="s">
        <v>1568</v>
      </c>
      <c r="P305" s="194" t="s">
        <v>285</v>
      </c>
      <c r="Q305" s="199" t="s">
        <v>1979</v>
      </c>
      <c r="R305" s="194" t="s">
        <v>1984</v>
      </c>
      <c r="S305" s="200" t="s">
        <v>1711</v>
      </c>
      <c r="T305" s="201" t="s">
        <v>288</v>
      </c>
      <c r="U305" s="206" t="s">
        <v>1982</v>
      </c>
      <c r="V305" s="203" t="s">
        <v>1572</v>
      </c>
      <c r="W305" s="204" t="s">
        <v>1573</v>
      </c>
      <c r="X305" s="216" t="s">
        <v>1982</v>
      </c>
      <c r="Y305" s="191"/>
      <c r="Z305" s="191"/>
      <c r="AA305" s="191"/>
      <c r="AB305" s="191"/>
      <c r="AC305" s="191"/>
      <c r="AD305" s="191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</row>
    <row r="306" spans="1:45" ht="14.25" customHeight="1">
      <c r="A306" s="205" t="s">
        <v>1985</v>
      </c>
      <c r="B306" s="194" t="s">
        <v>1619</v>
      </c>
      <c r="C306" s="194" t="s">
        <v>1986</v>
      </c>
      <c r="D306" s="194" t="s">
        <v>1708</v>
      </c>
      <c r="E306" s="195" t="s">
        <v>263</v>
      </c>
      <c r="F306" s="195" t="s">
        <v>198</v>
      </c>
      <c r="G306" s="196">
        <v>44623</v>
      </c>
      <c r="H306" s="196">
        <v>45840</v>
      </c>
      <c r="I306" s="197" t="s">
        <v>236</v>
      </c>
      <c r="J306" s="197">
        <f t="shared" ca="1" si="3"/>
        <v>590</v>
      </c>
      <c r="K306" s="198" t="str">
        <f t="shared" ca="1" si="5"/>
        <v>VIGENTE</v>
      </c>
      <c r="L306" s="194" t="s">
        <v>1161</v>
      </c>
      <c r="M306" s="194" t="s">
        <v>1022</v>
      </c>
      <c r="N306" s="199" t="s">
        <v>1987</v>
      </c>
      <c r="O306" s="194" t="s">
        <v>1635</v>
      </c>
      <c r="P306" s="194" t="s">
        <v>224</v>
      </c>
      <c r="Q306" s="199" t="s">
        <v>1987</v>
      </c>
      <c r="R306" s="194" t="s">
        <v>1446</v>
      </c>
      <c r="S306" s="200" t="s">
        <v>1988</v>
      </c>
      <c r="T306" s="201" t="s">
        <v>1989</v>
      </c>
      <c r="U306" s="202" t="s">
        <v>1990</v>
      </c>
      <c r="V306" s="203" t="s">
        <v>1991</v>
      </c>
      <c r="W306" s="204" t="s">
        <v>1992</v>
      </c>
      <c r="X306" s="202" t="s">
        <v>1990</v>
      </c>
      <c r="Y306" s="191"/>
      <c r="Z306" s="191"/>
      <c r="AA306" s="191"/>
      <c r="AB306" s="191"/>
      <c r="AC306" s="191"/>
      <c r="AD306" s="191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</row>
    <row r="307" spans="1:45" ht="14.25" customHeight="1">
      <c r="A307" s="193" t="s">
        <v>1993</v>
      </c>
      <c r="B307" s="194" t="s">
        <v>1994</v>
      </c>
      <c r="C307" s="194" t="s">
        <v>1994</v>
      </c>
      <c r="D307" s="194" t="s">
        <v>1995</v>
      </c>
      <c r="E307" s="195" t="s">
        <v>1605</v>
      </c>
      <c r="F307" s="195" t="s">
        <v>25</v>
      </c>
      <c r="G307" s="196">
        <v>44830</v>
      </c>
      <c r="H307" s="196">
        <v>45317</v>
      </c>
      <c r="I307" s="197" t="s">
        <v>138</v>
      </c>
      <c r="J307" s="197">
        <f t="shared" ca="1" si="3"/>
        <v>67</v>
      </c>
      <c r="K307" s="198" t="str">
        <f t="shared" ca="1" si="5"/>
        <v>PROVIDÊNCIAS</v>
      </c>
      <c r="L307" s="194" t="s">
        <v>1996</v>
      </c>
      <c r="M307" s="194" t="s">
        <v>988</v>
      </c>
      <c r="N307" s="199" t="s">
        <v>1997</v>
      </c>
      <c r="O307" s="194" t="s">
        <v>1998</v>
      </c>
      <c r="P307" s="194" t="s">
        <v>991</v>
      </c>
      <c r="Q307" s="199" t="s">
        <v>1997</v>
      </c>
      <c r="R307" s="194" t="s">
        <v>1999</v>
      </c>
      <c r="S307" s="200" t="s">
        <v>2000</v>
      </c>
      <c r="T307" s="201" t="s">
        <v>743</v>
      </c>
      <c r="U307" s="199" t="s">
        <v>2001</v>
      </c>
      <c r="V307" s="203" t="s">
        <v>2002</v>
      </c>
      <c r="W307" s="201" t="s">
        <v>740</v>
      </c>
      <c r="X307" s="199" t="s">
        <v>2001</v>
      </c>
      <c r="Y307" s="191"/>
      <c r="Z307" s="191"/>
      <c r="AA307" s="191"/>
      <c r="AB307" s="191"/>
      <c r="AC307" s="191"/>
      <c r="AD307" s="191"/>
      <c r="AE307" s="191"/>
      <c r="AF307" s="191"/>
      <c r="AG307" s="191"/>
      <c r="AH307" s="191"/>
      <c r="AI307" s="191"/>
      <c r="AJ307" s="191"/>
      <c r="AK307" s="191"/>
      <c r="AL307" s="191"/>
      <c r="AM307" s="191"/>
      <c r="AN307" s="191"/>
      <c r="AO307" s="191"/>
      <c r="AP307" s="191"/>
      <c r="AQ307" s="191"/>
      <c r="AR307" s="191"/>
      <c r="AS307" s="191"/>
    </row>
    <row r="308" spans="1:45" ht="14.25" customHeight="1">
      <c r="A308" s="193" t="s">
        <v>1993</v>
      </c>
      <c r="B308" s="194" t="s">
        <v>1994</v>
      </c>
      <c r="C308" s="194" t="s">
        <v>1994</v>
      </c>
      <c r="D308" s="194" t="s">
        <v>1995</v>
      </c>
      <c r="E308" s="195" t="s">
        <v>1605</v>
      </c>
      <c r="F308" s="195" t="s">
        <v>25</v>
      </c>
      <c r="G308" s="196">
        <v>44830</v>
      </c>
      <c r="H308" s="196">
        <v>45317</v>
      </c>
      <c r="I308" s="197" t="s">
        <v>138</v>
      </c>
      <c r="J308" s="197">
        <f t="shared" ca="1" si="3"/>
        <v>67</v>
      </c>
      <c r="K308" s="198" t="str">
        <f t="shared" ca="1" si="5"/>
        <v>PROVIDÊNCIAS</v>
      </c>
      <c r="L308" s="194" t="s">
        <v>1996</v>
      </c>
      <c r="M308" s="194" t="s">
        <v>988</v>
      </c>
      <c r="N308" s="199" t="s">
        <v>1997</v>
      </c>
      <c r="O308" s="194" t="s">
        <v>1998</v>
      </c>
      <c r="P308" s="194" t="s">
        <v>991</v>
      </c>
      <c r="Q308" s="199" t="s">
        <v>1997</v>
      </c>
      <c r="R308" s="194" t="s">
        <v>2003</v>
      </c>
      <c r="S308" s="200" t="s">
        <v>2004</v>
      </c>
      <c r="T308" s="201" t="s">
        <v>1726</v>
      </c>
      <c r="U308" s="199" t="s">
        <v>2001</v>
      </c>
      <c r="V308" s="203" t="s">
        <v>2005</v>
      </c>
      <c r="W308" s="201" t="s">
        <v>2006</v>
      </c>
      <c r="X308" s="199" t="s">
        <v>2001</v>
      </c>
      <c r="Y308" s="191"/>
      <c r="Z308" s="191"/>
      <c r="AA308" s="191"/>
      <c r="AB308" s="191"/>
      <c r="AC308" s="191"/>
      <c r="AD308" s="191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</row>
    <row r="309" spans="1:45" ht="14.25" customHeight="1">
      <c r="A309" s="193" t="s">
        <v>2007</v>
      </c>
      <c r="B309" s="194" t="s">
        <v>2008</v>
      </c>
      <c r="C309" s="194" t="s">
        <v>2009</v>
      </c>
      <c r="D309" s="194" t="s">
        <v>2010</v>
      </c>
      <c r="E309" s="195" t="s">
        <v>2011</v>
      </c>
      <c r="F309" s="195" t="s">
        <v>25</v>
      </c>
      <c r="G309" s="196">
        <v>44897</v>
      </c>
      <c r="H309" s="196">
        <v>45262</v>
      </c>
      <c r="I309" s="197" t="s">
        <v>26</v>
      </c>
      <c r="J309" s="197">
        <f t="shared" ca="1" si="3"/>
        <v>12</v>
      </c>
      <c r="K309" s="198" t="str">
        <f t="shared" ca="1" si="5"/>
        <v>URGENTE</v>
      </c>
      <c r="L309" s="194" t="s">
        <v>649</v>
      </c>
      <c r="M309" s="194" t="s">
        <v>1767</v>
      </c>
      <c r="N309" s="199" t="s">
        <v>2012</v>
      </c>
      <c r="O309" s="194" t="s">
        <v>185</v>
      </c>
      <c r="P309" s="194" t="s">
        <v>186</v>
      </c>
      <c r="Q309" s="199" t="s">
        <v>2012</v>
      </c>
      <c r="R309" s="194" t="s">
        <v>2013</v>
      </c>
      <c r="S309" s="200" t="s">
        <v>191</v>
      </c>
      <c r="T309" s="201" t="s">
        <v>879</v>
      </c>
      <c r="U309" s="199" t="s">
        <v>2014</v>
      </c>
      <c r="V309" s="203" t="s">
        <v>1278</v>
      </c>
      <c r="W309" s="201" t="s">
        <v>1279</v>
      </c>
      <c r="X309" s="199" t="s">
        <v>2014</v>
      </c>
      <c r="Y309" s="191"/>
      <c r="Z309" s="191"/>
      <c r="AA309" s="191"/>
      <c r="AB309" s="191"/>
      <c r="AC309" s="191"/>
      <c r="AD309" s="191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</row>
    <row r="310" spans="1:45" ht="14.25" customHeight="1">
      <c r="A310" s="193" t="s">
        <v>2007</v>
      </c>
      <c r="B310" s="194" t="s">
        <v>2008</v>
      </c>
      <c r="C310" s="194" t="s">
        <v>2009</v>
      </c>
      <c r="D310" s="194" t="s">
        <v>2010</v>
      </c>
      <c r="E310" s="195" t="s">
        <v>2011</v>
      </c>
      <c r="F310" s="195" t="s">
        <v>25</v>
      </c>
      <c r="G310" s="196">
        <v>44897</v>
      </c>
      <c r="H310" s="196">
        <v>45262</v>
      </c>
      <c r="I310" s="197" t="s">
        <v>26</v>
      </c>
      <c r="J310" s="197">
        <f t="shared" ca="1" si="3"/>
        <v>12</v>
      </c>
      <c r="K310" s="198" t="str">
        <f t="shared" ca="1" si="5"/>
        <v>URGENTE</v>
      </c>
      <c r="L310" s="194" t="s">
        <v>649</v>
      </c>
      <c r="M310" s="194" t="s">
        <v>1767</v>
      </c>
      <c r="N310" s="199" t="s">
        <v>2012</v>
      </c>
      <c r="O310" s="194" t="s">
        <v>185</v>
      </c>
      <c r="P310" s="194" t="s">
        <v>186</v>
      </c>
      <c r="Q310" s="199" t="s">
        <v>2012</v>
      </c>
      <c r="R310" s="194" t="s">
        <v>2015</v>
      </c>
      <c r="S310" s="200" t="s">
        <v>2016</v>
      </c>
      <c r="T310" s="201" t="s">
        <v>1610</v>
      </c>
      <c r="U310" s="199" t="s">
        <v>2014</v>
      </c>
      <c r="V310" s="203" t="s">
        <v>1612</v>
      </c>
      <c r="W310" s="204" t="s">
        <v>1613</v>
      </c>
      <c r="X310" s="199" t="s">
        <v>2014</v>
      </c>
      <c r="Y310" s="191"/>
      <c r="Z310" s="191"/>
      <c r="AA310" s="191"/>
      <c r="AB310" s="191"/>
      <c r="AC310" s="191"/>
      <c r="AD310" s="191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</row>
    <row r="311" spans="1:45" ht="14.25" customHeight="1">
      <c r="A311" s="193" t="s">
        <v>2017</v>
      </c>
      <c r="B311" s="194" t="s">
        <v>983</v>
      </c>
      <c r="C311" s="194" t="s">
        <v>2018</v>
      </c>
      <c r="D311" s="194" t="s">
        <v>1693</v>
      </c>
      <c r="E311" s="195" t="s">
        <v>965</v>
      </c>
      <c r="F311" s="195" t="s">
        <v>198</v>
      </c>
      <c r="G311" s="196">
        <v>44748</v>
      </c>
      <c r="H311" s="196">
        <v>45510</v>
      </c>
      <c r="I311" s="197" t="s">
        <v>633</v>
      </c>
      <c r="J311" s="197">
        <f t="shared" ca="1" si="3"/>
        <v>260</v>
      </c>
      <c r="K311" s="198" t="str">
        <f t="shared" ca="1" si="5"/>
        <v>VIGENTE</v>
      </c>
      <c r="L311" s="194" t="s">
        <v>264</v>
      </c>
      <c r="M311" s="194" t="s">
        <v>265</v>
      </c>
      <c r="N311" s="199" t="s">
        <v>2019</v>
      </c>
      <c r="O311" s="194" t="s">
        <v>1597</v>
      </c>
      <c r="P311" s="194" t="s">
        <v>268</v>
      </c>
      <c r="Q311" s="199" t="s">
        <v>2019</v>
      </c>
      <c r="R311" s="194" t="s">
        <v>1803</v>
      </c>
      <c r="S311" s="200" t="s">
        <v>893</v>
      </c>
      <c r="T311" s="201" t="s">
        <v>894</v>
      </c>
      <c r="U311" s="206" t="s">
        <v>2020</v>
      </c>
      <c r="V311" s="203" t="s">
        <v>891</v>
      </c>
      <c r="W311" s="204" t="s">
        <v>271</v>
      </c>
      <c r="X311" s="206" t="s">
        <v>2020</v>
      </c>
      <c r="Y311" s="191"/>
      <c r="Z311" s="191"/>
      <c r="AA311" s="191"/>
      <c r="AB311" s="191"/>
      <c r="AC311" s="191"/>
      <c r="AD311" s="191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</row>
    <row r="312" spans="1:45" ht="14.25" customHeight="1">
      <c r="A312" s="193" t="s">
        <v>2017</v>
      </c>
      <c r="B312" s="194" t="s">
        <v>983</v>
      </c>
      <c r="C312" s="194" t="s">
        <v>2018</v>
      </c>
      <c r="D312" s="194" t="s">
        <v>1693</v>
      </c>
      <c r="E312" s="195" t="s">
        <v>965</v>
      </c>
      <c r="F312" s="195" t="s">
        <v>198</v>
      </c>
      <c r="G312" s="196">
        <v>44748</v>
      </c>
      <c r="H312" s="196">
        <v>45510</v>
      </c>
      <c r="I312" s="197" t="s">
        <v>633</v>
      </c>
      <c r="J312" s="197">
        <f t="shared" ca="1" si="3"/>
        <v>260</v>
      </c>
      <c r="K312" s="198" t="str">
        <f t="shared" ca="1" si="5"/>
        <v>VIGENTE</v>
      </c>
      <c r="L312" s="194" t="s">
        <v>264</v>
      </c>
      <c r="M312" s="194" t="s">
        <v>265</v>
      </c>
      <c r="N312" s="199" t="s">
        <v>2019</v>
      </c>
      <c r="O312" s="194" t="s">
        <v>1597</v>
      </c>
      <c r="P312" s="194" t="s">
        <v>268</v>
      </c>
      <c r="Q312" s="199" t="s">
        <v>2019</v>
      </c>
      <c r="R312" s="194" t="s">
        <v>1805</v>
      </c>
      <c r="S312" s="200" t="s">
        <v>891</v>
      </c>
      <c r="T312" s="201" t="s">
        <v>271</v>
      </c>
      <c r="U312" s="206" t="s">
        <v>2021</v>
      </c>
      <c r="V312" s="203" t="s">
        <v>264</v>
      </c>
      <c r="W312" s="204" t="s">
        <v>265</v>
      </c>
      <c r="X312" s="206" t="s">
        <v>2021</v>
      </c>
      <c r="Y312" s="191"/>
      <c r="Z312" s="191"/>
      <c r="AA312" s="191"/>
      <c r="AB312" s="191"/>
      <c r="AC312" s="191"/>
      <c r="AD312" s="191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</row>
    <row r="313" spans="1:45" ht="14.25" customHeight="1">
      <c r="A313" s="193" t="s">
        <v>2022</v>
      </c>
      <c r="B313" s="194" t="s">
        <v>2023</v>
      </c>
      <c r="C313" s="194" t="s">
        <v>2024</v>
      </c>
      <c r="D313" s="194" t="s">
        <v>1653</v>
      </c>
      <c r="E313" s="195" t="s">
        <v>1010</v>
      </c>
      <c r="F313" s="195" t="s">
        <v>25</v>
      </c>
      <c r="G313" s="196">
        <v>44839</v>
      </c>
      <c r="H313" s="196">
        <v>45570</v>
      </c>
      <c r="I313" s="197" t="s">
        <v>361</v>
      </c>
      <c r="J313" s="197">
        <f t="shared" ca="1" si="3"/>
        <v>320</v>
      </c>
      <c r="K313" s="198" t="str">
        <f t="shared" ca="1" si="5"/>
        <v>VIGENTE</v>
      </c>
      <c r="L313" s="194" t="s">
        <v>897</v>
      </c>
      <c r="M313" s="194" t="s">
        <v>898</v>
      </c>
      <c r="N313" s="199" t="s">
        <v>2025</v>
      </c>
      <c r="O313" s="194" t="s">
        <v>895</v>
      </c>
      <c r="P313" s="194" t="s">
        <v>776</v>
      </c>
      <c r="Q313" s="199" t="s">
        <v>2025</v>
      </c>
      <c r="R313" s="194" t="s">
        <v>1477</v>
      </c>
      <c r="S313" s="200" t="s">
        <v>694</v>
      </c>
      <c r="T313" s="201" t="s">
        <v>695</v>
      </c>
      <c r="U313" s="206" t="s">
        <v>2026</v>
      </c>
      <c r="V313" s="203" t="s">
        <v>1294</v>
      </c>
      <c r="W313" s="204" t="s">
        <v>446</v>
      </c>
      <c r="X313" s="206" t="s">
        <v>2026</v>
      </c>
      <c r="Y313" s="191"/>
      <c r="Z313" s="191"/>
      <c r="AA313" s="191"/>
      <c r="AB313" s="191"/>
      <c r="AC313" s="191"/>
      <c r="AD313" s="191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</row>
    <row r="314" spans="1:45" ht="14.25" customHeight="1">
      <c r="A314" s="193" t="s">
        <v>2027</v>
      </c>
      <c r="B314" s="194" t="s">
        <v>2028</v>
      </c>
      <c r="C314" s="194" t="s">
        <v>2029</v>
      </c>
      <c r="D314" s="194" t="s">
        <v>2030</v>
      </c>
      <c r="E314" s="195" t="s">
        <v>279</v>
      </c>
      <c r="F314" s="195" t="s">
        <v>198</v>
      </c>
      <c r="G314" s="196">
        <v>44774</v>
      </c>
      <c r="H314" s="196">
        <v>45505</v>
      </c>
      <c r="I314" s="197" t="s">
        <v>633</v>
      </c>
      <c r="J314" s="197">
        <f t="shared" ca="1" si="3"/>
        <v>255</v>
      </c>
      <c r="K314" s="198" t="str">
        <f t="shared" ca="1" si="5"/>
        <v>VIGENTE</v>
      </c>
      <c r="L314" s="194" t="s">
        <v>1654</v>
      </c>
      <c r="M314" s="194" t="s">
        <v>1655</v>
      </c>
      <c r="N314" s="199" t="s">
        <v>2031</v>
      </c>
      <c r="O314" s="194" t="s">
        <v>683</v>
      </c>
      <c r="P314" s="194" t="s">
        <v>308</v>
      </c>
      <c r="Q314" s="199" t="s">
        <v>2031</v>
      </c>
      <c r="R314" s="194" t="s">
        <v>2032</v>
      </c>
      <c r="S314" s="200" t="s">
        <v>2033</v>
      </c>
      <c r="T314" s="201" t="s">
        <v>311</v>
      </c>
      <c r="U314" s="206" t="s">
        <v>2034</v>
      </c>
      <c r="V314" s="203" t="s">
        <v>1659</v>
      </c>
      <c r="W314" s="214" t="s">
        <v>781</v>
      </c>
      <c r="X314" s="206" t="s">
        <v>2034</v>
      </c>
      <c r="Y314" s="191"/>
      <c r="Z314" s="191"/>
      <c r="AA314" s="191"/>
      <c r="AB314" s="191"/>
      <c r="AC314" s="191"/>
      <c r="AD314" s="191"/>
      <c r="AE314" s="191"/>
      <c r="AF314" s="191"/>
      <c r="AG314" s="191"/>
      <c r="AH314" s="191"/>
      <c r="AI314" s="191"/>
      <c r="AJ314" s="191"/>
      <c r="AK314" s="191"/>
      <c r="AL314" s="191"/>
      <c r="AM314" s="191"/>
      <c r="AN314" s="191"/>
      <c r="AO314" s="191"/>
      <c r="AP314" s="191"/>
      <c r="AQ314" s="191"/>
      <c r="AR314" s="191"/>
      <c r="AS314" s="191"/>
    </row>
    <row r="315" spans="1:45" ht="14.25" customHeight="1">
      <c r="A315" s="193" t="s">
        <v>2027</v>
      </c>
      <c r="B315" s="194" t="s">
        <v>2028</v>
      </c>
      <c r="C315" s="194" t="s">
        <v>2029</v>
      </c>
      <c r="D315" s="194" t="s">
        <v>2030</v>
      </c>
      <c r="E315" s="195" t="s">
        <v>279</v>
      </c>
      <c r="F315" s="195" t="s">
        <v>198</v>
      </c>
      <c r="G315" s="196">
        <v>44774</v>
      </c>
      <c r="H315" s="196">
        <v>45505</v>
      </c>
      <c r="I315" s="197" t="s">
        <v>633</v>
      </c>
      <c r="J315" s="197">
        <f t="shared" ca="1" si="3"/>
        <v>255</v>
      </c>
      <c r="K315" s="198" t="str">
        <f t="shared" ca="1" si="5"/>
        <v>VIGENTE</v>
      </c>
      <c r="L315" s="194" t="s">
        <v>1654</v>
      </c>
      <c r="M315" s="194" t="s">
        <v>1655</v>
      </c>
      <c r="N315" s="199" t="s">
        <v>2031</v>
      </c>
      <c r="O315" s="194" t="s">
        <v>683</v>
      </c>
      <c r="P315" s="194" t="s">
        <v>308</v>
      </c>
      <c r="Q315" s="199" t="s">
        <v>2031</v>
      </c>
      <c r="R315" s="200" t="s">
        <v>2035</v>
      </c>
      <c r="S315" s="201" t="s">
        <v>2036</v>
      </c>
      <c r="T315" s="207" t="s">
        <v>778</v>
      </c>
      <c r="U315" s="203" t="s">
        <v>2034</v>
      </c>
      <c r="V315" s="204" t="s">
        <v>2037</v>
      </c>
      <c r="W315" s="207" t="s">
        <v>313</v>
      </c>
      <c r="X315" s="206" t="s">
        <v>2034</v>
      </c>
      <c r="Y315" s="191"/>
      <c r="Z315" s="191"/>
      <c r="AA315" s="191"/>
      <c r="AB315" s="191"/>
      <c r="AC315" s="191"/>
      <c r="AD315" s="191"/>
      <c r="AE315" s="191"/>
      <c r="AF315" s="191"/>
      <c r="AG315" s="191"/>
      <c r="AH315" s="191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191"/>
    </row>
    <row r="316" spans="1:45" ht="14.25" customHeight="1">
      <c r="A316" s="205" t="s">
        <v>2038</v>
      </c>
      <c r="B316" s="194" t="s">
        <v>2039</v>
      </c>
      <c r="C316" s="194" t="s">
        <v>2040</v>
      </c>
      <c r="D316" s="194" t="s">
        <v>2041</v>
      </c>
      <c r="E316" s="195" t="s">
        <v>1964</v>
      </c>
      <c r="F316" s="195" t="s">
        <v>198</v>
      </c>
      <c r="G316" s="196">
        <v>44775</v>
      </c>
      <c r="H316" s="196">
        <v>45506</v>
      </c>
      <c r="I316" s="197" t="s">
        <v>633</v>
      </c>
      <c r="J316" s="197">
        <f t="shared" ca="1" si="3"/>
        <v>256</v>
      </c>
      <c r="K316" s="198" t="str">
        <f t="shared" ca="1" si="5"/>
        <v>VIGENTE</v>
      </c>
      <c r="L316" s="194" t="s">
        <v>1219</v>
      </c>
      <c r="M316" s="194" t="s">
        <v>28</v>
      </c>
      <c r="N316" s="199" t="s">
        <v>2042</v>
      </c>
      <c r="O316" s="194" t="s">
        <v>1221</v>
      </c>
      <c r="P316" s="194" t="s">
        <v>44</v>
      </c>
      <c r="Q316" s="199" t="s">
        <v>2042</v>
      </c>
      <c r="R316" s="194" t="s">
        <v>1940</v>
      </c>
      <c r="S316" s="200" t="s">
        <v>256</v>
      </c>
      <c r="T316" s="201" t="s">
        <v>257</v>
      </c>
      <c r="U316" s="199" t="s">
        <v>2043</v>
      </c>
      <c r="V316" s="203" t="s">
        <v>1682</v>
      </c>
      <c r="W316" s="201" t="s">
        <v>391</v>
      </c>
      <c r="X316" s="199" t="s">
        <v>2043</v>
      </c>
      <c r="Y316" s="191"/>
      <c r="Z316" s="191"/>
      <c r="AA316" s="191"/>
      <c r="AB316" s="191"/>
      <c r="AC316" s="191"/>
      <c r="AD316" s="191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</row>
    <row r="317" spans="1:45" ht="14.25" customHeight="1">
      <c r="A317" s="205" t="s">
        <v>2038</v>
      </c>
      <c r="B317" s="194" t="s">
        <v>2039</v>
      </c>
      <c r="C317" s="194" t="s">
        <v>2040</v>
      </c>
      <c r="D317" s="194" t="s">
        <v>2041</v>
      </c>
      <c r="E317" s="195" t="s">
        <v>1964</v>
      </c>
      <c r="F317" s="195" t="s">
        <v>198</v>
      </c>
      <c r="G317" s="196">
        <v>44775</v>
      </c>
      <c r="H317" s="196">
        <v>45506</v>
      </c>
      <c r="I317" s="197" t="s">
        <v>633</v>
      </c>
      <c r="J317" s="197">
        <f t="shared" ca="1" si="3"/>
        <v>256</v>
      </c>
      <c r="K317" s="198" t="str">
        <f t="shared" ca="1" si="5"/>
        <v>VIGENTE</v>
      </c>
      <c r="L317" s="194" t="s">
        <v>1219</v>
      </c>
      <c r="M317" s="194" t="s">
        <v>28</v>
      </c>
      <c r="N317" s="199" t="s">
        <v>2042</v>
      </c>
      <c r="O317" s="194" t="s">
        <v>1221</v>
      </c>
      <c r="P317" s="194" t="s">
        <v>44</v>
      </c>
      <c r="Q317" s="199" t="s">
        <v>2042</v>
      </c>
      <c r="R317" s="194" t="s">
        <v>1943</v>
      </c>
      <c r="S317" s="200" t="s">
        <v>1680</v>
      </c>
      <c r="T317" s="201" t="s">
        <v>49</v>
      </c>
      <c r="U317" s="199" t="s">
        <v>2044</v>
      </c>
      <c r="V317" s="203" t="s">
        <v>394</v>
      </c>
      <c r="W317" s="201" t="s">
        <v>395</v>
      </c>
      <c r="X317" s="199" t="s">
        <v>2043</v>
      </c>
      <c r="Y317" s="191"/>
      <c r="Z317" s="191"/>
      <c r="AA317" s="191"/>
      <c r="AB317" s="191"/>
      <c r="AC317" s="191"/>
      <c r="AD317" s="191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</row>
    <row r="318" spans="1:45" ht="14.25" customHeight="1">
      <c r="A318" s="205" t="s">
        <v>2038</v>
      </c>
      <c r="B318" s="194" t="s">
        <v>2039</v>
      </c>
      <c r="C318" s="194" t="s">
        <v>2040</v>
      </c>
      <c r="D318" s="194" t="s">
        <v>2041</v>
      </c>
      <c r="E318" s="195" t="s">
        <v>1964</v>
      </c>
      <c r="F318" s="195" t="s">
        <v>198</v>
      </c>
      <c r="G318" s="196">
        <v>44775</v>
      </c>
      <c r="H318" s="196">
        <v>45506</v>
      </c>
      <c r="I318" s="197" t="s">
        <v>633</v>
      </c>
      <c r="J318" s="197">
        <f t="shared" ca="1" si="3"/>
        <v>256</v>
      </c>
      <c r="K318" s="198" t="str">
        <f t="shared" ca="1" si="5"/>
        <v>VIGENTE</v>
      </c>
      <c r="L318" s="194" t="s">
        <v>1219</v>
      </c>
      <c r="M318" s="194" t="s">
        <v>28</v>
      </c>
      <c r="N318" s="199" t="s">
        <v>2042</v>
      </c>
      <c r="O318" s="194" t="s">
        <v>1221</v>
      </c>
      <c r="P318" s="194" t="s">
        <v>44</v>
      </c>
      <c r="Q318" s="199" t="s">
        <v>2042</v>
      </c>
      <c r="R318" s="194" t="s">
        <v>2045</v>
      </c>
      <c r="S318" s="200" t="s">
        <v>1946</v>
      </c>
      <c r="T318" s="201" t="s">
        <v>2046</v>
      </c>
      <c r="U318" s="199" t="s">
        <v>2047</v>
      </c>
      <c r="V318" s="203" t="s">
        <v>2048</v>
      </c>
      <c r="W318" s="201" t="s">
        <v>1264</v>
      </c>
      <c r="X318" s="199" t="s">
        <v>2047</v>
      </c>
      <c r="Y318" s="191"/>
      <c r="Z318" s="191"/>
      <c r="AA318" s="191"/>
      <c r="AB318" s="191"/>
      <c r="AC318" s="191"/>
      <c r="AD318" s="191"/>
      <c r="AE318" s="191"/>
      <c r="AF318" s="191"/>
      <c r="AG318" s="191"/>
      <c r="AH318" s="191"/>
      <c r="AI318" s="191"/>
      <c r="AJ318" s="191"/>
      <c r="AK318" s="191"/>
      <c r="AL318" s="191"/>
      <c r="AM318" s="191"/>
      <c r="AN318" s="191"/>
      <c r="AO318" s="191"/>
      <c r="AP318" s="191"/>
      <c r="AQ318" s="191"/>
      <c r="AR318" s="191"/>
      <c r="AS318" s="191"/>
    </row>
    <row r="319" spans="1:45" ht="14.25" customHeight="1">
      <c r="A319" s="193" t="s">
        <v>2049</v>
      </c>
      <c r="B319" s="194" t="s">
        <v>1619</v>
      </c>
      <c r="C319" s="194" t="s">
        <v>2050</v>
      </c>
      <c r="D319" s="194" t="s">
        <v>2051</v>
      </c>
      <c r="E319" s="195" t="s">
        <v>252</v>
      </c>
      <c r="F319" s="195" t="s">
        <v>25</v>
      </c>
      <c r="G319" s="196">
        <v>44788</v>
      </c>
      <c r="H319" s="196">
        <v>45397</v>
      </c>
      <c r="I319" s="197" t="s">
        <v>199</v>
      </c>
      <c r="J319" s="197">
        <f t="shared" ca="1" si="3"/>
        <v>147</v>
      </c>
      <c r="K319" s="198" t="str">
        <f t="shared" ca="1" si="5"/>
        <v>VIGENTE</v>
      </c>
      <c r="L319" s="194" t="s">
        <v>911</v>
      </c>
      <c r="M319" s="194" t="s">
        <v>912</v>
      </c>
      <c r="N319" s="199" t="s">
        <v>2052</v>
      </c>
      <c r="O319" s="194" t="s">
        <v>1093</v>
      </c>
      <c r="P319" s="194" t="s">
        <v>73</v>
      </c>
      <c r="Q319" s="199" t="s">
        <v>2052</v>
      </c>
      <c r="R319" s="194" t="s">
        <v>1492</v>
      </c>
      <c r="S319" s="200" t="s">
        <v>2053</v>
      </c>
      <c r="T319" s="201" t="s">
        <v>2054</v>
      </c>
      <c r="U319" s="199" t="s">
        <v>2055</v>
      </c>
      <c r="V319" s="203" t="s">
        <v>2056</v>
      </c>
      <c r="W319" s="204" t="s">
        <v>2057</v>
      </c>
      <c r="X319" s="199" t="s">
        <v>2058</v>
      </c>
      <c r="Y319" s="191"/>
      <c r="Z319" s="191"/>
      <c r="AA319" s="191"/>
      <c r="AB319" s="191"/>
      <c r="AC319" s="191"/>
      <c r="AD319" s="191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</row>
    <row r="320" spans="1:45" ht="14.25" customHeight="1">
      <c r="A320" s="193" t="s">
        <v>2059</v>
      </c>
      <c r="B320" s="194" t="s">
        <v>2008</v>
      </c>
      <c r="C320" s="194" t="s">
        <v>2060</v>
      </c>
      <c r="D320" s="194" t="s">
        <v>2061</v>
      </c>
      <c r="E320" s="195" t="s">
        <v>2011</v>
      </c>
      <c r="F320" s="195" t="s">
        <v>25</v>
      </c>
      <c r="G320" s="196">
        <v>44939</v>
      </c>
      <c r="H320" s="196">
        <v>45304</v>
      </c>
      <c r="I320" s="197" t="s">
        <v>138</v>
      </c>
      <c r="J320" s="197">
        <f t="shared" ca="1" si="3"/>
        <v>54</v>
      </c>
      <c r="K320" s="198" t="str">
        <f t="shared" ca="1" si="5"/>
        <v>PROVIDÊNCIAS</v>
      </c>
      <c r="L320" s="194" t="s">
        <v>84</v>
      </c>
      <c r="M320" s="194" t="s">
        <v>85</v>
      </c>
      <c r="N320" s="199" t="s">
        <v>2062</v>
      </c>
      <c r="O320" s="194" t="s">
        <v>87</v>
      </c>
      <c r="P320" s="194" t="s">
        <v>88</v>
      </c>
      <c r="Q320" s="199" t="s">
        <v>2062</v>
      </c>
      <c r="R320" s="194" t="s">
        <v>1834</v>
      </c>
      <c r="S320" s="200" t="s">
        <v>786</v>
      </c>
      <c r="T320" s="201" t="s">
        <v>334</v>
      </c>
      <c r="U320" s="199" t="s">
        <v>2063</v>
      </c>
      <c r="V320" s="200" t="s">
        <v>336</v>
      </c>
      <c r="W320" s="204" t="s">
        <v>337</v>
      </c>
      <c r="X320" s="199" t="s">
        <v>2064</v>
      </c>
      <c r="Y320" s="191"/>
      <c r="Z320" s="191"/>
      <c r="AA320" s="191"/>
      <c r="AB320" s="191"/>
      <c r="AC320" s="191"/>
      <c r="AD320" s="191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</row>
    <row r="321" spans="1:45" ht="14.25" customHeight="1">
      <c r="A321" s="193" t="s">
        <v>2059</v>
      </c>
      <c r="B321" s="194" t="s">
        <v>2008</v>
      </c>
      <c r="C321" s="194" t="s">
        <v>2060</v>
      </c>
      <c r="D321" s="194" t="s">
        <v>2061</v>
      </c>
      <c r="E321" s="195" t="s">
        <v>2011</v>
      </c>
      <c r="F321" s="195" t="s">
        <v>25</v>
      </c>
      <c r="G321" s="196">
        <v>44939</v>
      </c>
      <c r="H321" s="196">
        <v>45304</v>
      </c>
      <c r="I321" s="197" t="s">
        <v>138</v>
      </c>
      <c r="J321" s="197">
        <f t="shared" ca="1" si="3"/>
        <v>54</v>
      </c>
      <c r="K321" s="198" t="str">
        <f t="shared" ca="1" si="5"/>
        <v>PROVIDÊNCIAS</v>
      </c>
      <c r="L321" s="194" t="s">
        <v>84</v>
      </c>
      <c r="M321" s="194" t="s">
        <v>85</v>
      </c>
      <c r="N321" s="199" t="s">
        <v>2062</v>
      </c>
      <c r="O321" s="194" t="s">
        <v>87</v>
      </c>
      <c r="P321" s="194" t="s">
        <v>88</v>
      </c>
      <c r="Q321" s="199" t="s">
        <v>2062</v>
      </c>
      <c r="R321" s="194" t="s">
        <v>1828</v>
      </c>
      <c r="S321" s="200" t="s">
        <v>2004</v>
      </c>
      <c r="T321" s="201" t="s">
        <v>1726</v>
      </c>
      <c r="U321" s="199" t="s">
        <v>2065</v>
      </c>
      <c r="V321" s="200" t="s">
        <v>1727</v>
      </c>
      <c r="W321" s="204" t="s">
        <v>1728</v>
      </c>
      <c r="X321" s="199" t="s">
        <v>2065</v>
      </c>
      <c r="Y321" s="191"/>
      <c r="Z321" s="191"/>
      <c r="AA321" s="191"/>
      <c r="AB321" s="191"/>
      <c r="AC321" s="191"/>
      <c r="AD321" s="191"/>
      <c r="AE321" s="191"/>
      <c r="AF321" s="191"/>
      <c r="AG321" s="191"/>
      <c r="AH321" s="191"/>
      <c r="AI321" s="191"/>
      <c r="AJ321" s="191"/>
      <c r="AK321" s="191"/>
      <c r="AL321" s="191"/>
      <c r="AM321" s="191"/>
      <c r="AN321" s="191"/>
      <c r="AO321" s="191"/>
      <c r="AP321" s="191"/>
      <c r="AQ321" s="191"/>
      <c r="AR321" s="191"/>
      <c r="AS321" s="191"/>
    </row>
    <row r="322" spans="1:45" ht="14.25" customHeight="1">
      <c r="A322" s="193" t="s">
        <v>2066</v>
      </c>
      <c r="B322" s="194" t="s">
        <v>2067</v>
      </c>
      <c r="C322" s="194" t="s">
        <v>2068</v>
      </c>
      <c r="D322" s="194" t="s">
        <v>2069</v>
      </c>
      <c r="E322" s="195" t="s">
        <v>2070</v>
      </c>
      <c r="F322" s="195" t="s">
        <v>25</v>
      </c>
      <c r="G322" s="196">
        <v>44802</v>
      </c>
      <c r="H322" s="196">
        <v>45473</v>
      </c>
      <c r="I322" s="197" t="s">
        <v>219</v>
      </c>
      <c r="J322" s="197">
        <f t="shared" ca="1" si="3"/>
        <v>223</v>
      </c>
      <c r="K322" s="198" t="str">
        <f t="shared" ca="1" si="5"/>
        <v>VIGENTE</v>
      </c>
      <c r="L322" s="194" t="s">
        <v>1314</v>
      </c>
      <c r="M322" s="194" t="s">
        <v>920</v>
      </c>
      <c r="N322" s="199" t="s">
        <v>2071</v>
      </c>
      <c r="O322" s="194" t="s">
        <v>2072</v>
      </c>
      <c r="P322" s="194" t="s">
        <v>2073</v>
      </c>
      <c r="Q322" s="199" t="s">
        <v>2071</v>
      </c>
      <c r="R322" s="194" t="s">
        <v>1973</v>
      </c>
      <c r="S322" s="200" t="s">
        <v>2074</v>
      </c>
      <c r="T322" s="201" t="s">
        <v>1026</v>
      </c>
      <c r="U322" s="199"/>
      <c r="V322" s="203" t="s">
        <v>2075</v>
      </c>
      <c r="W322" s="204" t="s">
        <v>2076</v>
      </c>
      <c r="X322" s="199"/>
      <c r="Y322" s="191"/>
      <c r="Z322" s="191"/>
      <c r="AA322" s="191"/>
      <c r="AB322" s="191"/>
      <c r="AC322" s="191"/>
      <c r="AD322" s="191"/>
      <c r="AE322" s="191"/>
      <c r="AF322" s="191"/>
      <c r="AG322" s="191"/>
      <c r="AH322" s="191"/>
      <c r="AI322" s="191"/>
      <c r="AJ322" s="191"/>
      <c r="AK322" s="191"/>
      <c r="AL322" s="191"/>
      <c r="AM322" s="191"/>
      <c r="AN322" s="191"/>
      <c r="AO322" s="191"/>
      <c r="AP322" s="191"/>
      <c r="AQ322" s="191"/>
      <c r="AR322" s="191"/>
      <c r="AS322" s="191"/>
    </row>
    <row r="323" spans="1:45" ht="14.25" customHeight="1">
      <c r="A323" s="193" t="s">
        <v>2066</v>
      </c>
      <c r="B323" s="194" t="s">
        <v>2067</v>
      </c>
      <c r="C323" s="194" t="s">
        <v>2068</v>
      </c>
      <c r="D323" s="194" t="s">
        <v>2069</v>
      </c>
      <c r="E323" s="195" t="s">
        <v>2070</v>
      </c>
      <c r="F323" s="195" t="s">
        <v>25</v>
      </c>
      <c r="G323" s="196">
        <v>44802</v>
      </c>
      <c r="H323" s="196">
        <v>45473</v>
      </c>
      <c r="I323" s="197" t="s">
        <v>219</v>
      </c>
      <c r="J323" s="197">
        <f t="shared" ca="1" si="3"/>
        <v>223</v>
      </c>
      <c r="K323" s="198" t="str">
        <f t="shared" ca="1" si="5"/>
        <v>VIGENTE</v>
      </c>
      <c r="L323" s="194" t="s">
        <v>1314</v>
      </c>
      <c r="M323" s="194" t="s">
        <v>920</v>
      </c>
      <c r="N323" s="199" t="s">
        <v>2071</v>
      </c>
      <c r="O323" s="194" t="s">
        <v>2072</v>
      </c>
      <c r="P323" s="194" t="s">
        <v>2073</v>
      </c>
      <c r="Q323" s="199" t="s">
        <v>2071</v>
      </c>
      <c r="R323" s="194" t="s">
        <v>1969</v>
      </c>
      <c r="S323" s="200" t="s">
        <v>787</v>
      </c>
      <c r="T323" s="201" t="s">
        <v>788</v>
      </c>
      <c r="U323" s="199" t="s">
        <v>2077</v>
      </c>
      <c r="V323" s="203" t="s">
        <v>2078</v>
      </c>
      <c r="W323" s="204" t="s">
        <v>548</v>
      </c>
      <c r="X323" s="199" t="s">
        <v>2077</v>
      </c>
      <c r="Y323" s="191"/>
      <c r="Z323" s="191"/>
      <c r="AA323" s="191"/>
      <c r="AB323" s="191"/>
      <c r="AC323" s="191"/>
      <c r="AD323" s="191"/>
      <c r="AE323" s="191"/>
      <c r="AF323" s="191"/>
      <c r="AG323" s="191"/>
      <c r="AH323" s="191"/>
      <c r="AI323" s="191"/>
      <c r="AJ323" s="191"/>
      <c r="AK323" s="191"/>
      <c r="AL323" s="191"/>
      <c r="AM323" s="191"/>
      <c r="AN323" s="191"/>
      <c r="AO323" s="191"/>
      <c r="AP323" s="191"/>
      <c r="AQ323" s="191"/>
      <c r="AR323" s="191"/>
      <c r="AS323" s="191"/>
    </row>
    <row r="324" spans="1:45" ht="14.25" customHeight="1">
      <c r="A324" s="205" t="s">
        <v>2079</v>
      </c>
      <c r="B324" s="194" t="s">
        <v>1900</v>
      </c>
      <c r="C324" s="194" t="s">
        <v>2080</v>
      </c>
      <c r="D324" s="194" t="s">
        <v>1902</v>
      </c>
      <c r="E324" s="195" t="s">
        <v>1903</v>
      </c>
      <c r="F324" s="195" t="s">
        <v>25</v>
      </c>
      <c r="G324" s="196">
        <v>44851</v>
      </c>
      <c r="H324" s="196">
        <v>45399</v>
      </c>
      <c r="I324" s="197" t="s">
        <v>199</v>
      </c>
      <c r="J324" s="197">
        <f t="shared" ca="1" si="3"/>
        <v>149</v>
      </c>
      <c r="K324" s="198" t="str">
        <f t="shared" ca="1" si="5"/>
        <v>VIGENTE</v>
      </c>
      <c r="L324" s="194" t="s">
        <v>634</v>
      </c>
      <c r="M324" s="194" t="s">
        <v>635</v>
      </c>
      <c r="N324" s="199" t="s">
        <v>2081</v>
      </c>
      <c r="O324" s="194" t="s">
        <v>636</v>
      </c>
      <c r="P324" s="194" t="s">
        <v>637</v>
      </c>
      <c r="Q324" s="199" t="s">
        <v>2081</v>
      </c>
      <c r="R324" s="194" t="s">
        <v>1511</v>
      </c>
      <c r="S324" s="200" t="s">
        <v>2082</v>
      </c>
      <c r="T324" s="201" t="s">
        <v>2083</v>
      </c>
      <c r="U324" s="199" t="s">
        <v>2084</v>
      </c>
      <c r="V324" s="203" t="s">
        <v>2085</v>
      </c>
      <c r="W324" s="204" t="s">
        <v>2086</v>
      </c>
      <c r="X324" s="199" t="s">
        <v>2084</v>
      </c>
      <c r="Y324" s="191"/>
      <c r="Z324" s="191"/>
      <c r="AA324" s="191"/>
      <c r="AB324" s="191"/>
      <c r="AC324" s="191"/>
      <c r="AD324" s="191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</row>
    <row r="325" spans="1:45" ht="14.25" customHeight="1">
      <c r="A325" s="205" t="s">
        <v>2087</v>
      </c>
      <c r="B325" s="194" t="s">
        <v>2008</v>
      </c>
      <c r="C325" s="194" t="s">
        <v>2088</v>
      </c>
      <c r="D325" s="194" t="s">
        <v>2089</v>
      </c>
      <c r="E325" s="195" t="s">
        <v>2090</v>
      </c>
      <c r="F325" s="195" t="s">
        <v>25</v>
      </c>
      <c r="G325" s="196">
        <v>45040</v>
      </c>
      <c r="H325" s="196">
        <v>45406</v>
      </c>
      <c r="I325" s="197" t="s">
        <v>199</v>
      </c>
      <c r="J325" s="197">
        <f t="shared" ca="1" si="3"/>
        <v>156</v>
      </c>
      <c r="K325" s="198" t="str">
        <f t="shared" ca="1" si="5"/>
        <v>VIGENTE</v>
      </c>
      <c r="L325" s="194" t="s">
        <v>1700</v>
      </c>
      <c r="M325" s="194" t="s">
        <v>612</v>
      </c>
      <c r="N325" s="199" t="s">
        <v>2091</v>
      </c>
      <c r="O325" s="194" t="s">
        <v>2092</v>
      </c>
      <c r="P325" s="194" t="s">
        <v>2093</v>
      </c>
      <c r="Q325" s="199" t="s">
        <v>2094</v>
      </c>
      <c r="R325" s="194" t="s">
        <v>2095</v>
      </c>
      <c r="S325" s="200" t="s">
        <v>2096</v>
      </c>
      <c r="T325" s="201" t="s">
        <v>931</v>
      </c>
      <c r="U325" s="199" t="s">
        <v>2097</v>
      </c>
      <c r="V325" s="203" t="s">
        <v>1703</v>
      </c>
      <c r="W325" s="204" t="s">
        <v>2098</v>
      </c>
      <c r="X325" s="199" t="s">
        <v>2097</v>
      </c>
      <c r="Y325" s="191"/>
      <c r="Z325" s="191"/>
      <c r="AA325" s="191"/>
      <c r="AB325" s="191"/>
      <c r="AC325" s="191"/>
      <c r="AD325" s="191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</row>
    <row r="326" spans="1:45" ht="14.25" customHeight="1">
      <c r="A326" s="205" t="s">
        <v>2087</v>
      </c>
      <c r="B326" s="194" t="s">
        <v>2008</v>
      </c>
      <c r="C326" s="194" t="s">
        <v>2088</v>
      </c>
      <c r="D326" s="194" t="s">
        <v>2089</v>
      </c>
      <c r="E326" s="195" t="s">
        <v>2090</v>
      </c>
      <c r="F326" s="195" t="s">
        <v>25</v>
      </c>
      <c r="G326" s="196">
        <v>45040</v>
      </c>
      <c r="H326" s="196">
        <v>45406</v>
      </c>
      <c r="I326" s="197" t="s">
        <v>199</v>
      </c>
      <c r="J326" s="197">
        <f t="shared" ca="1" si="3"/>
        <v>156</v>
      </c>
      <c r="K326" s="198" t="str">
        <f t="shared" ca="1" si="5"/>
        <v>VIGENTE</v>
      </c>
      <c r="L326" s="194" t="s">
        <v>1700</v>
      </c>
      <c r="M326" s="194" t="s">
        <v>612</v>
      </c>
      <c r="N326" s="199" t="s">
        <v>2091</v>
      </c>
      <c r="O326" s="194" t="s">
        <v>2092</v>
      </c>
      <c r="P326" s="194" t="s">
        <v>2093</v>
      </c>
      <c r="Q326" s="199" t="s">
        <v>2094</v>
      </c>
      <c r="R326" s="194" t="s">
        <v>2099</v>
      </c>
      <c r="S326" s="200"/>
      <c r="T326" s="201"/>
      <c r="U326" s="199"/>
      <c r="V326" s="203"/>
      <c r="W326" s="204"/>
      <c r="X326" s="199"/>
      <c r="Y326" s="191"/>
      <c r="Z326" s="191"/>
      <c r="AA326" s="191"/>
      <c r="AB326" s="191"/>
      <c r="AC326" s="191"/>
      <c r="AD326" s="191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</row>
    <row r="327" spans="1:45" ht="14.25" customHeight="1">
      <c r="A327" s="193" t="s">
        <v>2100</v>
      </c>
      <c r="B327" s="194" t="s">
        <v>2101</v>
      </c>
      <c r="C327" s="194" t="s">
        <v>2102</v>
      </c>
      <c r="D327" s="194" t="s">
        <v>2103</v>
      </c>
      <c r="E327" s="195" t="s">
        <v>1103</v>
      </c>
      <c r="F327" s="195" t="s">
        <v>198</v>
      </c>
      <c r="G327" s="196">
        <v>44749</v>
      </c>
      <c r="H327" s="196">
        <v>45358</v>
      </c>
      <c r="I327" s="197" t="s">
        <v>41</v>
      </c>
      <c r="J327" s="197">
        <f t="shared" ca="1" si="3"/>
        <v>108</v>
      </c>
      <c r="K327" s="198" t="str">
        <f t="shared" ca="1" si="5"/>
        <v>VIGENTE</v>
      </c>
      <c r="L327" s="194" t="s">
        <v>110</v>
      </c>
      <c r="M327" s="194" t="s">
        <v>111</v>
      </c>
      <c r="N327" s="199" t="s">
        <v>2104</v>
      </c>
      <c r="O327" s="194" t="s">
        <v>113</v>
      </c>
      <c r="P327" s="194" t="s">
        <v>114</v>
      </c>
      <c r="Q327" s="199" t="s">
        <v>2104</v>
      </c>
      <c r="R327" s="194" t="s">
        <v>2105</v>
      </c>
      <c r="S327" s="200" t="s">
        <v>665</v>
      </c>
      <c r="T327" s="201" t="s">
        <v>666</v>
      </c>
      <c r="U327" s="199" t="s">
        <v>2106</v>
      </c>
      <c r="V327" s="203" t="s">
        <v>110</v>
      </c>
      <c r="W327" s="204" t="s">
        <v>111</v>
      </c>
      <c r="X327" s="199" t="s">
        <v>2106</v>
      </c>
      <c r="Y327" s="191"/>
      <c r="Z327" s="191"/>
      <c r="AA327" s="191"/>
      <c r="AB327" s="191"/>
      <c r="AC327" s="191"/>
      <c r="AD327" s="191"/>
      <c r="AE327" s="191"/>
      <c r="AF327" s="191"/>
      <c r="AG327" s="191"/>
      <c r="AH327" s="191"/>
      <c r="AI327" s="191"/>
      <c r="AJ327" s="191"/>
      <c r="AK327" s="191"/>
      <c r="AL327" s="191"/>
      <c r="AM327" s="191"/>
      <c r="AN327" s="191"/>
      <c r="AO327" s="191"/>
      <c r="AP327" s="191"/>
      <c r="AQ327" s="191"/>
      <c r="AR327" s="191"/>
      <c r="AS327" s="191"/>
    </row>
    <row r="328" spans="1:45" ht="14.25" customHeight="1">
      <c r="A328" s="193" t="s">
        <v>2100</v>
      </c>
      <c r="B328" s="194" t="s">
        <v>2101</v>
      </c>
      <c r="C328" s="194" t="s">
        <v>2102</v>
      </c>
      <c r="D328" s="194" t="s">
        <v>2103</v>
      </c>
      <c r="E328" s="195" t="s">
        <v>1103</v>
      </c>
      <c r="F328" s="195" t="s">
        <v>198</v>
      </c>
      <c r="G328" s="196">
        <v>44749</v>
      </c>
      <c r="H328" s="196">
        <v>45358</v>
      </c>
      <c r="I328" s="197" t="s">
        <v>41</v>
      </c>
      <c r="J328" s="197">
        <f t="shared" ca="1" si="3"/>
        <v>108</v>
      </c>
      <c r="K328" s="198" t="str">
        <f t="shared" ca="1" si="5"/>
        <v>VIGENTE</v>
      </c>
      <c r="L328" s="194" t="s">
        <v>110</v>
      </c>
      <c r="M328" s="194" t="s">
        <v>111</v>
      </c>
      <c r="N328" s="199" t="s">
        <v>2104</v>
      </c>
      <c r="O328" s="194" t="s">
        <v>113</v>
      </c>
      <c r="P328" s="194" t="s">
        <v>114</v>
      </c>
      <c r="Q328" s="199" t="s">
        <v>2104</v>
      </c>
      <c r="R328" s="194" t="s">
        <v>2107</v>
      </c>
      <c r="S328" s="200" t="s">
        <v>2108</v>
      </c>
      <c r="T328" s="201" t="s">
        <v>2109</v>
      </c>
      <c r="U328" s="199" t="s">
        <v>2106</v>
      </c>
      <c r="V328" s="203" t="s">
        <v>2110</v>
      </c>
      <c r="W328" s="204" t="s">
        <v>2111</v>
      </c>
      <c r="X328" s="199" t="s">
        <v>2106</v>
      </c>
      <c r="Y328" s="191"/>
      <c r="Z328" s="191"/>
      <c r="AA328" s="191"/>
      <c r="AB328" s="191"/>
      <c r="AC328" s="191"/>
      <c r="AD328" s="191"/>
      <c r="AE328" s="191"/>
      <c r="AF328" s="191"/>
      <c r="AG328" s="191"/>
      <c r="AH328" s="191"/>
      <c r="AI328" s="191"/>
      <c r="AJ328" s="191"/>
      <c r="AK328" s="191"/>
      <c r="AL328" s="191"/>
      <c r="AM328" s="191"/>
      <c r="AN328" s="191"/>
      <c r="AO328" s="191"/>
      <c r="AP328" s="191"/>
      <c r="AQ328" s="191"/>
      <c r="AR328" s="191"/>
      <c r="AS328" s="191"/>
    </row>
    <row r="329" spans="1:45" ht="14.25" customHeight="1">
      <c r="A329" s="193" t="s">
        <v>2112</v>
      </c>
      <c r="B329" s="194" t="s">
        <v>1651</v>
      </c>
      <c r="C329" s="194" t="s">
        <v>2113</v>
      </c>
      <c r="D329" s="194" t="s">
        <v>2114</v>
      </c>
      <c r="E329" s="195" t="s">
        <v>1010</v>
      </c>
      <c r="F329" s="195" t="s">
        <v>25</v>
      </c>
      <c r="G329" s="196">
        <v>44743</v>
      </c>
      <c r="H329" s="196">
        <v>45474</v>
      </c>
      <c r="I329" s="197" t="s">
        <v>236</v>
      </c>
      <c r="J329" s="197">
        <f t="shared" ca="1" si="3"/>
        <v>224</v>
      </c>
      <c r="K329" s="198" t="str">
        <f t="shared" ca="1" si="5"/>
        <v>VIGENTE</v>
      </c>
      <c r="L329" s="194" t="s">
        <v>1173</v>
      </c>
      <c r="M329" s="194" t="s">
        <v>238</v>
      </c>
      <c r="N329" s="199" t="s">
        <v>2115</v>
      </c>
      <c r="O329" s="194" t="s">
        <v>1177</v>
      </c>
      <c r="P329" s="194" t="s">
        <v>718</v>
      </c>
      <c r="Q329" s="199" t="s">
        <v>2115</v>
      </c>
      <c r="R329" s="194" t="s">
        <v>1407</v>
      </c>
      <c r="S329" s="200" t="s">
        <v>2116</v>
      </c>
      <c r="T329" s="194" t="s">
        <v>576</v>
      </c>
      <c r="U329" s="206" t="s">
        <v>2117</v>
      </c>
      <c r="V329" s="203" t="s">
        <v>2118</v>
      </c>
      <c r="W329" s="204" t="s">
        <v>1667</v>
      </c>
      <c r="X329" s="216" t="s">
        <v>2119</v>
      </c>
      <c r="Y329" s="191"/>
      <c r="Z329" s="191"/>
      <c r="AA329" s="191"/>
      <c r="AB329" s="191"/>
      <c r="AC329" s="191"/>
      <c r="AD329" s="191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</row>
    <row r="330" spans="1:45" ht="14.25" customHeight="1">
      <c r="A330" s="193" t="s">
        <v>2120</v>
      </c>
      <c r="B330" s="194"/>
      <c r="C330" s="194" t="s">
        <v>2121</v>
      </c>
      <c r="D330" s="194" t="s">
        <v>2122</v>
      </c>
      <c r="E330" s="195" t="s">
        <v>2123</v>
      </c>
      <c r="F330" s="195" t="s">
        <v>25</v>
      </c>
      <c r="G330" s="196">
        <v>44636</v>
      </c>
      <c r="H330" s="196">
        <v>45367</v>
      </c>
      <c r="I330" s="197" t="s">
        <v>41</v>
      </c>
      <c r="J330" s="197">
        <f t="shared" ca="1" si="3"/>
        <v>117</v>
      </c>
      <c r="K330" s="198" t="str">
        <f t="shared" ca="1" si="5"/>
        <v>VIGENTE</v>
      </c>
      <c r="L330" s="194" t="s">
        <v>2124</v>
      </c>
      <c r="M330" s="194" t="s">
        <v>2125</v>
      </c>
      <c r="N330" s="199" t="s">
        <v>2126</v>
      </c>
      <c r="O330" s="194" t="s">
        <v>2127</v>
      </c>
      <c r="P330" s="194" t="s">
        <v>2128</v>
      </c>
      <c r="Q330" s="199" t="s">
        <v>2126</v>
      </c>
      <c r="R330" s="194" t="s">
        <v>1446</v>
      </c>
      <c r="S330" s="200" t="s">
        <v>2129</v>
      </c>
      <c r="T330" s="201" t="s">
        <v>2130</v>
      </c>
      <c r="U330" s="202" t="s">
        <v>2131</v>
      </c>
      <c r="V330" s="203" t="s">
        <v>2132</v>
      </c>
      <c r="W330" s="204" t="s">
        <v>2133</v>
      </c>
      <c r="X330" s="202" t="s">
        <v>2131</v>
      </c>
      <c r="Y330" s="191"/>
      <c r="Z330" s="191"/>
      <c r="AA330" s="191"/>
      <c r="AB330" s="191"/>
      <c r="AC330" s="191"/>
      <c r="AD330" s="191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</row>
    <row r="331" spans="1:45" ht="14.25" customHeight="1">
      <c r="A331" s="193">
        <v>44682</v>
      </c>
      <c r="B331" s="194" t="s">
        <v>2134</v>
      </c>
      <c r="C331" s="194" t="s">
        <v>2135</v>
      </c>
      <c r="D331" s="194" t="s">
        <v>2136</v>
      </c>
      <c r="E331" s="195" t="s">
        <v>2137</v>
      </c>
      <c r="F331" s="195" t="s">
        <v>25</v>
      </c>
      <c r="G331" s="196">
        <v>44629</v>
      </c>
      <c r="H331" s="196">
        <v>45360</v>
      </c>
      <c r="I331" s="197" t="s">
        <v>41</v>
      </c>
      <c r="J331" s="197">
        <f t="shared" ca="1" si="3"/>
        <v>110</v>
      </c>
      <c r="K331" s="198" t="str">
        <f t="shared" ca="1" si="5"/>
        <v>VIGENTE</v>
      </c>
      <c r="L331" s="194" t="s">
        <v>1372</v>
      </c>
      <c r="M331" s="194" t="s">
        <v>140</v>
      </c>
      <c r="N331" s="199" t="s">
        <v>2138</v>
      </c>
      <c r="O331" s="194" t="s">
        <v>2139</v>
      </c>
      <c r="P331" s="194" t="s">
        <v>2140</v>
      </c>
      <c r="Q331" s="199" t="s">
        <v>2138</v>
      </c>
      <c r="R331" s="194" t="s">
        <v>2141</v>
      </c>
      <c r="S331" s="200" t="s">
        <v>2142</v>
      </c>
      <c r="T331" s="201" t="s">
        <v>2143</v>
      </c>
      <c r="U331" s="206" t="s">
        <v>2144</v>
      </c>
      <c r="V331" s="203" t="s">
        <v>1274</v>
      </c>
      <c r="W331" s="204" t="s">
        <v>1275</v>
      </c>
      <c r="X331" s="206" t="s">
        <v>2144</v>
      </c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  <c r="AL331" s="217"/>
      <c r="AM331" s="217"/>
      <c r="AN331" s="217"/>
      <c r="AO331" s="217"/>
      <c r="AP331" s="217"/>
      <c r="AQ331" s="217"/>
      <c r="AR331" s="217"/>
      <c r="AS331" s="217"/>
    </row>
    <row r="332" spans="1:45" ht="14.25" customHeight="1">
      <c r="A332" s="193">
        <v>44682</v>
      </c>
      <c r="B332" s="194" t="s">
        <v>2134</v>
      </c>
      <c r="C332" s="194" t="s">
        <v>2135</v>
      </c>
      <c r="D332" s="194" t="s">
        <v>2136</v>
      </c>
      <c r="E332" s="195" t="s">
        <v>2137</v>
      </c>
      <c r="F332" s="195" t="s">
        <v>25</v>
      </c>
      <c r="G332" s="196">
        <v>44629</v>
      </c>
      <c r="H332" s="196">
        <v>45360</v>
      </c>
      <c r="I332" s="197" t="s">
        <v>41</v>
      </c>
      <c r="J332" s="197">
        <f t="shared" ca="1" si="3"/>
        <v>110</v>
      </c>
      <c r="K332" s="198" t="str">
        <f t="shared" ca="1" si="5"/>
        <v>VIGENTE</v>
      </c>
      <c r="L332" s="194" t="s">
        <v>1372</v>
      </c>
      <c r="M332" s="194" t="s">
        <v>140</v>
      </c>
      <c r="N332" s="199" t="s">
        <v>2138</v>
      </c>
      <c r="O332" s="194" t="s">
        <v>2139</v>
      </c>
      <c r="P332" s="194" t="s">
        <v>2140</v>
      </c>
      <c r="Q332" s="199" t="s">
        <v>2138</v>
      </c>
      <c r="R332" s="194" t="s">
        <v>2145</v>
      </c>
      <c r="S332" s="200" t="s">
        <v>563</v>
      </c>
      <c r="T332" s="201" t="s">
        <v>564</v>
      </c>
      <c r="U332" s="206" t="s">
        <v>2144</v>
      </c>
      <c r="V332" s="203" t="s">
        <v>1555</v>
      </c>
      <c r="W332" s="204" t="s">
        <v>403</v>
      </c>
      <c r="X332" s="206" t="s">
        <v>2144</v>
      </c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  <c r="AL332" s="217"/>
      <c r="AM332" s="217"/>
      <c r="AN332" s="217"/>
      <c r="AO332" s="217"/>
      <c r="AP332" s="217"/>
      <c r="AQ332" s="217"/>
      <c r="AR332" s="217"/>
      <c r="AS332" s="217"/>
    </row>
    <row r="333" spans="1:45" ht="14.25" customHeight="1">
      <c r="A333" s="193">
        <v>44682</v>
      </c>
      <c r="B333" s="194" t="s">
        <v>2134</v>
      </c>
      <c r="C333" s="194" t="s">
        <v>2135</v>
      </c>
      <c r="D333" s="194" t="s">
        <v>2136</v>
      </c>
      <c r="E333" s="195" t="s">
        <v>2137</v>
      </c>
      <c r="F333" s="195" t="s">
        <v>25</v>
      </c>
      <c r="G333" s="196">
        <v>44629</v>
      </c>
      <c r="H333" s="196">
        <v>45360</v>
      </c>
      <c r="I333" s="197" t="s">
        <v>41</v>
      </c>
      <c r="J333" s="197">
        <f t="shared" ca="1" si="3"/>
        <v>110</v>
      </c>
      <c r="K333" s="198" t="str">
        <f t="shared" ca="1" si="5"/>
        <v>VIGENTE</v>
      </c>
      <c r="L333" s="194" t="s">
        <v>1372</v>
      </c>
      <c r="M333" s="194" t="s">
        <v>140</v>
      </c>
      <c r="N333" s="199" t="s">
        <v>2138</v>
      </c>
      <c r="O333" s="194" t="s">
        <v>2139</v>
      </c>
      <c r="P333" s="194" t="s">
        <v>2140</v>
      </c>
      <c r="Q333" s="199" t="s">
        <v>2146</v>
      </c>
      <c r="R333" s="194" t="s">
        <v>2147</v>
      </c>
      <c r="S333" s="200" t="s">
        <v>408</v>
      </c>
      <c r="T333" s="201" t="s">
        <v>409</v>
      </c>
      <c r="U333" s="206" t="s">
        <v>2148</v>
      </c>
      <c r="V333" s="203" t="s">
        <v>2149</v>
      </c>
      <c r="W333" s="204" t="s">
        <v>2150</v>
      </c>
      <c r="X333" s="206" t="s">
        <v>2148</v>
      </c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  <c r="AL333" s="217"/>
      <c r="AM333" s="217"/>
      <c r="AN333" s="217"/>
      <c r="AO333" s="217"/>
      <c r="AP333" s="217"/>
      <c r="AQ333" s="217"/>
      <c r="AR333" s="217"/>
      <c r="AS333" s="217"/>
    </row>
    <row r="334" spans="1:45" ht="14.25" customHeight="1">
      <c r="A334" s="193">
        <v>44682</v>
      </c>
      <c r="B334" s="194" t="s">
        <v>2134</v>
      </c>
      <c r="C334" s="194" t="s">
        <v>2135</v>
      </c>
      <c r="D334" s="194" t="s">
        <v>2136</v>
      </c>
      <c r="E334" s="195" t="s">
        <v>2137</v>
      </c>
      <c r="F334" s="195" t="s">
        <v>25</v>
      </c>
      <c r="G334" s="196">
        <v>44629</v>
      </c>
      <c r="H334" s="196">
        <v>45360</v>
      </c>
      <c r="I334" s="197" t="s">
        <v>41</v>
      </c>
      <c r="J334" s="197">
        <f t="shared" ca="1" si="3"/>
        <v>110</v>
      </c>
      <c r="K334" s="198" t="str">
        <f t="shared" ca="1" si="5"/>
        <v>VIGENTE</v>
      </c>
      <c r="L334" s="194" t="s">
        <v>1372</v>
      </c>
      <c r="M334" s="194" t="s">
        <v>140</v>
      </c>
      <c r="N334" s="199" t="s">
        <v>2138</v>
      </c>
      <c r="O334" s="194" t="s">
        <v>2139</v>
      </c>
      <c r="P334" s="194" t="s">
        <v>2140</v>
      </c>
      <c r="Q334" s="199" t="s">
        <v>2138</v>
      </c>
      <c r="R334" s="194" t="s">
        <v>2151</v>
      </c>
      <c r="S334" s="200" t="s">
        <v>2152</v>
      </c>
      <c r="T334" s="201" t="s">
        <v>2153</v>
      </c>
      <c r="U334" s="206" t="s">
        <v>2154</v>
      </c>
      <c r="V334" s="203" t="s">
        <v>2155</v>
      </c>
      <c r="W334" s="204" t="s">
        <v>425</v>
      </c>
      <c r="X334" s="206" t="s">
        <v>2154</v>
      </c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  <c r="AL334" s="217"/>
      <c r="AM334" s="217"/>
      <c r="AN334" s="217"/>
      <c r="AO334" s="217"/>
      <c r="AP334" s="217"/>
      <c r="AQ334" s="217"/>
      <c r="AR334" s="217"/>
      <c r="AS334" s="217"/>
    </row>
    <row r="335" spans="1:45" ht="14.25" customHeight="1">
      <c r="A335" s="193">
        <v>44682</v>
      </c>
      <c r="B335" s="194" t="s">
        <v>2134</v>
      </c>
      <c r="C335" s="194" t="s">
        <v>2135</v>
      </c>
      <c r="D335" s="194" t="s">
        <v>2136</v>
      </c>
      <c r="E335" s="195" t="s">
        <v>2137</v>
      </c>
      <c r="F335" s="195" t="s">
        <v>25</v>
      </c>
      <c r="G335" s="196">
        <v>44629</v>
      </c>
      <c r="H335" s="196">
        <v>45360</v>
      </c>
      <c r="I335" s="197" t="s">
        <v>41</v>
      </c>
      <c r="J335" s="197">
        <f t="shared" ca="1" si="3"/>
        <v>110</v>
      </c>
      <c r="K335" s="198" t="str">
        <f t="shared" ca="1" si="5"/>
        <v>VIGENTE</v>
      </c>
      <c r="L335" s="194" t="s">
        <v>1372</v>
      </c>
      <c r="M335" s="194" t="s">
        <v>140</v>
      </c>
      <c r="N335" s="199" t="s">
        <v>2138</v>
      </c>
      <c r="O335" s="194" t="s">
        <v>2139</v>
      </c>
      <c r="P335" s="194" t="s">
        <v>2140</v>
      </c>
      <c r="Q335" s="199" t="s">
        <v>2138</v>
      </c>
      <c r="R335" s="194" t="s">
        <v>1407</v>
      </c>
      <c r="S335" s="200" t="s">
        <v>2156</v>
      </c>
      <c r="T335" s="201" t="s">
        <v>2157</v>
      </c>
      <c r="U335" s="206" t="s">
        <v>2158</v>
      </c>
      <c r="V335" s="203" t="s">
        <v>2159</v>
      </c>
      <c r="W335" s="214" t="s">
        <v>2160</v>
      </c>
      <c r="X335" s="206" t="s">
        <v>2158</v>
      </c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  <c r="AL335" s="217"/>
      <c r="AM335" s="217"/>
      <c r="AN335" s="217"/>
      <c r="AO335" s="217"/>
      <c r="AP335" s="217"/>
      <c r="AQ335" s="217"/>
      <c r="AR335" s="217"/>
      <c r="AS335" s="217"/>
    </row>
    <row r="336" spans="1:45" ht="14.25" customHeight="1">
      <c r="A336" s="193">
        <v>44682</v>
      </c>
      <c r="B336" s="194" t="s">
        <v>2134</v>
      </c>
      <c r="C336" s="194" t="s">
        <v>2135</v>
      </c>
      <c r="D336" s="194" t="s">
        <v>2136</v>
      </c>
      <c r="E336" s="195" t="s">
        <v>2137</v>
      </c>
      <c r="F336" s="195" t="s">
        <v>25</v>
      </c>
      <c r="G336" s="196">
        <v>44629</v>
      </c>
      <c r="H336" s="196">
        <v>45360</v>
      </c>
      <c r="I336" s="197" t="s">
        <v>41</v>
      </c>
      <c r="J336" s="197">
        <f t="shared" ca="1" si="3"/>
        <v>110</v>
      </c>
      <c r="K336" s="198" t="str">
        <f t="shared" ca="1" si="5"/>
        <v>VIGENTE</v>
      </c>
      <c r="L336" s="194" t="s">
        <v>1372</v>
      </c>
      <c r="M336" s="194" t="s">
        <v>140</v>
      </c>
      <c r="N336" s="199" t="s">
        <v>2138</v>
      </c>
      <c r="O336" s="194" t="s">
        <v>2139</v>
      </c>
      <c r="P336" s="194" t="s">
        <v>2140</v>
      </c>
      <c r="Q336" s="199" t="s">
        <v>2138</v>
      </c>
      <c r="R336" s="194" t="s">
        <v>1413</v>
      </c>
      <c r="S336" s="200" t="s">
        <v>2161</v>
      </c>
      <c r="T336" s="201" t="s">
        <v>2162</v>
      </c>
      <c r="U336" s="206" t="s">
        <v>2163</v>
      </c>
      <c r="V336" s="203" t="s">
        <v>2164</v>
      </c>
      <c r="W336" s="204" t="s">
        <v>2165</v>
      </c>
      <c r="X336" s="206" t="s">
        <v>2163</v>
      </c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  <c r="AL336" s="217"/>
      <c r="AM336" s="217"/>
      <c r="AN336" s="217"/>
      <c r="AO336" s="217"/>
      <c r="AP336" s="217"/>
      <c r="AQ336" s="217"/>
      <c r="AR336" s="217"/>
      <c r="AS336" s="217"/>
    </row>
    <row r="337" spans="1:45" ht="14.25" customHeight="1">
      <c r="A337" s="193">
        <v>44682</v>
      </c>
      <c r="B337" s="194" t="s">
        <v>2134</v>
      </c>
      <c r="C337" s="194" t="s">
        <v>2135</v>
      </c>
      <c r="D337" s="194" t="s">
        <v>2136</v>
      </c>
      <c r="E337" s="195" t="s">
        <v>2137</v>
      </c>
      <c r="F337" s="195" t="s">
        <v>25</v>
      </c>
      <c r="G337" s="196">
        <v>44629</v>
      </c>
      <c r="H337" s="196">
        <v>45360</v>
      </c>
      <c r="I337" s="197" t="s">
        <v>41</v>
      </c>
      <c r="J337" s="197">
        <f t="shared" ca="1" si="3"/>
        <v>110</v>
      </c>
      <c r="K337" s="198" t="str">
        <f t="shared" ca="1" si="5"/>
        <v>VIGENTE</v>
      </c>
      <c r="L337" s="194" t="s">
        <v>1372</v>
      </c>
      <c r="M337" s="194" t="s">
        <v>140</v>
      </c>
      <c r="N337" s="199" t="s">
        <v>2138</v>
      </c>
      <c r="O337" s="194" t="s">
        <v>2139</v>
      </c>
      <c r="P337" s="194" t="s">
        <v>2140</v>
      </c>
      <c r="Q337" s="199" t="s">
        <v>2138</v>
      </c>
      <c r="R337" s="194" t="s">
        <v>1418</v>
      </c>
      <c r="S337" s="200" t="s">
        <v>2166</v>
      </c>
      <c r="T337" s="201" t="s">
        <v>2167</v>
      </c>
      <c r="U337" s="206" t="s">
        <v>2168</v>
      </c>
      <c r="V337" s="203" t="s">
        <v>2169</v>
      </c>
      <c r="W337" s="204" t="s">
        <v>530</v>
      </c>
      <c r="X337" s="206" t="s">
        <v>2168</v>
      </c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  <c r="AL337" s="217"/>
      <c r="AM337" s="217"/>
      <c r="AN337" s="217"/>
      <c r="AO337" s="217"/>
      <c r="AP337" s="217"/>
      <c r="AQ337" s="217"/>
      <c r="AR337" s="217"/>
      <c r="AS337" s="217"/>
    </row>
    <row r="338" spans="1:45" ht="14.25" customHeight="1">
      <c r="A338" s="193">
        <v>44682</v>
      </c>
      <c r="B338" s="194" t="s">
        <v>2134</v>
      </c>
      <c r="C338" s="194" t="s">
        <v>2135</v>
      </c>
      <c r="D338" s="194" t="s">
        <v>2136</v>
      </c>
      <c r="E338" s="195" t="s">
        <v>2137</v>
      </c>
      <c r="F338" s="195" t="s">
        <v>25</v>
      </c>
      <c r="G338" s="196">
        <v>44629</v>
      </c>
      <c r="H338" s="196">
        <v>45360</v>
      </c>
      <c r="I338" s="197" t="s">
        <v>41</v>
      </c>
      <c r="J338" s="197">
        <f t="shared" ca="1" si="3"/>
        <v>110</v>
      </c>
      <c r="K338" s="198" t="str">
        <f t="shared" ca="1" si="5"/>
        <v>VIGENTE</v>
      </c>
      <c r="L338" s="194" t="s">
        <v>1372</v>
      </c>
      <c r="M338" s="194" t="s">
        <v>140</v>
      </c>
      <c r="N338" s="199" t="s">
        <v>2138</v>
      </c>
      <c r="O338" s="194" t="s">
        <v>2139</v>
      </c>
      <c r="P338" s="194" t="s">
        <v>2140</v>
      </c>
      <c r="Q338" s="199" t="s">
        <v>2138</v>
      </c>
      <c r="R338" s="194" t="s">
        <v>1423</v>
      </c>
      <c r="S338" s="200" t="s">
        <v>2170</v>
      </c>
      <c r="T338" s="201" t="s">
        <v>2171</v>
      </c>
      <c r="U338" s="206" t="s">
        <v>2172</v>
      </c>
      <c r="V338" s="203" t="s">
        <v>2173</v>
      </c>
      <c r="W338" s="214" t="s">
        <v>1256</v>
      </c>
      <c r="X338" s="206" t="s">
        <v>2172</v>
      </c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  <c r="AL338" s="217"/>
      <c r="AM338" s="217"/>
      <c r="AN338" s="217"/>
      <c r="AO338" s="217"/>
      <c r="AP338" s="217"/>
      <c r="AQ338" s="217"/>
      <c r="AR338" s="217"/>
      <c r="AS338" s="217"/>
    </row>
    <row r="339" spans="1:45" ht="14.25" customHeight="1">
      <c r="A339" s="193">
        <v>44682</v>
      </c>
      <c r="B339" s="194" t="s">
        <v>2134</v>
      </c>
      <c r="C339" s="194" t="s">
        <v>2135</v>
      </c>
      <c r="D339" s="194" t="s">
        <v>2136</v>
      </c>
      <c r="E339" s="195" t="s">
        <v>2137</v>
      </c>
      <c r="F339" s="195" t="s">
        <v>25</v>
      </c>
      <c r="G339" s="196">
        <v>44629</v>
      </c>
      <c r="H339" s="196">
        <v>45360</v>
      </c>
      <c r="I339" s="197" t="s">
        <v>41</v>
      </c>
      <c r="J339" s="197">
        <f t="shared" ca="1" si="3"/>
        <v>110</v>
      </c>
      <c r="K339" s="198" t="str">
        <f t="shared" ca="1" si="5"/>
        <v>VIGENTE</v>
      </c>
      <c r="L339" s="194" t="s">
        <v>1372</v>
      </c>
      <c r="M339" s="194" t="s">
        <v>140</v>
      </c>
      <c r="N339" s="199" t="s">
        <v>2138</v>
      </c>
      <c r="O339" s="194" t="s">
        <v>2139</v>
      </c>
      <c r="P339" s="194" t="s">
        <v>2140</v>
      </c>
      <c r="Q339" s="199" t="s">
        <v>2138</v>
      </c>
      <c r="R339" s="194" t="s">
        <v>1425</v>
      </c>
      <c r="S339" s="200" t="s">
        <v>2174</v>
      </c>
      <c r="T339" s="201" t="s">
        <v>2175</v>
      </c>
      <c r="U339" s="206" t="s">
        <v>2176</v>
      </c>
      <c r="V339" s="203" t="s">
        <v>1056</v>
      </c>
      <c r="W339" s="214" t="s">
        <v>2177</v>
      </c>
      <c r="X339" s="206" t="s">
        <v>2176</v>
      </c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  <c r="AL339" s="217"/>
      <c r="AM339" s="217"/>
      <c r="AN339" s="217"/>
      <c r="AO339" s="217"/>
      <c r="AP339" s="217"/>
      <c r="AQ339" s="217"/>
      <c r="AR339" s="217"/>
      <c r="AS339" s="217"/>
    </row>
    <row r="340" spans="1:45" ht="14.25" customHeight="1">
      <c r="A340" s="193">
        <v>44682</v>
      </c>
      <c r="B340" s="194" t="s">
        <v>2134</v>
      </c>
      <c r="C340" s="194" t="s">
        <v>2135</v>
      </c>
      <c r="D340" s="194" t="s">
        <v>2136</v>
      </c>
      <c r="E340" s="195" t="s">
        <v>2137</v>
      </c>
      <c r="F340" s="195" t="s">
        <v>25</v>
      </c>
      <c r="G340" s="196">
        <v>44629</v>
      </c>
      <c r="H340" s="196">
        <v>45360</v>
      </c>
      <c r="I340" s="197" t="s">
        <v>41</v>
      </c>
      <c r="J340" s="197">
        <f t="shared" ca="1" si="3"/>
        <v>110</v>
      </c>
      <c r="K340" s="198" t="str">
        <f t="shared" ca="1" si="5"/>
        <v>VIGENTE</v>
      </c>
      <c r="L340" s="194" t="s">
        <v>1372</v>
      </c>
      <c r="M340" s="194" t="s">
        <v>140</v>
      </c>
      <c r="N340" s="199" t="s">
        <v>2138</v>
      </c>
      <c r="O340" s="194" t="s">
        <v>2139</v>
      </c>
      <c r="P340" s="194" t="s">
        <v>2140</v>
      </c>
      <c r="Q340" s="199" t="s">
        <v>2138</v>
      </c>
      <c r="R340" s="194" t="s">
        <v>1430</v>
      </c>
      <c r="S340" s="200" t="s">
        <v>2178</v>
      </c>
      <c r="T340" s="201" t="s">
        <v>1646</v>
      </c>
      <c r="U340" s="206" t="s">
        <v>2179</v>
      </c>
      <c r="V340" s="203" t="s">
        <v>2180</v>
      </c>
      <c r="W340" s="204" t="s">
        <v>2181</v>
      </c>
      <c r="X340" s="206" t="s">
        <v>2179</v>
      </c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  <c r="AL340" s="217"/>
      <c r="AM340" s="217"/>
      <c r="AN340" s="217"/>
      <c r="AO340" s="217"/>
      <c r="AP340" s="217"/>
      <c r="AQ340" s="217"/>
      <c r="AR340" s="217"/>
      <c r="AS340" s="217"/>
    </row>
    <row r="341" spans="1:45" ht="14.25" customHeight="1">
      <c r="A341" s="193">
        <v>44682</v>
      </c>
      <c r="B341" s="194" t="s">
        <v>2134</v>
      </c>
      <c r="C341" s="194" t="s">
        <v>2135</v>
      </c>
      <c r="D341" s="194" t="s">
        <v>2136</v>
      </c>
      <c r="E341" s="195" t="s">
        <v>2137</v>
      </c>
      <c r="F341" s="195" t="s">
        <v>25</v>
      </c>
      <c r="G341" s="196">
        <v>44629</v>
      </c>
      <c r="H341" s="196">
        <v>45360</v>
      </c>
      <c r="I341" s="197" t="s">
        <v>41</v>
      </c>
      <c r="J341" s="197">
        <f t="shared" ca="1" si="3"/>
        <v>110</v>
      </c>
      <c r="K341" s="198" t="str">
        <f t="shared" ca="1" si="5"/>
        <v>VIGENTE</v>
      </c>
      <c r="L341" s="194" t="s">
        <v>1372</v>
      </c>
      <c r="M341" s="194" t="s">
        <v>140</v>
      </c>
      <c r="N341" s="199" t="s">
        <v>2138</v>
      </c>
      <c r="O341" s="194" t="s">
        <v>2139</v>
      </c>
      <c r="P341" s="194" t="s">
        <v>2140</v>
      </c>
      <c r="Q341" s="199" t="s">
        <v>2138</v>
      </c>
      <c r="R341" s="194" t="s">
        <v>1436</v>
      </c>
      <c r="S341" s="200" t="s">
        <v>2182</v>
      </c>
      <c r="T341" s="201" t="s">
        <v>2183</v>
      </c>
      <c r="U341" s="206" t="s">
        <v>2184</v>
      </c>
      <c r="V341" s="203" t="s">
        <v>2185</v>
      </c>
      <c r="W341" s="204" t="s">
        <v>2186</v>
      </c>
      <c r="X341" s="206" t="s">
        <v>2184</v>
      </c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  <c r="AL341" s="217"/>
      <c r="AM341" s="217"/>
      <c r="AN341" s="217"/>
      <c r="AO341" s="217"/>
      <c r="AP341" s="217"/>
      <c r="AQ341" s="217"/>
      <c r="AR341" s="217"/>
      <c r="AS341" s="217"/>
    </row>
    <row r="342" spans="1:45" ht="14.25" customHeight="1">
      <c r="A342" s="193">
        <v>44682</v>
      </c>
      <c r="B342" s="194" t="s">
        <v>2134</v>
      </c>
      <c r="C342" s="194" t="s">
        <v>2135</v>
      </c>
      <c r="D342" s="194" t="s">
        <v>2136</v>
      </c>
      <c r="E342" s="195" t="s">
        <v>2137</v>
      </c>
      <c r="F342" s="195" t="s">
        <v>25</v>
      </c>
      <c r="G342" s="196">
        <v>44629</v>
      </c>
      <c r="H342" s="196">
        <v>45360</v>
      </c>
      <c r="I342" s="197" t="s">
        <v>41</v>
      </c>
      <c r="J342" s="197">
        <f t="shared" ca="1" si="3"/>
        <v>110</v>
      </c>
      <c r="K342" s="198" t="str">
        <f t="shared" ca="1" si="5"/>
        <v>VIGENTE</v>
      </c>
      <c r="L342" s="194" t="s">
        <v>1372</v>
      </c>
      <c r="M342" s="194" t="s">
        <v>140</v>
      </c>
      <c r="N342" s="199" t="s">
        <v>2138</v>
      </c>
      <c r="O342" s="194" t="s">
        <v>2139</v>
      </c>
      <c r="P342" s="194" t="s">
        <v>2140</v>
      </c>
      <c r="Q342" s="199" t="s">
        <v>2138</v>
      </c>
      <c r="R342" s="194" t="s">
        <v>1440</v>
      </c>
      <c r="S342" s="200" t="s">
        <v>2187</v>
      </c>
      <c r="T342" s="201" t="s">
        <v>1223</v>
      </c>
      <c r="U342" s="206" t="s">
        <v>2188</v>
      </c>
      <c r="V342" s="203" t="s">
        <v>2189</v>
      </c>
      <c r="W342" s="204" t="s">
        <v>2190</v>
      </c>
      <c r="X342" s="206" t="s">
        <v>2188</v>
      </c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  <c r="AL342" s="217"/>
      <c r="AM342" s="217"/>
      <c r="AN342" s="217"/>
      <c r="AO342" s="217"/>
      <c r="AP342" s="217"/>
      <c r="AQ342" s="217"/>
      <c r="AR342" s="217"/>
      <c r="AS342" s="217"/>
    </row>
    <row r="343" spans="1:45" ht="14.25" customHeight="1">
      <c r="A343" s="193">
        <v>44682</v>
      </c>
      <c r="B343" s="194" t="s">
        <v>2134</v>
      </c>
      <c r="C343" s="194" t="s">
        <v>2135</v>
      </c>
      <c r="D343" s="194" t="s">
        <v>2136</v>
      </c>
      <c r="E343" s="195" t="s">
        <v>2137</v>
      </c>
      <c r="F343" s="195" t="s">
        <v>25</v>
      </c>
      <c r="G343" s="196">
        <v>44629</v>
      </c>
      <c r="H343" s="196">
        <v>45360</v>
      </c>
      <c r="I343" s="197" t="s">
        <v>41</v>
      </c>
      <c r="J343" s="197">
        <f t="shared" ca="1" si="3"/>
        <v>110</v>
      </c>
      <c r="K343" s="198" t="str">
        <f t="shared" ca="1" si="5"/>
        <v>VIGENTE</v>
      </c>
      <c r="L343" s="194" t="s">
        <v>1372</v>
      </c>
      <c r="M343" s="194" t="s">
        <v>140</v>
      </c>
      <c r="N343" s="199" t="s">
        <v>2138</v>
      </c>
      <c r="O343" s="194" t="s">
        <v>2139</v>
      </c>
      <c r="P343" s="194" t="s">
        <v>2140</v>
      </c>
      <c r="Q343" s="199" t="s">
        <v>2138</v>
      </c>
      <c r="R343" s="194" t="s">
        <v>1446</v>
      </c>
      <c r="S343" s="200" t="s">
        <v>2191</v>
      </c>
      <c r="T343" s="201" t="s">
        <v>2192</v>
      </c>
      <c r="U343" s="206" t="s">
        <v>2193</v>
      </c>
      <c r="V343" s="203" t="s">
        <v>2194</v>
      </c>
      <c r="W343" s="204" t="s">
        <v>2195</v>
      </c>
      <c r="X343" s="206" t="s">
        <v>2193</v>
      </c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  <c r="AL343" s="217"/>
      <c r="AM343" s="217"/>
      <c r="AN343" s="217"/>
      <c r="AO343" s="217"/>
      <c r="AP343" s="217"/>
      <c r="AQ343" s="217"/>
      <c r="AR343" s="217"/>
      <c r="AS343" s="217"/>
    </row>
    <row r="344" spans="1:45" ht="14.25" customHeight="1">
      <c r="A344" s="193">
        <v>44682</v>
      </c>
      <c r="B344" s="194" t="s">
        <v>2134</v>
      </c>
      <c r="C344" s="194" t="s">
        <v>2135</v>
      </c>
      <c r="D344" s="194" t="s">
        <v>2136</v>
      </c>
      <c r="E344" s="195" t="s">
        <v>2137</v>
      </c>
      <c r="F344" s="195" t="s">
        <v>25</v>
      </c>
      <c r="G344" s="196">
        <v>44629</v>
      </c>
      <c r="H344" s="196">
        <v>45360</v>
      </c>
      <c r="I344" s="197" t="s">
        <v>41</v>
      </c>
      <c r="J344" s="197">
        <f t="shared" ca="1" si="3"/>
        <v>110</v>
      </c>
      <c r="K344" s="198" t="str">
        <f t="shared" ca="1" si="5"/>
        <v>VIGENTE</v>
      </c>
      <c r="L344" s="194" t="s">
        <v>1372</v>
      </c>
      <c r="M344" s="194" t="s">
        <v>140</v>
      </c>
      <c r="N344" s="199" t="s">
        <v>2138</v>
      </c>
      <c r="O344" s="194" t="s">
        <v>2139</v>
      </c>
      <c r="P344" s="194" t="s">
        <v>2140</v>
      </c>
      <c r="Q344" s="199" t="s">
        <v>2138</v>
      </c>
      <c r="R344" s="194" t="s">
        <v>875</v>
      </c>
      <c r="S344" s="200" t="s">
        <v>2196</v>
      </c>
      <c r="T344" s="201" t="s">
        <v>2197</v>
      </c>
      <c r="U344" s="206" t="s">
        <v>2198</v>
      </c>
      <c r="V344" s="203" t="s">
        <v>2199</v>
      </c>
      <c r="W344" s="204" t="s">
        <v>2200</v>
      </c>
      <c r="X344" s="206" t="s">
        <v>2198</v>
      </c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  <c r="AL344" s="217"/>
      <c r="AM344" s="217"/>
      <c r="AN344" s="217"/>
      <c r="AO344" s="217"/>
      <c r="AP344" s="217"/>
      <c r="AQ344" s="217"/>
      <c r="AR344" s="217"/>
      <c r="AS344" s="217"/>
    </row>
    <row r="345" spans="1:45" ht="14.25" customHeight="1">
      <c r="A345" s="193">
        <v>44682</v>
      </c>
      <c r="B345" s="194" t="s">
        <v>2134</v>
      </c>
      <c r="C345" s="194" t="s">
        <v>2135</v>
      </c>
      <c r="D345" s="194" t="s">
        <v>2136</v>
      </c>
      <c r="E345" s="195" t="s">
        <v>2137</v>
      </c>
      <c r="F345" s="195" t="s">
        <v>25</v>
      </c>
      <c r="G345" s="196">
        <v>44629</v>
      </c>
      <c r="H345" s="196">
        <v>45360</v>
      </c>
      <c r="I345" s="197" t="s">
        <v>41</v>
      </c>
      <c r="J345" s="197">
        <f t="shared" ca="1" si="3"/>
        <v>110</v>
      </c>
      <c r="K345" s="198" t="str">
        <f t="shared" ca="1" si="5"/>
        <v>VIGENTE</v>
      </c>
      <c r="L345" s="194" t="s">
        <v>1372</v>
      </c>
      <c r="M345" s="194" t="s">
        <v>140</v>
      </c>
      <c r="N345" s="199" t="s">
        <v>2138</v>
      </c>
      <c r="O345" s="194" t="s">
        <v>2139</v>
      </c>
      <c r="P345" s="194" t="s">
        <v>2140</v>
      </c>
      <c r="Q345" s="199" t="s">
        <v>2138</v>
      </c>
      <c r="R345" s="194" t="s">
        <v>1457</v>
      </c>
      <c r="S345" s="200" t="s">
        <v>2201</v>
      </c>
      <c r="T345" s="201" t="s">
        <v>2202</v>
      </c>
      <c r="U345" s="206" t="s">
        <v>2203</v>
      </c>
      <c r="V345" s="203" t="s">
        <v>59</v>
      </c>
      <c r="W345" s="214" t="s">
        <v>200</v>
      </c>
      <c r="X345" s="206" t="s">
        <v>2203</v>
      </c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  <c r="AL345" s="217"/>
      <c r="AM345" s="217"/>
      <c r="AN345" s="217"/>
      <c r="AO345" s="217"/>
      <c r="AP345" s="217"/>
      <c r="AQ345" s="217"/>
      <c r="AR345" s="217"/>
      <c r="AS345" s="217"/>
    </row>
    <row r="346" spans="1:45" ht="14.25" customHeight="1">
      <c r="A346" s="193">
        <v>44682</v>
      </c>
      <c r="B346" s="194" t="s">
        <v>2134</v>
      </c>
      <c r="C346" s="194" t="s">
        <v>2135</v>
      </c>
      <c r="D346" s="194" t="s">
        <v>2136</v>
      </c>
      <c r="E346" s="195" t="s">
        <v>2137</v>
      </c>
      <c r="F346" s="195" t="s">
        <v>25</v>
      </c>
      <c r="G346" s="196">
        <v>44629</v>
      </c>
      <c r="H346" s="196">
        <v>45360</v>
      </c>
      <c r="I346" s="197" t="s">
        <v>41</v>
      </c>
      <c r="J346" s="197">
        <f t="shared" ca="1" si="3"/>
        <v>110</v>
      </c>
      <c r="K346" s="198" t="str">
        <f t="shared" ca="1" si="5"/>
        <v>VIGENTE</v>
      </c>
      <c r="L346" s="194" t="s">
        <v>1372</v>
      </c>
      <c r="M346" s="194" t="s">
        <v>140</v>
      </c>
      <c r="N346" s="199" t="s">
        <v>2138</v>
      </c>
      <c r="O346" s="194" t="s">
        <v>2139</v>
      </c>
      <c r="P346" s="194" t="s">
        <v>2140</v>
      </c>
      <c r="Q346" s="199" t="s">
        <v>2138</v>
      </c>
      <c r="R346" s="194" t="s">
        <v>1461</v>
      </c>
      <c r="S346" s="200" t="s">
        <v>1465</v>
      </c>
      <c r="T346" s="201" t="s">
        <v>1466</v>
      </c>
      <c r="U346" s="206" t="s">
        <v>2204</v>
      </c>
      <c r="V346" s="203" t="s">
        <v>2205</v>
      </c>
      <c r="W346" s="204" t="s">
        <v>2206</v>
      </c>
      <c r="X346" s="206" t="s">
        <v>2204</v>
      </c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  <c r="AL346" s="217"/>
      <c r="AM346" s="217"/>
      <c r="AN346" s="217"/>
      <c r="AO346" s="217"/>
      <c r="AP346" s="217"/>
      <c r="AQ346" s="217"/>
      <c r="AR346" s="217"/>
      <c r="AS346" s="217"/>
    </row>
    <row r="347" spans="1:45" ht="14.25" customHeight="1">
      <c r="A347" s="193">
        <v>44682</v>
      </c>
      <c r="B347" s="194" t="s">
        <v>2134</v>
      </c>
      <c r="C347" s="194" t="s">
        <v>2135</v>
      </c>
      <c r="D347" s="194" t="s">
        <v>2136</v>
      </c>
      <c r="E347" s="195" t="s">
        <v>2137</v>
      </c>
      <c r="F347" s="195" t="s">
        <v>25</v>
      </c>
      <c r="G347" s="196">
        <v>44629</v>
      </c>
      <c r="H347" s="196">
        <v>45360</v>
      </c>
      <c r="I347" s="197" t="s">
        <v>41</v>
      </c>
      <c r="J347" s="197">
        <f t="shared" ca="1" si="3"/>
        <v>110</v>
      </c>
      <c r="K347" s="198" t="str">
        <f t="shared" ca="1" si="5"/>
        <v>VIGENTE</v>
      </c>
      <c r="L347" s="194" t="s">
        <v>1372</v>
      </c>
      <c r="M347" s="194" t="s">
        <v>140</v>
      </c>
      <c r="N347" s="199" t="s">
        <v>2138</v>
      </c>
      <c r="O347" s="194" t="s">
        <v>2139</v>
      </c>
      <c r="P347" s="194" t="s">
        <v>2140</v>
      </c>
      <c r="Q347" s="199" t="s">
        <v>2138</v>
      </c>
      <c r="R347" s="194" t="s">
        <v>1467</v>
      </c>
      <c r="S347" s="200" t="s">
        <v>2207</v>
      </c>
      <c r="T347" s="201" t="s">
        <v>2208</v>
      </c>
      <c r="U347" s="206" t="s">
        <v>2209</v>
      </c>
      <c r="V347" s="203" t="s">
        <v>1797</v>
      </c>
      <c r="W347" s="204" t="s">
        <v>1798</v>
      </c>
      <c r="X347" s="206" t="s">
        <v>2209</v>
      </c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  <c r="AL347" s="217"/>
      <c r="AM347" s="217"/>
      <c r="AN347" s="217"/>
      <c r="AO347" s="217"/>
      <c r="AP347" s="217"/>
      <c r="AQ347" s="217"/>
      <c r="AR347" s="217"/>
      <c r="AS347" s="217"/>
    </row>
    <row r="348" spans="1:45" ht="14.25" customHeight="1">
      <c r="A348" s="193">
        <v>44682</v>
      </c>
      <c r="B348" s="194" t="s">
        <v>2134</v>
      </c>
      <c r="C348" s="194" t="s">
        <v>2135</v>
      </c>
      <c r="D348" s="194" t="s">
        <v>2136</v>
      </c>
      <c r="E348" s="195" t="s">
        <v>2137</v>
      </c>
      <c r="F348" s="195" t="s">
        <v>25</v>
      </c>
      <c r="G348" s="196">
        <v>44629</v>
      </c>
      <c r="H348" s="196">
        <v>45360</v>
      </c>
      <c r="I348" s="197" t="s">
        <v>41</v>
      </c>
      <c r="J348" s="197">
        <f t="shared" ca="1" si="3"/>
        <v>110</v>
      </c>
      <c r="K348" s="198" t="str">
        <f t="shared" ca="1" si="5"/>
        <v>VIGENTE</v>
      </c>
      <c r="L348" s="194" t="s">
        <v>1372</v>
      </c>
      <c r="M348" s="194" t="s">
        <v>140</v>
      </c>
      <c r="N348" s="199" t="s">
        <v>2138</v>
      </c>
      <c r="O348" s="194" t="s">
        <v>2139</v>
      </c>
      <c r="P348" s="194" t="s">
        <v>2140</v>
      </c>
      <c r="Q348" s="199" t="s">
        <v>2138</v>
      </c>
      <c r="R348" s="194" t="s">
        <v>1471</v>
      </c>
      <c r="S348" s="200" t="s">
        <v>2210</v>
      </c>
      <c r="T348" s="201" t="s">
        <v>2211</v>
      </c>
      <c r="U348" s="206" t="s">
        <v>2212</v>
      </c>
      <c r="V348" s="203" t="s">
        <v>2213</v>
      </c>
      <c r="W348" s="204" t="s">
        <v>2214</v>
      </c>
      <c r="X348" s="206" t="s">
        <v>2212</v>
      </c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  <c r="AL348" s="217"/>
      <c r="AM348" s="217"/>
      <c r="AN348" s="217"/>
      <c r="AO348" s="217"/>
      <c r="AP348" s="217"/>
      <c r="AQ348" s="217"/>
      <c r="AR348" s="217"/>
      <c r="AS348" s="217"/>
    </row>
    <row r="349" spans="1:45" ht="14.25" customHeight="1">
      <c r="A349" s="193">
        <v>44682</v>
      </c>
      <c r="B349" s="194" t="s">
        <v>2134</v>
      </c>
      <c r="C349" s="194" t="s">
        <v>2135</v>
      </c>
      <c r="D349" s="194" t="s">
        <v>2136</v>
      </c>
      <c r="E349" s="195" t="s">
        <v>2137</v>
      </c>
      <c r="F349" s="195" t="s">
        <v>25</v>
      </c>
      <c r="G349" s="196">
        <v>44629</v>
      </c>
      <c r="H349" s="196">
        <v>45360</v>
      </c>
      <c r="I349" s="197" t="s">
        <v>41</v>
      </c>
      <c r="J349" s="197">
        <f t="shared" ca="1" si="3"/>
        <v>110</v>
      </c>
      <c r="K349" s="198" t="str">
        <f t="shared" ca="1" si="5"/>
        <v>VIGENTE</v>
      </c>
      <c r="L349" s="194" t="s">
        <v>1372</v>
      </c>
      <c r="M349" s="194" t="s">
        <v>140</v>
      </c>
      <c r="N349" s="199" t="s">
        <v>2138</v>
      </c>
      <c r="O349" s="194" t="s">
        <v>2139</v>
      </c>
      <c r="P349" s="194" t="s">
        <v>2140</v>
      </c>
      <c r="Q349" s="199" t="s">
        <v>2138</v>
      </c>
      <c r="R349" s="194" t="s">
        <v>1477</v>
      </c>
      <c r="S349" s="200" t="s">
        <v>895</v>
      </c>
      <c r="T349" s="201" t="s">
        <v>2215</v>
      </c>
      <c r="U349" s="206" t="s">
        <v>2216</v>
      </c>
      <c r="V349" s="203" t="s">
        <v>1294</v>
      </c>
      <c r="W349" s="204" t="s">
        <v>2217</v>
      </c>
      <c r="X349" s="206" t="s">
        <v>2216</v>
      </c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  <c r="AL349" s="217"/>
      <c r="AM349" s="217"/>
      <c r="AN349" s="217"/>
      <c r="AO349" s="217"/>
      <c r="AP349" s="217"/>
      <c r="AQ349" s="217"/>
      <c r="AR349" s="217"/>
      <c r="AS349" s="217"/>
    </row>
    <row r="350" spans="1:45" ht="14.25" customHeight="1">
      <c r="A350" s="193">
        <v>44682</v>
      </c>
      <c r="B350" s="194" t="s">
        <v>2134</v>
      </c>
      <c r="C350" s="194" t="s">
        <v>2135</v>
      </c>
      <c r="D350" s="194" t="s">
        <v>2136</v>
      </c>
      <c r="E350" s="195" t="s">
        <v>2137</v>
      </c>
      <c r="F350" s="195" t="s">
        <v>25</v>
      </c>
      <c r="G350" s="196">
        <v>44629</v>
      </c>
      <c r="H350" s="196">
        <v>45360</v>
      </c>
      <c r="I350" s="197" t="s">
        <v>41</v>
      </c>
      <c r="J350" s="197">
        <f t="shared" ca="1" si="3"/>
        <v>110</v>
      </c>
      <c r="K350" s="198" t="str">
        <f t="shared" ca="1" si="5"/>
        <v>VIGENTE</v>
      </c>
      <c r="L350" s="194" t="s">
        <v>1372</v>
      </c>
      <c r="M350" s="194" t="s">
        <v>140</v>
      </c>
      <c r="N350" s="199" t="s">
        <v>2138</v>
      </c>
      <c r="O350" s="194" t="s">
        <v>2139</v>
      </c>
      <c r="P350" s="194" t="s">
        <v>2140</v>
      </c>
      <c r="Q350" s="199" t="s">
        <v>2138</v>
      </c>
      <c r="R350" s="194" t="s">
        <v>685</v>
      </c>
      <c r="S350" s="200" t="s">
        <v>2218</v>
      </c>
      <c r="T350" s="201" t="s">
        <v>1210</v>
      </c>
      <c r="U350" s="206" t="s">
        <v>2219</v>
      </c>
      <c r="V350" s="203" t="s">
        <v>2220</v>
      </c>
      <c r="W350" s="204" t="s">
        <v>2221</v>
      </c>
      <c r="X350" s="206" t="s">
        <v>2219</v>
      </c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  <c r="AL350" s="217"/>
      <c r="AM350" s="217"/>
      <c r="AN350" s="217"/>
      <c r="AO350" s="217"/>
      <c r="AP350" s="217"/>
      <c r="AQ350" s="217"/>
      <c r="AR350" s="217"/>
      <c r="AS350" s="217"/>
    </row>
    <row r="351" spans="1:45" ht="14.25" customHeight="1">
      <c r="A351" s="193">
        <v>44682</v>
      </c>
      <c r="B351" s="194" t="s">
        <v>2134</v>
      </c>
      <c r="C351" s="194" t="s">
        <v>2135</v>
      </c>
      <c r="D351" s="194" t="s">
        <v>2136</v>
      </c>
      <c r="E351" s="195" t="s">
        <v>2137</v>
      </c>
      <c r="F351" s="195" t="s">
        <v>25</v>
      </c>
      <c r="G351" s="196">
        <v>44629</v>
      </c>
      <c r="H351" s="196">
        <v>45360</v>
      </c>
      <c r="I351" s="197" t="s">
        <v>41</v>
      </c>
      <c r="J351" s="197">
        <f t="shared" ca="1" si="3"/>
        <v>110</v>
      </c>
      <c r="K351" s="198" t="str">
        <f t="shared" ca="1" si="5"/>
        <v>VIGENTE</v>
      </c>
      <c r="L351" s="194" t="s">
        <v>1372</v>
      </c>
      <c r="M351" s="194" t="s">
        <v>140</v>
      </c>
      <c r="N351" s="199" t="s">
        <v>2138</v>
      </c>
      <c r="O351" s="194" t="s">
        <v>2139</v>
      </c>
      <c r="P351" s="194" t="s">
        <v>2140</v>
      </c>
      <c r="Q351" s="199" t="s">
        <v>2138</v>
      </c>
      <c r="R351" s="194" t="s">
        <v>2222</v>
      </c>
      <c r="S351" s="200" t="s">
        <v>2223</v>
      </c>
      <c r="T351" s="201" t="s">
        <v>2224</v>
      </c>
      <c r="U351" s="206" t="s">
        <v>2225</v>
      </c>
      <c r="V351" s="203" t="s">
        <v>2226</v>
      </c>
      <c r="W351" s="201" t="s">
        <v>799</v>
      </c>
      <c r="X351" s="215" t="s">
        <v>2225</v>
      </c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  <c r="AL351" s="217"/>
      <c r="AM351" s="217"/>
      <c r="AN351" s="217"/>
      <c r="AO351" s="217"/>
      <c r="AP351" s="217"/>
      <c r="AQ351" s="217"/>
      <c r="AR351" s="217"/>
      <c r="AS351" s="217"/>
    </row>
    <row r="352" spans="1:45" ht="14.25" customHeight="1">
      <c r="A352" s="193">
        <v>44682</v>
      </c>
      <c r="B352" s="194" t="s">
        <v>2134</v>
      </c>
      <c r="C352" s="194" t="s">
        <v>2135</v>
      </c>
      <c r="D352" s="194" t="s">
        <v>2136</v>
      </c>
      <c r="E352" s="195" t="s">
        <v>2137</v>
      </c>
      <c r="F352" s="195" t="s">
        <v>25</v>
      </c>
      <c r="G352" s="196">
        <v>44629</v>
      </c>
      <c r="H352" s="196">
        <v>45360</v>
      </c>
      <c r="I352" s="197" t="s">
        <v>41</v>
      </c>
      <c r="J352" s="197">
        <f t="shared" ca="1" si="3"/>
        <v>110</v>
      </c>
      <c r="K352" s="198" t="str">
        <f t="shared" ca="1" si="5"/>
        <v>VIGENTE</v>
      </c>
      <c r="L352" s="194" t="s">
        <v>1372</v>
      </c>
      <c r="M352" s="194" t="s">
        <v>140</v>
      </c>
      <c r="N352" s="199" t="s">
        <v>2138</v>
      </c>
      <c r="O352" s="194" t="s">
        <v>2139</v>
      </c>
      <c r="P352" s="194" t="s">
        <v>2140</v>
      </c>
      <c r="Q352" s="199" t="s">
        <v>2138</v>
      </c>
      <c r="R352" s="194" t="s">
        <v>1487</v>
      </c>
      <c r="S352" s="200" t="s">
        <v>626</v>
      </c>
      <c r="T352" s="201" t="s">
        <v>2227</v>
      </c>
      <c r="U352" s="206" t="s">
        <v>2228</v>
      </c>
      <c r="V352" s="203" t="s">
        <v>2229</v>
      </c>
      <c r="W352" s="204" t="s">
        <v>2230</v>
      </c>
      <c r="X352" s="206" t="s">
        <v>2228</v>
      </c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  <c r="AL352" s="217"/>
      <c r="AM352" s="217"/>
      <c r="AN352" s="217"/>
      <c r="AO352" s="217"/>
      <c r="AP352" s="217"/>
      <c r="AQ352" s="217"/>
      <c r="AR352" s="217"/>
      <c r="AS352" s="217"/>
    </row>
    <row r="353" spans="1:45" ht="14.25" customHeight="1">
      <c r="A353" s="193">
        <v>44682</v>
      </c>
      <c r="B353" s="194" t="s">
        <v>2134</v>
      </c>
      <c r="C353" s="194" t="s">
        <v>2135</v>
      </c>
      <c r="D353" s="194" t="s">
        <v>2136</v>
      </c>
      <c r="E353" s="195" t="s">
        <v>2137</v>
      </c>
      <c r="F353" s="195" t="s">
        <v>25</v>
      </c>
      <c r="G353" s="196">
        <v>44629</v>
      </c>
      <c r="H353" s="196">
        <v>45360</v>
      </c>
      <c r="I353" s="197" t="s">
        <v>41</v>
      </c>
      <c r="J353" s="197">
        <f t="shared" ca="1" si="3"/>
        <v>110</v>
      </c>
      <c r="K353" s="198" t="str">
        <f t="shared" ca="1" si="5"/>
        <v>VIGENTE</v>
      </c>
      <c r="L353" s="194" t="s">
        <v>1372</v>
      </c>
      <c r="M353" s="194" t="s">
        <v>140</v>
      </c>
      <c r="N353" s="199" t="s">
        <v>2138</v>
      </c>
      <c r="O353" s="194" t="s">
        <v>2139</v>
      </c>
      <c r="P353" s="194" t="s">
        <v>2140</v>
      </c>
      <c r="Q353" s="199" t="s">
        <v>2138</v>
      </c>
      <c r="R353" s="194" t="s">
        <v>1492</v>
      </c>
      <c r="S353" s="200" t="s">
        <v>2231</v>
      </c>
      <c r="T353" s="201" t="s">
        <v>2232</v>
      </c>
      <c r="U353" s="206" t="s">
        <v>2233</v>
      </c>
      <c r="V353" s="203" t="s">
        <v>2234</v>
      </c>
      <c r="W353" s="204" t="s">
        <v>2235</v>
      </c>
      <c r="X353" s="206" t="s">
        <v>2233</v>
      </c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  <c r="AL353" s="217"/>
      <c r="AM353" s="217"/>
      <c r="AN353" s="217"/>
      <c r="AO353" s="217"/>
      <c r="AP353" s="217"/>
      <c r="AQ353" s="217"/>
      <c r="AR353" s="217"/>
      <c r="AS353" s="217"/>
    </row>
    <row r="354" spans="1:45" ht="14.25" customHeight="1">
      <c r="A354" s="193">
        <v>44682</v>
      </c>
      <c r="B354" s="194" t="s">
        <v>2134</v>
      </c>
      <c r="C354" s="194" t="s">
        <v>2135</v>
      </c>
      <c r="D354" s="194" t="s">
        <v>2136</v>
      </c>
      <c r="E354" s="195" t="s">
        <v>2137</v>
      </c>
      <c r="F354" s="195" t="s">
        <v>25</v>
      </c>
      <c r="G354" s="196">
        <v>44629</v>
      </c>
      <c r="H354" s="196">
        <v>45360</v>
      </c>
      <c r="I354" s="197" t="s">
        <v>41</v>
      </c>
      <c r="J354" s="197">
        <f t="shared" ca="1" si="3"/>
        <v>110</v>
      </c>
      <c r="K354" s="198" t="str">
        <f t="shared" ca="1" si="5"/>
        <v>VIGENTE</v>
      </c>
      <c r="L354" s="194" t="s">
        <v>1372</v>
      </c>
      <c r="M354" s="194" t="s">
        <v>140</v>
      </c>
      <c r="N354" s="199" t="s">
        <v>2138</v>
      </c>
      <c r="O354" s="194" t="s">
        <v>2139</v>
      </c>
      <c r="P354" s="194" t="s">
        <v>2140</v>
      </c>
      <c r="Q354" s="199" t="s">
        <v>2138</v>
      </c>
      <c r="R354" s="194" t="s">
        <v>1499</v>
      </c>
      <c r="S354" s="200" t="s">
        <v>2236</v>
      </c>
      <c r="T354" s="201" t="s">
        <v>2237</v>
      </c>
      <c r="U354" s="206" t="s">
        <v>2238</v>
      </c>
      <c r="V354" s="203" t="s">
        <v>2239</v>
      </c>
      <c r="W354" s="204" t="s">
        <v>2240</v>
      </c>
      <c r="X354" s="206" t="s">
        <v>2238</v>
      </c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  <c r="AL354" s="217"/>
      <c r="AM354" s="217"/>
      <c r="AN354" s="217"/>
      <c r="AO354" s="217"/>
      <c r="AP354" s="217"/>
      <c r="AQ354" s="217"/>
      <c r="AR354" s="217"/>
      <c r="AS354" s="217"/>
    </row>
    <row r="355" spans="1:45" ht="14.25" customHeight="1">
      <c r="A355" s="193">
        <v>44682</v>
      </c>
      <c r="B355" s="194" t="s">
        <v>2134</v>
      </c>
      <c r="C355" s="194" t="s">
        <v>2135</v>
      </c>
      <c r="D355" s="194" t="s">
        <v>2136</v>
      </c>
      <c r="E355" s="195" t="s">
        <v>2137</v>
      </c>
      <c r="F355" s="195" t="s">
        <v>25</v>
      </c>
      <c r="G355" s="196">
        <v>44629</v>
      </c>
      <c r="H355" s="196">
        <v>45360</v>
      </c>
      <c r="I355" s="197" t="s">
        <v>41</v>
      </c>
      <c r="J355" s="197">
        <f t="shared" ca="1" si="3"/>
        <v>110</v>
      </c>
      <c r="K355" s="198" t="str">
        <f t="shared" ca="1" si="5"/>
        <v>VIGENTE</v>
      </c>
      <c r="L355" s="194" t="s">
        <v>1372</v>
      </c>
      <c r="M355" s="194" t="s">
        <v>140</v>
      </c>
      <c r="N355" s="199" t="s">
        <v>2138</v>
      </c>
      <c r="O355" s="194" t="s">
        <v>2139</v>
      </c>
      <c r="P355" s="194" t="s">
        <v>2140</v>
      </c>
      <c r="Q355" s="199" t="s">
        <v>2138</v>
      </c>
      <c r="R355" s="194" t="s">
        <v>1505</v>
      </c>
      <c r="S355" s="200" t="s">
        <v>554</v>
      </c>
      <c r="T355" s="201" t="s">
        <v>555</v>
      </c>
      <c r="U355" s="206" t="s">
        <v>2241</v>
      </c>
      <c r="V355" s="203" t="s">
        <v>2242</v>
      </c>
      <c r="W355" s="204" t="s">
        <v>2243</v>
      </c>
      <c r="X355" s="206" t="s">
        <v>2241</v>
      </c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  <c r="AL355" s="217"/>
      <c r="AM355" s="217"/>
      <c r="AN355" s="217"/>
      <c r="AO355" s="217"/>
      <c r="AP355" s="217"/>
      <c r="AQ355" s="217"/>
      <c r="AR355" s="217"/>
      <c r="AS355" s="217"/>
    </row>
    <row r="356" spans="1:45" ht="14.25" customHeight="1">
      <c r="A356" s="193">
        <v>44682</v>
      </c>
      <c r="B356" s="194" t="s">
        <v>2134</v>
      </c>
      <c r="C356" s="194" t="s">
        <v>2135</v>
      </c>
      <c r="D356" s="194" t="s">
        <v>2136</v>
      </c>
      <c r="E356" s="195" t="s">
        <v>2137</v>
      </c>
      <c r="F356" s="195" t="s">
        <v>25</v>
      </c>
      <c r="G356" s="196">
        <v>44629</v>
      </c>
      <c r="H356" s="196">
        <v>45360</v>
      </c>
      <c r="I356" s="197" t="s">
        <v>41</v>
      </c>
      <c r="J356" s="197">
        <f t="shared" ca="1" si="3"/>
        <v>110</v>
      </c>
      <c r="K356" s="198" t="str">
        <f t="shared" ca="1" si="5"/>
        <v>VIGENTE</v>
      </c>
      <c r="L356" s="194" t="s">
        <v>1372</v>
      </c>
      <c r="M356" s="194" t="s">
        <v>140</v>
      </c>
      <c r="N356" s="199" t="s">
        <v>2138</v>
      </c>
      <c r="O356" s="194" t="s">
        <v>2139</v>
      </c>
      <c r="P356" s="194" t="s">
        <v>2140</v>
      </c>
      <c r="Q356" s="199" t="s">
        <v>2138</v>
      </c>
      <c r="R356" s="194" t="s">
        <v>1511</v>
      </c>
      <c r="S356" s="200" t="s">
        <v>2244</v>
      </c>
      <c r="T356" s="201" t="s">
        <v>2245</v>
      </c>
      <c r="U356" s="206" t="s">
        <v>2246</v>
      </c>
      <c r="V356" s="203" t="s">
        <v>2247</v>
      </c>
      <c r="W356" s="204" t="s">
        <v>641</v>
      </c>
      <c r="X356" s="206" t="s">
        <v>2246</v>
      </c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  <c r="AL356" s="217"/>
      <c r="AM356" s="217"/>
      <c r="AN356" s="217"/>
      <c r="AO356" s="217"/>
      <c r="AP356" s="217"/>
      <c r="AQ356" s="217"/>
      <c r="AR356" s="217"/>
      <c r="AS356" s="217"/>
    </row>
    <row r="357" spans="1:45" ht="14.25" customHeight="1">
      <c r="A357" s="193">
        <v>44682</v>
      </c>
      <c r="B357" s="194" t="s">
        <v>2134</v>
      </c>
      <c r="C357" s="194" t="s">
        <v>2135</v>
      </c>
      <c r="D357" s="194" t="s">
        <v>2136</v>
      </c>
      <c r="E357" s="195" t="s">
        <v>2137</v>
      </c>
      <c r="F357" s="195" t="s">
        <v>25</v>
      </c>
      <c r="G357" s="196">
        <v>44629</v>
      </c>
      <c r="H357" s="196">
        <v>45360</v>
      </c>
      <c r="I357" s="197" t="s">
        <v>41</v>
      </c>
      <c r="J357" s="197">
        <f t="shared" ca="1" si="3"/>
        <v>110</v>
      </c>
      <c r="K357" s="198" t="str">
        <f t="shared" ca="1" si="5"/>
        <v>VIGENTE</v>
      </c>
      <c r="L357" s="194" t="s">
        <v>1372</v>
      </c>
      <c r="M357" s="194" t="s">
        <v>140</v>
      </c>
      <c r="N357" s="199" t="s">
        <v>2138</v>
      </c>
      <c r="O357" s="194" t="s">
        <v>2139</v>
      </c>
      <c r="P357" s="194" t="s">
        <v>2140</v>
      </c>
      <c r="Q357" s="199" t="s">
        <v>2138</v>
      </c>
      <c r="R357" s="194" t="s">
        <v>1524</v>
      </c>
      <c r="S357" s="200" t="s">
        <v>2248</v>
      </c>
      <c r="T357" s="201" t="s">
        <v>1041</v>
      </c>
      <c r="U357" s="206" t="s">
        <v>2249</v>
      </c>
      <c r="V357" s="203" t="s">
        <v>2250</v>
      </c>
      <c r="W357" s="204" t="s">
        <v>1036</v>
      </c>
      <c r="X357" s="206" t="s">
        <v>2249</v>
      </c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  <c r="AL357" s="217"/>
      <c r="AM357" s="217"/>
      <c r="AN357" s="217"/>
      <c r="AO357" s="217"/>
      <c r="AP357" s="217"/>
      <c r="AQ357" s="217"/>
      <c r="AR357" s="217"/>
      <c r="AS357" s="217"/>
    </row>
    <row r="358" spans="1:45" ht="14.25" customHeight="1">
      <c r="A358" s="193">
        <v>44682</v>
      </c>
      <c r="B358" s="194" t="s">
        <v>2134</v>
      </c>
      <c r="C358" s="194" t="s">
        <v>2135</v>
      </c>
      <c r="D358" s="194" t="s">
        <v>2136</v>
      </c>
      <c r="E358" s="195" t="s">
        <v>2137</v>
      </c>
      <c r="F358" s="195" t="s">
        <v>25</v>
      </c>
      <c r="G358" s="196">
        <v>44629</v>
      </c>
      <c r="H358" s="196">
        <v>45360</v>
      </c>
      <c r="I358" s="197" t="s">
        <v>41</v>
      </c>
      <c r="J358" s="197">
        <f t="shared" ca="1" si="3"/>
        <v>110</v>
      </c>
      <c r="K358" s="198" t="str">
        <f t="shared" ca="1" si="5"/>
        <v>VIGENTE</v>
      </c>
      <c r="L358" s="194" t="s">
        <v>1372</v>
      </c>
      <c r="M358" s="194" t="s">
        <v>140</v>
      </c>
      <c r="N358" s="199" t="s">
        <v>2138</v>
      </c>
      <c r="O358" s="194" t="s">
        <v>2139</v>
      </c>
      <c r="P358" s="194" t="s">
        <v>2140</v>
      </c>
      <c r="Q358" s="199" t="s">
        <v>2138</v>
      </c>
      <c r="R358" s="194" t="s">
        <v>1527</v>
      </c>
      <c r="S358" s="200" t="s">
        <v>2251</v>
      </c>
      <c r="T358" s="201" t="s">
        <v>2252</v>
      </c>
      <c r="U358" s="206" t="s">
        <v>2253</v>
      </c>
      <c r="V358" s="203" t="s">
        <v>2254</v>
      </c>
      <c r="W358" s="204" t="s">
        <v>2255</v>
      </c>
      <c r="X358" s="206" t="s">
        <v>2253</v>
      </c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  <c r="AL358" s="217"/>
      <c r="AM358" s="217"/>
      <c r="AN358" s="217"/>
      <c r="AO358" s="217"/>
      <c r="AP358" s="217"/>
      <c r="AQ358" s="217"/>
      <c r="AR358" s="217"/>
      <c r="AS358" s="217"/>
    </row>
    <row r="359" spans="1:45" ht="14.25" customHeight="1">
      <c r="A359" s="193">
        <v>44682</v>
      </c>
      <c r="B359" s="194" t="s">
        <v>2134</v>
      </c>
      <c r="C359" s="194" t="s">
        <v>2135</v>
      </c>
      <c r="D359" s="194" t="s">
        <v>2136</v>
      </c>
      <c r="E359" s="195" t="s">
        <v>2256</v>
      </c>
      <c r="F359" s="195" t="s">
        <v>25</v>
      </c>
      <c r="G359" s="196">
        <v>44629</v>
      </c>
      <c r="H359" s="196">
        <v>45360</v>
      </c>
      <c r="I359" s="197" t="s">
        <v>41</v>
      </c>
      <c r="J359" s="197">
        <f t="shared" ca="1" si="3"/>
        <v>110</v>
      </c>
      <c r="K359" s="198" t="str">
        <f t="shared" ca="1" si="5"/>
        <v>VIGENTE</v>
      </c>
      <c r="L359" s="194" t="s">
        <v>1372</v>
      </c>
      <c r="M359" s="194" t="s">
        <v>140</v>
      </c>
      <c r="N359" s="199" t="s">
        <v>2138</v>
      </c>
      <c r="O359" s="194" t="s">
        <v>2139</v>
      </c>
      <c r="P359" s="194" t="s">
        <v>2140</v>
      </c>
      <c r="Q359" s="199" t="s">
        <v>2138</v>
      </c>
      <c r="R359" s="194" t="s">
        <v>1533</v>
      </c>
      <c r="S359" s="200" t="s">
        <v>2257</v>
      </c>
      <c r="T359" s="201" t="s">
        <v>2258</v>
      </c>
      <c r="U359" s="206" t="s">
        <v>2259</v>
      </c>
      <c r="V359" s="203" t="s">
        <v>2260</v>
      </c>
      <c r="W359" s="204" t="s">
        <v>2109</v>
      </c>
      <c r="X359" s="206" t="s">
        <v>2259</v>
      </c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  <c r="AL359" s="217"/>
      <c r="AM359" s="217"/>
      <c r="AN359" s="217"/>
      <c r="AO359" s="217"/>
      <c r="AP359" s="217"/>
      <c r="AQ359" s="217"/>
      <c r="AR359" s="217"/>
      <c r="AS359" s="217"/>
    </row>
    <row r="360" spans="1:45" ht="14.25" customHeight="1">
      <c r="A360" s="193" t="s">
        <v>2261</v>
      </c>
      <c r="B360" s="194" t="s">
        <v>2008</v>
      </c>
      <c r="C360" s="194" t="s">
        <v>2262</v>
      </c>
      <c r="D360" s="194" t="s">
        <v>2263</v>
      </c>
      <c r="E360" s="195" t="s">
        <v>2011</v>
      </c>
      <c r="F360" s="195" t="s">
        <v>25</v>
      </c>
      <c r="G360" s="196">
        <v>44883</v>
      </c>
      <c r="H360" s="196">
        <v>45340</v>
      </c>
      <c r="I360" s="197" t="s">
        <v>153</v>
      </c>
      <c r="J360" s="197">
        <f t="shared" ca="1" si="3"/>
        <v>90</v>
      </c>
      <c r="K360" s="198" t="str">
        <f t="shared" ca="1" si="5"/>
        <v>PROVIDÊNCIAS</v>
      </c>
      <c r="L360" s="194" t="s">
        <v>1568</v>
      </c>
      <c r="M360" s="194" t="s">
        <v>285</v>
      </c>
      <c r="N360" s="199" t="s">
        <v>2264</v>
      </c>
      <c r="O360" s="194" t="s">
        <v>1570</v>
      </c>
      <c r="P360" s="194" t="s">
        <v>282</v>
      </c>
      <c r="Q360" s="199" t="s">
        <v>2264</v>
      </c>
      <c r="R360" s="194" t="s">
        <v>1126</v>
      </c>
      <c r="S360" s="200" t="s">
        <v>2265</v>
      </c>
      <c r="T360" s="201" t="s">
        <v>1726</v>
      </c>
      <c r="U360" s="199" t="s">
        <v>2266</v>
      </c>
      <c r="V360" s="203" t="s">
        <v>2267</v>
      </c>
      <c r="W360" s="204" t="s">
        <v>1728</v>
      </c>
      <c r="X360" s="199" t="s">
        <v>2266</v>
      </c>
      <c r="Y360" s="189"/>
      <c r="Z360" s="189"/>
      <c r="AA360" s="189"/>
      <c r="AB360" s="189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</row>
    <row r="361" spans="1:45" ht="14.25" customHeight="1">
      <c r="A361" s="193" t="s">
        <v>2261</v>
      </c>
      <c r="B361" s="194" t="s">
        <v>2008</v>
      </c>
      <c r="C361" s="194" t="s">
        <v>2262</v>
      </c>
      <c r="D361" s="194" t="s">
        <v>2263</v>
      </c>
      <c r="E361" s="195" t="s">
        <v>2011</v>
      </c>
      <c r="F361" s="195" t="s">
        <v>25</v>
      </c>
      <c r="G361" s="196">
        <v>44883</v>
      </c>
      <c r="H361" s="196">
        <v>45340</v>
      </c>
      <c r="I361" s="197" t="s">
        <v>153</v>
      </c>
      <c r="J361" s="197">
        <f t="shared" ca="1" si="3"/>
        <v>90</v>
      </c>
      <c r="K361" s="198" t="str">
        <f t="shared" ca="1" si="5"/>
        <v>PROVIDÊNCIAS</v>
      </c>
      <c r="L361" s="194" t="s">
        <v>1568</v>
      </c>
      <c r="M361" s="194" t="s">
        <v>285</v>
      </c>
      <c r="N361" s="199" t="s">
        <v>2264</v>
      </c>
      <c r="O361" s="194" t="s">
        <v>1570</v>
      </c>
      <c r="P361" s="194" t="s">
        <v>282</v>
      </c>
      <c r="Q361" s="199" t="s">
        <v>2264</v>
      </c>
      <c r="R361" s="194" t="s">
        <v>1984</v>
      </c>
      <c r="S361" s="200" t="s">
        <v>2268</v>
      </c>
      <c r="T361" s="201" t="s">
        <v>290</v>
      </c>
      <c r="U361" s="199" t="s">
        <v>2266</v>
      </c>
      <c r="V361" s="203" t="s">
        <v>1711</v>
      </c>
      <c r="W361" s="204" t="s">
        <v>288</v>
      </c>
      <c r="X361" s="199" t="s">
        <v>2266</v>
      </c>
      <c r="Y361" s="189"/>
      <c r="Z361" s="189"/>
      <c r="AA361" s="189"/>
      <c r="AB361" s="189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</row>
    <row r="362" spans="1:45" ht="14.25" customHeight="1">
      <c r="A362" s="193" t="s">
        <v>2269</v>
      </c>
      <c r="B362" s="194" t="s">
        <v>1069</v>
      </c>
      <c r="C362" s="194" t="s">
        <v>2270</v>
      </c>
      <c r="D362" s="194" t="s">
        <v>1217</v>
      </c>
      <c r="E362" s="195" t="s">
        <v>1033</v>
      </c>
      <c r="F362" s="195" t="s">
        <v>25</v>
      </c>
      <c r="G362" s="196">
        <v>44663</v>
      </c>
      <c r="H362" s="196">
        <v>45394</v>
      </c>
      <c r="I362" s="197" t="s">
        <v>199</v>
      </c>
      <c r="J362" s="197">
        <f t="shared" ca="1" si="3"/>
        <v>144</v>
      </c>
      <c r="K362" s="198" t="str">
        <f t="shared" ca="1" si="5"/>
        <v>VIGENTE</v>
      </c>
      <c r="L362" s="194" t="s">
        <v>523</v>
      </c>
      <c r="M362" s="194" t="s">
        <v>524</v>
      </c>
      <c r="N362" s="199" t="s">
        <v>2271</v>
      </c>
      <c r="O362" s="194" t="s">
        <v>127</v>
      </c>
      <c r="P362" s="194" t="s">
        <v>128</v>
      </c>
      <c r="Q362" s="199" t="s">
        <v>2271</v>
      </c>
      <c r="R362" s="194" t="s">
        <v>1425</v>
      </c>
      <c r="S362" s="200" t="s">
        <v>1428</v>
      </c>
      <c r="T362" s="201" t="s">
        <v>1429</v>
      </c>
      <c r="U362" s="199" t="s">
        <v>2272</v>
      </c>
      <c r="V362" s="203" t="s">
        <v>724</v>
      </c>
      <c r="W362" s="204" t="s">
        <v>527</v>
      </c>
      <c r="X362" s="199" t="s">
        <v>2272</v>
      </c>
      <c r="Y362" s="189"/>
      <c r="Z362" s="189"/>
      <c r="AA362" s="189"/>
      <c r="AB362" s="189"/>
      <c r="AC362" s="189"/>
      <c r="AD362" s="189"/>
      <c r="AE362" s="189"/>
      <c r="AF362" s="189"/>
      <c r="AG362" s="189"/>
      <c r="AH362" s="189"/>
      <c r="AI362" s="189"/>
      <c r="AJ362" s="189"/>
      <c r="AK362" s="189"/>
      <c r="AL362" s="189"/>
      <c r="AM362" s="189"/>
      <c r="AN362" s="189"/>
      <c r="AO362" s="189"/>
      <c r="AP362" s="189"/>
      <c r="AQ362" s="189"/>
      <c r="AR362" s="189"/>
      <c r="AS362" s="189"/>
    </row>
    <row r="363" spans="1:45" ht="14.25" customHeight="1">
      <c r="A363" s="193" t="s">
        <v>2269</v>
      </c>
      <c r="B363" s="194" t="s">
        <v>1069</v>
      </c>
      <c r="C363" s="194" t="s">
        <v>2270</v>
      </c>
      <c r="D363" s="194" t="s">
        <v>1217</v>
      </c>
      <c r="E363" s="195" t="s">
        <v>1033</v>
      </c>
      <c r="F363" s="195" t="s">
        <v>25</v>
      </c>
      <c r="G363" s="196">
        <v>44663</v>
      </c>
      <c r="H363" s="196">
        <v>45394</v>
      </c>
      <c r="I363" s="197" t="s">
        <v>199</v>
      </c>
      <c r="J363" s="197">
        <f t="shared" ca="1" si="3"/>
        <v>144</v>
      </c>
      <c r="K363" s="198" t="str">
        <f t="shared" ca="1" si="5"/>
        <v>VIGENTE</v>
      </c>
      <c r="L363" s="194" t="s">
        <v>523</v>
      </c>
      <c r="M363" s="194" t="s">
        <v>524</v>
      </c>
      <c r="N363" s="199" t="s">
        <v>2271</v>
      </c>
      <c r="O363" s="194" t="s">
        <v>127</v>
      </c>
      <c r="P363" s="194" t="s">
        <v>128</v>
      </c>
      <c r="Q363" s="199" t="s">
        <v>2271</v>
      </c>
      <c r="R363" s="194" t="s">
        <v>1418</v>
      </c>
      <c r="S363" s="200" t="s">
        <v>1428</v>
      </c>
      <c r="T363" s="201" t="s">
        <v>1429</v>
      </c>
      <c r="U363" s="199" t="s">
        <v>2272</v>
      </c>
      <c r="V363" s="203" t="s">
        <v>724</v>
      </c>
      <c r="W363" s="204" t="s">
        <v>527</v>
      </c>
      <c r="X363" s="199" t="s">
        <v>2272</v>
      </c>
      <c r="Y363" s="189"/>
      <c r="Z363" s="189"/>
      <c r="AA363" s="189"/>
      <c r="AB363" s="189"/>
      <c r="AC363" s="189"/>
      <c r="AD363" s="189"/>
      <c r="AE363" s="189"/>
      <c r="AF363" s="189"/>
      <c r="AG363" s="189"/>
      <c r="AH363" s="189"/>
      <c r="AI363" s="189"/>
      <c r="AJ363" s="189"/>
      <c r="AK363" s="189"/>
      <c r="AL363" s="189"/>
      <c r="AM363" s="189"/>
      <c r="AN363" s="189"/>
      <c r="AO363" s="189"/>
      <c r="AP363" s="189"/>
      <c r="AQ363" s="189"/>
      <c r="AR363" s="189"/>
      <c r="AS363" s="189"/>
    </row>
    <row r="364" spans="1:45" ht="14.25" customHeight="1">
      <c r="A364" s="193" t="s">
        <v>2273</v>
      </c>
      <c r="B364" s="194" t="s">
        <v>2274</v>
      </c>
      <c r="C364" s="194" t="s">
        <v>2275</v>
      </c>
      <c r="D364" s="194" t="s">
        <v>2276</v>
      </c>
      <c r="E364" s="195" t="s">
        <v>54</v>
      </c>
      <c r="F364" s="195" t="s">
        <v>25</v>
      </c>
      <c r="G364" s="196">
        <v>44671</v>
      </c>
      <c r="H364" s="196">
        <v>45402</v>
      </c>
      <c r="I364" s="197" t="s">
        <v>199</v>
      </c>
      <c r="J364" s="197">
        <f t="shared" ca="1" si="3"/>
        <v>152</v>
      </c>
      <c r="K364" s="198" t="str">
        <f t="shared" ca="1" si="5"/>
        <v>VIGENTE</v>
      </c>
      <c r="L364" s="194" t="s">
        <v>1136</v>
      </c>
      <c r="M364" s="194" t="s">
        <v>1004</v>
      </c>
      <c r="N364" s="199" t="s">
        <v>2277</v>
      </c>
      <c r="O364" s="194" t="s">
        <v>1895</v>
      </c>
      <c r="P364" s="194" t="s">
        <v>342</v>
      </c>
      <c r="Q364" s="199" t="s">
        <v>2277</v>
      </c>
      <c r="R364" s="194" t="s">
        <v>1430</v>
      </c>
      <c r="S364" s="200" t="s">
        <v>1180</v>
      </c>
      <c r="T364" s="201" t="s">
        <v>849</v>
      </c>
      <c r="U364" s="199" t="s">
        <v>2278</v>
      </c>
      <c r="V364" s="203" t="s">
        <v>2279</v>
      </c>
      <c r="W364" s="204" t="s">
        <v>348</v>
      </c>
      <c r="X364" s="199" t="s">
        <v>2278</v>
      </c>
      <c r="Y364" s="191"/>
      <c r="Z364" s="191"/>
      <c r="AA364" s="191"/>
      <c r="AB364" s="191"/>
      <c r="AC364" s="191"/>
      <c r="AD364" s="191"/>
      <c r="AE364" s="191"/>
      <c r="AF364" s="191"/>
      <c r="AG364" s="191"/>
      <c r="AH364" s="191"/>
      <c r="AI364" s="191"/>
      <c r="AJ364" s="191"/>
      <c r="AK364" s="191"/>
      <c r="AL364" s="191"/>
      <c r="AM364" s="191"/>
      <c r="AN364" s="191"/>
      <c r="AO364" s="191"/>
      <c r="AP364" s="191"/>
      <c r="AQ364" s="191"/>
      <c r="AR364" s="191"/>
      <c r="AS364" s="191"/>
    </row>
    <row r="365" spans="1:45" ht="14.25" customHeight="1">
      <c r="A365" s="193" t="s">
        <v>2273</v>
      </c>
      <c r="B365" s="194" t="s">
        <v>2274</v>
      </c>
      <c r="C365" s="194" t="s">
        <v>2275</v>
      </c>
      <c r="D365" s="194" t="s">
        <v>2276</v>
      </c>
      <c r="E365" s="195" t="s">
        <v>54</v>
      </c>
      <c r="F365" s="195" t="s">
        <v>25</v>
      </c>
      <c r="G365" s="196">
        <v>44671</v>
      </c>
      <c r="H365" s="196">
        <v>45402</v>
      </c>
      <c r="I365" s="197" t="s">
        <v>199</v>
      </c>
      <c r="J365" s="197">
        <f t="shared" ca="1" si="3"/>
        <v>152</v>
      </c>
      <c r="K365" s="198" t="str">
        <f t="shared" ca="1" si="5"/>
        <v>VIGENTE</v>
      </c>
      <c r="L365" s="194" t="s">
        <v>1136</v>
      </c>
      <c r="M365" s="194" t="s">
        <v>1004</v>
      </c>
      <c r="N365" s="199" t="s">
        <v>2277</v>
      </c>
      <c r="O365" s="194" t="s">
        <v>1895</v>
      </c>
      <c r="P365" s="194" t="s">
        <v>342</v>
      </c>
      <c r="Q365" s="199" t="s">
        <v>2277</v>
      </c>
      <c r="R365" s="194" t="s">
        <v>1518</v>
      </c>
      <c r="S365" s="200" t="s">
        <v>357</v>
      </c>
      <c r="T365" s="201" t="s">
        <v>358</v>
      </c>
      <c r="U365" s="199" t="s">
        <v>2280</v>
      </c>
      <c r="V365" s="200" t="s">
        <v>2281</v>
      </c>
      <c r="W365" s="201" t="s">
        <v>802</v>
      </c>
      <c r="X365" s="199" t="s">
        <v>2280</v>
      </c>
      <c r="Y365" s="191"/>
      <c r="Z365" s="191"/>
      <c r="AA365" s="191"/>
      <c r="AB365" s="191"/>
      <c r="AC365" s="191"/>
      <c r="AD365" s="191"/>
      <c r="AE365" s="191"/>
      <c r="AF365" s="191"/>
      <c r="AG365" s="191"/>
      <c r="AH365" s="191"/>
      <c r="AI365" s="191"/>
      <c r="AJ365" s="191"/>
      <c r="AK365" s="191"/>
      <c r="AL365" s="191"/>
      <c r="AM365" s="191"/>
      <c r="AN365" s="191"/>
      <c r="AO365" s="191"/>
      <c r="AP365" s="191"/>
      <c r="AQ365" s="191"/>
      <c r="AR365" s="191"/>
      <c r="AS365" s="191"/>
    </row>
    <row r="366" spans="1:45" ht="14.25" customHeight="1">
      <c r="A366" s="193" t="s">
        <v>2282</v>
      </c>
      <c r="B366" s="194" t="s">
        <v>2023</v>
      </c>
      <c r="C366" s="194" t="s">
        <v>2283</v>
      </c>
      <c r="D366" s="194" t="s">
        <v>1154</v>
      </c>
      <c r="E366" s="195" t="s">
        <v>1010</v>
      </c>
      <c r="F366" s="195" t="s">
        <v>25</v>
      </c>
      <c r="G366" s="196">
        <v>44915</v>
      </c>
      <c r="H366" s="196">
        <v>45646</v>
      </c>
      <c r="I366" s="197" t="s">
        <v>26</v>
      </c>
      <c r="J366" s="197">
        <f t="shared" ca="1" si="3"/>
        <v>396</v>
      </c>
      <c r="K366" s="198" t="str">
        <f t="shared" ca="1" si="5"/>
        <v>VIGENTE</v>
      </c>
      <c r="L366" s="194" t="s">
        <v>987</v>
      </c>
      <c r="M366" s="194" t="s">
        <v>988</v>
      </c>
      <c r="N366" s="199" t="s">
        <v>2284</v>
      </c>
      <c r="O366" s="194" t="s">
        <v>990</v>
      </c>
      <c r="P366" s="194" t="s">
        <v>991</v>
      </c>
      <c r="Q366" s="199" t="s">
        <v>2284</v>
      </c>
      <c r="R366" s="194" t="s">
        <v>1436</v>
      </c>
      <c r="S366" s="200" t="s">
        <v>1438</v>
      </c>
      <c r="T366" s="201" t="s">
        <v>1439</v>
      </c>
      <c r="U366" s="199" t="s">
        <v>2285</v>
      </c>
      <c r="V366" s="200" t="s">
        <v>1748</v>
      </c>
      <c r="W366" s="201" t="s">
        <v>1749</v>
      </c>
      <c r="X366" s="218" t="s">
        <v>2285</v>
      </c>
      <c r="Y366" s="191"/>
      <c r="Z366" s="191"/>
      <c r="AA366" s="191"/>
      <c r="AB366" s="191"/>
      <c r="AC366" s="191"/>
      <c r="AD366" s="191"/>
      <c r="AE366" s="191"/>
      <c r="AF366" s="191"/>
      <c r="AG366" s="191"/>
      <c r="AH366" s="191"/>
      <c r="AI366" s="191"/>
      <c r="AJ366" s="191"/>
      <c r="AK366" s="191"/>
      <c r="AL366" s="191"/>
      <c r="AM366" s="191"/>
      <c r="AN366" s="191"/>
      <c r="AO366" s="191"/>
      <c r="AP366" s="191"/>
      <c r="AQ366" s="191"/>
      <c r="AR366" s="191"/>
      <c r="AS366" s="191"/>
    </row>
    <row r="367" spans="1:45" ht="14.25" customHeight="1">
      <c r="A367" s="193" t="s">
        <v>2286</v>
      </c>
      <c r="B367" s="194" t="s">
        <v>1619</v>
      </c>
      <c r="C367" s="194" t="s">
        <v>2287</v>
      </c>
      <c r="D367" s="194" t="s">
        <v>2288</v>
      </c>
      <c r="E367" s="195" t="s">
        <v>263</v>
      </c>
      <c r="F367" s="195" t="s">
        <v>198</v>
      </c>
      <c r="G367" s="196">
        <v>44704</v>
      </c>
      <c r="H367" s="196">
        <v>45313</v>
      </c>
      <c r="I367" s="197" t="s">
        <v>138</v>
      </c>
      <c r="J367" s="197">
        <f t="shared" ca="1" si="3"/>
        <v>63</v>
      </c>
      <c r="K367" s="198" t="str">
        <f t="shared" ca="1" si="5"/>
        <v>PROVIDÊNCIAS</v>
      </c>
      <c r="L367" s="194" t="s">
        <v>154</v>
      </c>
      <c r="M367" s="194" t="s">
        <v>155</v>
      </c>
      <c r="N367" s="210" t="s">
        <v>2289</v>
      </c>
      <c r="O367" s="194" t="s">
        <v>157</v>
      </c>
      <c r="P367" s="194" t="s">
        <v>158</v>
      </c>
      <c r="Q367" s="210" t="s">
        <v>2290</v>
      </c>
      <c r="R367" s="194" t="s">
        <v>2291</v>
      </c>
      <c r="S367" s="200" t="s">
        <v>971</v>
      </c>
      <c r="T367" s="201" t="s">
        <v>972</v>
      </c>
      <c r="U367" s="210" t="s">
        <v>2292</v>
      </c>
      <c r="V367" s="203" t="s">
        <v>584</v>
      </c>
      <c r="W367" s="204" t="s">
        <v>585</v>
      </c>
      <c r="X367" s="210" t="s">
        <v>2292</v>
      </c>
      <c r="Y367" s="191"/>
      <c r="Z367" s="191"/>
      <c r="AA367" s="191"/>
      <c r="AB367" s="191"/>
      <c r="AC367" s="191"/>
      <c r="AD367" s="191"/>
      <c r="AE367" s="191"/>
      <c r="AF367" s="191"/>
      <c r="AG367" s="191"/>
      <c r="AH367" s="191"/>
      <c r="AI367" s="191"/>
      <c r="AJ367" s="191"/>
      <c r="AK367" s="191"/>
      <c r="AL367" s="191"/>
      <c r="AM367" s="191"/>
      <c r="AN367" s="191"/>
      <c r="AO367" s="191"/>
      <c r="AP367" s="191"/>
      <c r="AQ367" s="191"/>
      <c r="AR367" s="191"/>
      <c r="AS367" s="191"/>
    </row>
    <row r="368" spans="1:45" ht="14.25" customHeight="1">
      <c r="A368" s="193" t="s">
        <v>2293</v>
      </c>
      <c r="B368" s="194" t="s">
        <v>2294</v>
      </c>
      <c r="C368" s="194" t="s">
        <v>2295</v>
      </c>
      <c r="D368" s="194" t="s">
        <v>2296</v>
      </c>
      <c r="E368" s="195" t="s">
        <v>181</v>
      </c>
      <c r="F368" s="195" t="s">
        <v>25</v>
      </c>
      <c r="G368" s="196">
        <v>44844</v>
      </c>
      <c r="H368" s="196">
        <v>45577</v>
      </c>
      <c r="I368" s="197" t="s">
        <v>361</v>
      </c>
      <c r="J368" s="197">
        <f t="shared" ca="1" si="3"/>
        <v>327</v>
      </c>
      <c r="K368" s="198" t="str">
        <f t="shared" ca="1" si="5"/>
        <v>VIGENTE</v>
      </c>
      <c r="L368" s="194" t="s">
        <v>2297</v>
      </c>
      <c r="M368" s="194" t="s">
        <v>695</v>
      </c>
      <c r="N368" s="199" t="s">
        <v>2298</v>
      </c>
      <c r="O368" s="194" t="s">
        <v>897</v>
      </c>
      <c r="P368" s="194" t="s">
        <v>898</v>
      </c>
      <c r="Q368" s="199" t="s">
        <v>2298</v>
      </c>
      <c r="R368" s="194" t="s">
        <v>1477</v>
      </c>
      <c r="S368" s="200" t="s">
        <v>2299</v>
      </c>
      <c r="T368" s="201" t="s">
        <v>2300</v>
      </c>
      <c r="U368" s="199" t="s">
        <v>2301</v>
      </c>
      <c r="V368" s="203" t="s">
        <v>2302</v>
      </c>
      <c r="W368" s="204" t="s">
        <v>1479</v>
      </c>
      <c r="X368" s="199" t="s">
        <v>2301</v>
      </c>
      <c r="Y368" s="191"/>
      <c r="Z368" s="191"/>
      <c r="AA368" s="191"/>
      <c r="AB368" s="191"/>
      <c r="AC368" s="191"/>
      <c r="AD368" s="191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</row>
    <row r="369" spans="1:45" ht="14.25" customHeight="1">
      <c r="A369" s="193" t="s">
        <v>2303</v>
      </c>
      <c r="B369" s="194"/>
      <c r="C369" s="194" t="s">
        <v>2304</v>
      </c>
      <c r="D369" s="194" t="s">
        <v>2305</v>
      </c>
      <c r="E369" s="195" t="s">
        <v>2306</v>
      </c>
      <c r="F369" s="195" t="s">
        <v>25</v>
      </c>
      <c r="G369" s="196">
        <v>44781</v>
      </c>
      <c r="H369" s="196">
        <v>45512</v>
      </c>
      <c r="I369" s="197" t="s">
        <v>633</v>
      </c>
      <c r="J369" s="197">
        <f t="shared" ca="1" si="3"/>
        <v>262</v>
      </c>
      <c r="K369" s="198" t="str">
        <f t="shared" ca="1" si="5"/>
        <v>VIGENTE</v>
      </c>
      <c r="L369" s="194" t="s">
        <v>307</v>
      </c>
      <c r="M369" s="194" t="s">
        <v>308</v>
      </c>
      <c r="N369" s="199" t="s">
        <v>2307</v>
      </c>
      <c r="O369" s="194" t="s">
        <v>2308</v>
      </c>
      <c r="P369" s="194" t="s">
        <v>681</v>
      </c>
      <c r="Q369" s="199" t="s">
        <v>2307</v>
      </c>
      <c r="R369" s="194" t="s">
        <v>685</v>
      </c>
      <c r="S369" s="200" t="s">
        <v>686</v>
      </c>
      <c r="T369" s="201" t="s">
        <v>687</v>
      </c>
      <c r="U369" s="199" t="s">
        <v>2309</v>
      </c>
      <c r="V369" s="203" t="s">
        <v>1659</v>
      </c>
      <c r="W369" s="204" t="s">
        <v>781</v>
      </c>
      <c r="X369" s="199" t="s">
        <v>2309</v>
      </c>
      <c r="Y369" s="191"/>
      <c r="Z369" s="191"/>
      <c r="AA369" s="191"/>
      <c r="AB369" s="191"/>
      <c r="AC369" s="191"/>
      <c r="AD369" s="191"/>
      <c r="AE369" s="191"/>
      <c r="AF369" s="191"/>
      <c r="AG369" s="191"/>
      <c r="AH369" s="191"/>
      <c r="AI369" s="191"/>
      <c r="AJ369" s="191"/>
      <c r="AK369" s="191"/>
      <c r="AL369" s="191"/>
      <c r="AM369" s="191"/>
      <c r="AN369" s="191"/>
      <c r="AO369" s="191"/>
      <c r="AP369" s="191"/>
      <c r="AQ369" s="191"/>
      <c r="AR369" s="191"/>
      <c r="AS369" s="191"/>
    </row>
    <row r="370" spans="1:45" ht="14.25" customHeight="1">
      <c r="A370" s="193" t="s">
        <v>2310</v>
      </c>
      <c r="B370" s="194" t="s">
        <v>2023</v>
      </c>
      <c r="C370" s="194" t="s">
        <v>2311</v>
      </c>
      <c r="D370" s="194" t="s">
        <v>2114</v>
      </c>
      <c r="E370" s="195" t="s">
        <v>1010</v>
      </c>
      <c r="F370" s="195" t="s">
        <v>25</v>
      </c>
      <c r="G370" s="196">
        <v>44809</v>
      </c>
      <c r="H370" s="196">
        <v>45540</v>
      </c>
      <c r="I370" s="197" t="s">
        <v>212</v>
      </c>
      <c r="J370" s="197">
        <f t="shared" ca="1" si="3"/>
        <v>290</v>
      </c>
      <c r="K370" s="198" t="str">
        <f t="shared" ca="1" si="5"/>
        <v>VIGENTE</v>
      </c>
      <c r="L370" s="194" t="s">
        <v>2048</v>
      </c>
      <c r="M370" s="194" t="s">
        <v>1264</v>
      </c>
      <c r="N370" s="199" t="s">
        <v>2312</v>
      </c>
      <c r="O370" s="194" t="s">
        <v>2313</v>
      </c>
      <c r="P370" s="194" t="s">
        <v>2314</v>
      </c>
      <c r="Q370" s="199" t="s">
        <v>2312</v>
      </c>
      <c r="R370" s="194" t="s">
        <v>1487</v>
      </c>
      <c r="S370" s="200" t="s">
        <v>2315</v>
      </c>
      <c r="T370" s="201" t="s">
        <v>749</v>
      </c>
      <c r="U370" s="199" t="s">
        <v>2316</v>
      </c>
      <c r="V370" s="203" t="s">
        <v>1946</v>
      </c>
      <c r="W370" s="204" t="s">
        <v>746</v>
      </c>
      <c r="X370" s="199" t="s">
        <v>2316</v>
      </c>
      <c r="Y370" s="191"/>
      <c r="Z370" s="191"/>
      <c r="AA370" s="191"/>
      <c r="AB370" s="191"/>
      <c r="AC370" s="191"/>
      <c r="AD370" s="191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</row>
    <row r="371" spans="1:45" ht="14.25" customHeight="1">
      <c r="A371" s="193" t="s">
        <v>2317</v>
      </c>
      <c r="B371" s="194"/>
      <c r="C371" s="194" t="s">
        <v>2318</v>
      </c>
      <c r="D371" s="194" t="s">
        <v>1765</v>
      </c>
      <c r="E371" s="195" t="s">
        <v>965</v>
      </c>
      <c r="F371" s="195" t="s">
        <v>198</v>
      </c>
      <c r="G371" s="196">
        <v>44851</v>
      </c>
      <c r="H371" s="196">
        <v>45233</v>
      </c>
      <c r="I371" s="197" t="s">
        <v>55</v>
      </c>
      <c r="J371" s="197">
        <f t="shared" ca="1" si="3"/>
        <v>-17</v>
      </c>
      <c r="K371" s="198" t="str">
        <f t="shared" ca="1" si="5"/>
        <v>ENCERRADO</v>
      </c>
      <c r="L371" s="194" t="s">
        <v>911</v>
      </c>
      <c r="M371" s="194" t="s">
        <v>912</v>
      </c>
      <c r="N371" s="199" t="s">
        <v>2319</v>
      </c>
      <c r="O371" s="194" t="s">
        <v>1093</v>
      </c>
      <c r="P371" s="194" t="s">
        <v>73</v>
      </c>
      <c r="Q371" s="199" t="s">
        <v>2319</v>
      </c>
      <c r="R371" s="194" t="s">
        <v>1774</v>
      </c>
      <c r="S371" s="200" t="s">
        <v>2320</v>
      </c>
      <c r="T371" s="201" t="s">
        <v>2321</v>
      </c>
      <c r="U371" s="199" t="s">
        <v>2322</v>
      </c>
      <c r="V371" s="203" t="s">
        <v>1305</v>
      </c>
      <c r="W371" s="204" t="s">
        <v>1306</v>
      </c>
      <c r="X371" s="199" t="s">
        <v>2322</v>
      </c>
      <c r="Y371" s="191"/>
      <c r="Z371" s="191"/>
      <c r="AA371" s="191"/>
      <c r="AB371" s="191"/>
      <c r="AC371" s="191"/>
      <c r="AD371" s="191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</row>
    <row r="372" spans="1:45" ht="14.25" customHeight="1">
      <c r="A372" s="205" t="s">
        <v>2323</v>
      </c>
      <c r="B372" s="194" t="s">
        <v>2324</v>
      </c>
      <c r="C372" s="194" t="s">
        <v>2325</v>
      </c>
      <c r="D372" s="194" t="s">
        <v>2326</v>
      </c>
      <c r="E372" s="195" t="s">
        <v>1605</v>
      </c>
      <c r="F372" s="195" t="s">
        <v>25</v>
      </c>
      <c r="G372" s="196">
        <v>44923</v>
      </c>
      <c r="H372" s="196">
        <v>45245</v>
      </c>
      <c r="I372" s="197" t="s">
        <v>55</v>
      </c>
      <c r="J372" s="197">
        <f t="shared" ca="1" si="3"/>
        <v>-5</v>
      </c>
      <c r="K372" s="198" t="str">
        <f t="shared" ca="1" si="5"/>
        <v>ENCERRADO</v>
      </c>
      <c r="L372" s="194" t="s">
        <v>84</v>
      </c>
      <c r="M372" s="194" t="s">
        <v>85</v>
      </c>
      <c r="N372" s="199" t="s">
        <v>2327</v>
      </c>
      <c r="O372" s="194" t="s">
        <v>87</v>
      </c>
      <c r="P372" s="194" t="s">
        <v>88</v>
      </c>
      <c r="Q372" s="199" t="s">
        <v>2327</v>
      </c>
      <c r="R372" s="194" t="s">
        <v>1834</v>
      </c>
      <c r="S372" s="200" t="s">
        <v>786</v>
      </c>
      <c r="T372" s="201" t="s">
        <v>334</v>
      </c>
      <c r="U372" s="199" t="s">
        <v>2328</v>
      </c>
      <c r="V372" s="203" t="s">
        <v>336</v>
      </c>
      <c r="W372" s="204" t="s">
        <v>337</v>
      </c>
      <c r="X372" s="199" t="s">
        <v>2329</v>
      </c>
      <c r="Y372" s="191"/>
      <c r="Z372" s="191"/>
      <c r="AA372" s="191"/>
      <c r="AB372" s="191"/>
      <c r="AC372" s="191"/>
      <c r="AD372" s="191"/>
      <c r="AE372" s="191"/>
      <c r="AF372" s="191"/>
      <c r="AG372" s="191"/>
      <c r="AH372" s="191"/>
      <c r="AI372" s="191"/>
      <c r="AJ372" s="191"/>
      <c r="AK372" s="191"/>
      <c r="AL372" s="191"/>
      <c r="AM372" s="191"/>
      <c r="AN372" s="191"/>
      <c r="AO372" s="191"/>
      <c r="AP372" s="191"/>
      <c r="AQ372" s="191"/>
      <c r="AR372" s="191"/>
      <c r="AS372" s="191"/>
    </row>
    <row r="373" spans="1:45" ht="14.25" customHeight="1">
      <c r="A373" s="205" t="s">
        <v>2323</v>
      </c>
      <c r="B373" s="194" t="s">
        <v>2324</v>
      </c>
      <c r="C373" s="194" t="s">
        <v>2325</v>
      </c>
      <c r="D373" s="194" t="s">
        <v>2326</v>
      </c>
      <c r="E373" s="195" t="s">
        <v>1605</v>
      </c>
      <c r="F373" s="195" t="s">
        <v>25</v>
      </c>
      <c r="G373" s="196">
        <v>44923</v>
      </c>
      <c r="H373" s="196">
        <v>45245</v>
      </c>
      <c r="I373" s="197" t="s">
        <v>55</v>
      </c>
      <c r="J373" s="197">
        <f t="shared" ca="1" si="3"/>
        <v>-5</v>
      </c>
      <c r="K373" s="198" t="str">
        <f t="shared" ca="1" si="5"/>
        <v>ENCERRADO</v>
      </c>
      <c r="L373" s="194" t="s">
        <v>84</v>
      </c>
      <c r="M373" s="194" t="s">
        <v>85</v>
      </c>
      <c r="N373" s="199" t="s">
        <v>2327</v>
      </c>
      <c r="O373" s="194" t="s">
        <v>87</v>
      </c>
      <c r="P373" s="194" t="s">
        <v>88</v>
      </c>
      <c r="Q373" s="199" t="s">
        <v>2327</v>
      </c>
      <c r="R373" s="194" t="s">
        <v>1828</v>
      </c>
      <c r="S373" s="200" t="s">
        <v>2330</v>
      </c>
      <c r="T373" s="201" t="s">
        <v>1613</v>
      </c>
      <c r="U373" s="199" t="s">
        <v>2328</v>
      </c>
      <c r="V373" s="203" t="s">
        <v>1725</v>
      </c>
      <c r="W373" s="204" t="s">
        <v>1726</v>
      </c>
      <c r="X373" s="199" t="s">
        <v>2328</v>
      </c>
      <c r="Y373" s="191"/>
      <c r="Z373" s="191"/>
      <c r="AA373" s="191"/>
      <c r="AB373" s="191"/>
      <c r="AC373" s="191"/>
      <c r="AD373" s="191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</row>
    <row r="374" spans="1:45" ht="14.25" customHeight="1">
      <c r="A374" s="193" t="s">
        <v>2331</v>
      </c>
      <c r="B374" s="194" t="s">
        <v>2008</v>
      </c>
      <c r="C374" s="194" t="s">
        <v>2332</v>
      </c>
      <c r="D374" s="194" t="s">
        <v>2263</v>
      </c>
      <c r="E374" s="195" t="s">
        <v>2011</v>
      </c>
      <c r="F374" s="195" t="s">
        <v>25</v>
      </c>
      <c r="G374" s="196">
        <v>44902</v>
      </c>
      <c r="H374" s="196">
        <v>45267</v>
      </c>
      <c r="I374" s="197" t="s">
        <v>26</v>
      </c>
      <c r="J374" s="197">
        <f t="shared" ca="1" si="3"/>
        <v>17</v>
      </c>
      <c r="K374" s="198" t="str">
        <f t="shared" ca="1" si="5"/>
        <v>URGENTE</v>
      </c>
      <c r="L374" s="194" t="s">
        <v>1314</v>
      </c>
      <c r="M374" s="194" t="s">
        <v>920</v>
      </c>
      <c r="N374" s="199" t="s">
        <v>2333</v>
      </c>
      <c r="O374" s="194" t="s">
        <v>787</v>
      </c>
      <c r="P374" s="194" t="s">
        <v>788</v>
      </c>
      <c r="Q374" s="199" t="s">
        <v>2333</v>
      </c>
      <c r="R374" s="194" t="s">
        <v>1973</v>
      </c>
      <c r="S374" s="200" t="s">
        <v>1727</v>
      </c>
      <c r="T374" s="201" t="s">
        <v>1728</v>
      </c>
      <c r="U374" s="199" t="s">
        <v>2334</v>
      </c>
      <c r="V374" s="203" t="s">
        <v>1725</v>
      </c>
      <c r="W374" s="204" t="s">
        <v>1726</v>
      </c>
      <c r="X374" s="199" t="s">
        <v>2334</v>
      </c>
      <c r="Y374" s="191"/>
      <c r="Z374" s="191"/>
      <c r="AA374" s="191"/>
      <c r="AB374" s="191"/>
      <c r="AC374" s="191"/>
      <c r="AD374" s="191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</row>
    <row r="375" spans="1:45" ht="14.25" customHeight="1">
      <c r="A375" s="193" t="s">
        <v>2331</v>
      </c>
      <c r="B375" s="194" t="s">
        <v>2008</v>
      </c>
      <c r="C375" s="194" t="s">
        <v>2332</v>
      </c>
      <c r="D375" s="194" t="s">
        <v>2263</v>
      </c>
      <c r="E375" s="195" t="s">
        <v>2011</v>
      </c>
      <c r="F375" s="195" t="s">
        <v>25</v>
      </c>
      <c r="G375" s="196">
        <v>44902</v>
      </c>
      <c r="H375" s="196">
        <v>45267</v>
      </c>
      <c r="I375" s="197" t="s">
        <v>26</v>
      </c>
      <c r="J375" s="197">
        <f t="shared" ca="1" si="3"/>
        <v>17</v>
      </c>
      <c r="K375" s="198" t="str">
        <f t="shared" ca="1" si="5"/>
        <v>URGENTE</v>
      </c>
      <c r="L375" s="194" t="s">
        <v>1314</v>
      </c>
      <c r="M375" s="194" t="s">
        <v>920</v>
      </c>
      <c r="N375" s="199" t="s">
        <v>2333</v>
      </c>
      <c r="O375" s="194" t="s">
        <v>787</v>
      </c>
      <c r="P375" s="194" t="s">
        <v>788</v>
      </c>
      <c r="Q375" s="199" t="s">
        <v>2333</v>
      </c>
      <c r="R375" s="194" t="s">
        <v>1969</v>
      </c>
      <c r="S375" s="200" t="s">
        <v>2335</v>
      </c>
      <c r="T375" s="201" t="s">
        <v>2336</v>
      </c>
      <c r="U375" s="199" t="s">
        <v>2334</v>
      </c>
      <c r="V375" s="203" t="s">
        <v>1838</v>
      </c>
      <c r="W375" s="204" t="s">
        <v>1839</v>
      </c>
      <c r="X375" s="199" t="s">
        <v>2334</v>
      </c>
      <c r="Y375" s="191"/>
      <c r="Z375" s="191"/>
      <c r="AA375" s="191"/>
      <c r="AB375" s="191"/>
      <c r="AC375" s="191"/>
      <c r="AD375" s="191"/>
      <c r="AE375" s="191"/>
      <c r="AF375" s="191"/>
      <c r="AG375" s="191"/>
      <c r="AH375" s="191"/>
      <c r="AI375" s="191"/>
      <c r="AJ375" s="191"/>
      <c r="AK375" s="191"/>
      <c r="AL375" s="191"/>
      <c r="AM375" s="191"/>
      <c r="AN375" s="191"/>
      <c r="AO375" s="191"/>
      <c r="AP375" s="191"/>
      <c r="AQ375" s="191"/>
      <c r="AR375" s="191"/>
      <c r="AS375" s="191"/>
    </row>
    <row r="376" spans="1:45" ht="14.25" customHeight="1">
      <c r="A376" s="193" t="s">
        <v>2337</v>
      </c>
      <c r="B376" s="194" t="s">
        <v>2008</v>
      </c>
      <c r="C376" s="194" t="s">
        <v>2338</v>
      </c>
      <c r="D376" s="194" t="s">
        <v>2339</v>
      </c>
      <c r="E376" s="195" t="s">
        <v>2011</v>
      </c>
      <c r="F376" s="195" t="s">
        <v>25</v>
      </c>
      <c r="G376" s="196">
        <v>44886</v>
      </c>
      <c r="H376" s="196">
        <v>45251</v>
      </c>
      <c r="I376" s="197" t="s">
        <v>55</v>
      </c>
      <c r="J376" s="197">
        <f t="shared" ca="1" si="3"/>
        <v>1</v>
      </c>
      <c r="K376" s="198" t="str">
        <f t="shared" ca="1" si="5"/>
        <v>URGENTE</v>
      </c>
      <c r="L376" s="194" t="s">
        <v>634</v>
      </c>
      <c r="M376" s="194" t="s">
        <v>635</v>
      </c>
      <c r="N376" s="199" t="s">
        <v>2340</v>
      </c>
      <c r="O376" s="194" t="s">
        <v>636</v>
      </c>
      <c r="P376" s="194" t="s">
        <v>637</v>
      </c>
      <c r="Q376" s="199" t="s">
        <v>2340</v>
      </c>
      <c r="R376" s="194" t="s">
        <v>2341</v>
      </c>
      <c r="S376" s="200" t="s">
        <v>2342</v>
      </c>
      <c r="T376" s="201" t="s">
        <v>2343</v>
      </c>
      <c r="U376" s="199" t="s">
        <v>2344</v>
      </c>
      <c r="V376" s="203" t="s">
        <v>792</v>
      </c>
      <c r="W376" s="204" t="s">
        <v>793</v>
      </c>
      <c r="X376" s="199" t="s">
        <v>2344</v>
      </c>
      <c r="Y376" s="191"/>
      <c r="Z376" s="191"/>
      <c r="AA376" s="191"/>
      <c r="AB376" s="191"/>
      <c r="AC376" s="191"/>
      <c r="AD376" s="191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</row>
    <row r="377" spans="1:45" ht="14.25" customHeight="1">
      <c r="A377" s="193" t="s">
        <v>2337</v>
      </c>
      <c r="B377" s="194" t="s">
        <v>2008</v>
      </c>
      <c r="C377" s="194" t="s">
        <v>2338</v>
      </c>
      <c r="D377" s="194" t="s">
        <v>2339</v>
      </c>
      <c r="E377" s="195" t="s">
        <v>2011</v>
      </c>
      <c r="F377" s="195" t="s">
        <v>25</v>
      </c>
      <c r="G377" s="196">
        <v>44886</v>
      </c>
      <c r="H377" s="196">
        <v>45251</v>
      </c>
      <c r="I377" s="197" t="s">
        <v>55</v>
      </c>
      <c r="J377" s="197">
        <f t="shared" ca="1" si="3"/>
        <v>1</v>
      </c>
      <c r="K377" s="198" t="str">
        <f t="shared" ca="1" si="5"/>
        <v>URGENTE</v>
      </c>
      <c r="L377" s="194" t="s">
        <v>634</v>
      </c>
      <c r="M377" s="194" t="s">
        <v>635</v>
      </c>
      <c r="N377" s="199" t="s">
        <v>2340</v>
      </c>
      <c r="O377" s="194" t="s">
        <v>636</v>
      </c>
      <c r="P377" s="194" t="s">
        <v>637</v>
      </c>
      <c r="Q377" s="199" t="s">
        <v>2340</v>
      </c>
      <c r="R377" s="194" t="s">
        <v>2345</v>
      </c>
      <c r="S377" s="200" t="s">
        <v>1725</v>
      </c>
      <c r="T377" s="201" t="s">
        <v>1726</v>
      </c>
      <c r="U377" s="199" t="s">
        <v>2344</v>
      </c>
      <c r="V377" s="203" t="s">
        <v>1727</v>
      </c>
      <c r="W377" s="204" t="s">
        <v>1728</v>
      </c>
      <c r="X377" s="199" t="s">
        <v>2344</v>
      </c>
      <c r="Y377" s="191"/>
      <c r="Z377" s="191"/>
      <c r="AA377" s="191"/>
      <c r="AB377" s="191"/>
      <c r="AC377" s="191"/>
      <c r="AD377" s="191"/>
      <c r="AE377" s="191"/>
      <c r="AF377" s="191"/>
      <c r="AG377" s="191"/>
      <c r="AH377" s="191"/>
      <c r="AI377" s="191"/>
      <c r="AJ377" s="191"/>
      <c r="AK377" s="191"/>
      <c r="AL377" s="191"/>
      <c r="AM377" s="191"/>
      <c r="AN377" s="191"/>
      <c r="AO377" s="191"/>
      <c r="AP377" s="191"/>
      <c r="AQ377" s="191"/>
      <c r="AR377" s="191"/>
      <c r="AS377" s="191"/>
    </row>
    <row r="378" spans="1:45" ht="14.25" customHeight="1">
      <c r="A378" s="193" t="s">
        <v>2346</v>
      </c>
      <c r="B378" s="194" t="s">
        <v>2347</v>
      </c>
      <c r="C378" s="194" t="s">
        <v>2348</v>
      </c>
      <c r="D378" s="194" t="s">
        <v>2349</v>
      </c>
      <c r="E378" s="195" t="s">
        <v>2350</v>
      </c>
      <c r="F378" s="195" t="s">
        <v>25</v>
      </c>
      <c r="G378" s="196">
        <v>44916</v>
      </c>
      <c r="H378" s="196">
        <v>45281</v>
      </c>
      <c r="I378" s="197" t="s">
        <v>26</v>
      </c>
      <c r="J378" s="197">
        <f t="shared" ca="1" si="3"/>
        <v>31</v>
      </c>
      <c r="K378" s="198" t="str">
        <f t="shared" ca="1" si="5"/>
        <v>PROVIDÊNCIAS</v>
      </c>
      <c r="L378" s="194" t="s">
        <v>1700</v>
      </c>
      <c r="M378" s="194" t="s">
        <v>612</v>
      </c>
      <c r="N378" s="199" t="s">
        <v>2351</v>
      </c>
      <c r="O378" s="194" t="s">
        <v>2352</v>
      </c>
      <c r="P378" s="194" t="s">
        <v>1855</v>
      </c>
      <c r="Q378" s="199" t="s">
        <v>2351</v>
      </c>
      <c r="R378" s="194" t="s">
        <v>2353</v>
      </c>
      <c r="S378" s="200" t="s">
        <v>2096</v>
      </c>
      <c r="T378" s="201" t="s">
        <v>931</v>
      </c>
      <c r="U378" s="199" t="s">
        <v>2354</v>
      </c>
      <c r="V378" s="203" t="s">
        <v>2355</v>
      </c>
      <c r="W378" s="204" t="s">
        <v>807</v>
      </c>
      <c r="X378" s="199" t="s">
        <v>2354</v>
      </c>
      <c r="Y378" s="191"/>
      <c r="Z378" s="191"/>
      <c r="AA378" s="191"/>
      <c r="AB378" s="191"/>
      <c r="AC378" s="191"/>
      <c r="AD378" s="191"/>
      <c r="AE378" s="191"/>
      <c r="AF378" s="191"/>
      <c r="AG378" s="191"/>
      <c r="AH378" s="191"/>
      <c r="AI378" s="191"/>
      <c r="AJ378" s="191"/>
      <c r="AK378" s="191"/>
      <c r="AL378" s="191"/>
      <c r="AM378" s="191"/>
      <c r="AN378" s="191"/>
      <c r="AO378" s="191"/>
      <c r="AP378" s="191"/>
      <c r="AQ378" s="191"/>
      <c r="AR378" s="191"/>
      <c r="AS378" s="191"/>
    </row>
    <row r="379" spans="1:45" ht="14.25" customHeight="1">
      <c r="A379" s="193" t="s">
        <v>2356</v>
      </c>
      <c r="B379" s="194" t="s">
        <v>2357</v>
      </c>
      <c r="C379" s="194" t="s">
        <v>2358</v>
      </c>
      <c r="D379" s="194" t="s">
        <v>2359</v>
      </c>
      <c r="E379" s="195" t="s">
        <v>279</v>
      </c>
      <c r="F379" s="195" t="s">
        <v>198</v>
      </c>
      <c r="G379" s="196">
        <v>44813</v>
      </c>
      <c r="H379" s="196">
        <v>45360</v>
      </c>
      <c r="I379" s="197" t="s">
        <v>41</v>
      </c>
      <c r="J379" s="197">
        <f t="shared" ca="1" si="3"/>
        <v>110</v>
      </c>
      <c r="K379" s="198" t="str">
        <f t="shared" ca="1" si="5"/>
        <v>VIGENTE</v>
      </c>
      <c r="L379" s="194" t="s">
        <v>110</v>
      </c>
      <c r="M379" s="194" t="s">
        <v>111</v>
      </c>
      <c r="N379" s="199" t="s">
        <v>2360</v>
      </c>
      <c r="O379" s="194" t="s">
        <v>113</v>
      </c>
      <c r="P379" s="194" t="s">
        <v>114</v>
      </c>
      <c r="Q379" s="199" t="s">
        <v>2360</v>
      </c>
      <c r="R379" s="194" t="s">
        <v>2107</v>
      </c>
      <c r="S379" s="200" t="s">
        <v>1015</v>
      </c>
      <c r="T379" s="201" t="s">
        <v>660</v>
      </c>
      <c r="U379" s="199" t="s">
        <v>2361</v>
      </c>
      <c r="V379" s="203" t="s">
        <v>110</v>
      </c>
      <c r="W379" s="204" t="s">
        <v>111</v>
      </c>
      <c r="X379" s="199" t="s">
        <v>2361</v>
      </c>
      <c r="Y379" s="191"/>
      <c r="Z379" s="191"/>
      <c r="AA379" s="191"/>
      <c r="AB379" s="191"/>
      <c r="AC379" s="191"/>
      <c r="AD379" s="191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</row>
    <row r="380" spans="1:45" ht="14.25" customHeight="1">
      <c r="A380" s="193" t="s">
        <v>2356</v>
      </c>
      <c r="B380" s="194" t="s">
        <v>2357</v>
      </c>
      <c r="C380" s="194" t="s">
        <v>2358</v>
      </c>
      <c r="D380" s="194" t="s">
        <v>2359</v>
      </c>
      <c r="E380" s="195" t="s">
        <v>279</v>
      </c>
      <c r="F380" s="195" t="s">
        <v>198</v>
      </c>
      <c r="G380" s="196">
        <v>44813</v>
      </c>
      <c r="H380" s="196">
        <v>45360</v>
      </c>
      <c r="I380" s="197" t="s">
        <v>41</v>
      </c>
      <c r="J380" s="197">
        <f t="shared" ca="1" si="3"/>
        <v>110</v>
      </c>
      <c r="K380" s="198" t="str">
        <f t="shared" ca="1" si="5"/>
        <v>VIGENTE</v>
      </c>
      <c r="L380" s="194" t="s">
        <v>110</v>
      </c>
      <c r="M380" s="194" t="s">
        <v>111</v>
      </c>
      <c r="N380" s="199" t="s">
        <v>2360</v>
      </c>
      <c r="O380" s="194" t="s">
        <v>113</v>
      </c>
      <c r="P380" s="194" t="s">
        <v>114</v>
      </c>
      <c r="Q380" s="199" t="s">
        <v>2360</v>
      </c>
      <c r="R380" s="194" t="s">
        <v>2105</v>
      </c>
      <c r="S380" s="200" t="s">
        <v>665</v>
      </c>
      <c r="T380" s="201" t="s">
        <v>666</v>
      </c>
      <c r="U380" s="199" t="s">
        <v>2361</v>
      </c>
      <c r="V380" s="203" t="s">
        <v>110</v>
      </c>
      <c r="W380" s="204" t="s">
        <v>111</v>
      </c>
      <c r="X380" s="199" t="s">
        <v>2361</v>
      </c>
      <c r="Y380" s="191"/>
      <c r="Z380" s="191"/>
      <c r="AA380" s="191"/>
      <c r="AB380" s="191"/>
      <c r="AC380" s="191"/>
      <c r="AD380" s="191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</row>
    <row r="381" spans="1:45" ht="14.25" customHeight="1">
      <c r="A381" s="193" t="s">
        <v>2362</v>
      </c>
      <c r="B381" s="194" t="s">
        <v>2023</v>
      </c>
      <c r="C381" s="194" t="s">
        <v>2363</v>
      </c>
      <c r="D381" s="194" t="s">
        <v>1653</v>
      </c>
      <c r="E381" s="195" t="s">
        <v>1010</v>
      </c>
      <c r="F381" s="195" t="s">
        <v>25</v>
      </c>
      <c r="G381" s="196">
        <v>44839</v>
      </c>
      <c r="H381" s="196">
        <v>45570</v>
      </c>
      <c r="I381" s="197" t="s">
        <v>361</v>
      </c>
      <c r="J381" s="197">
        <f t="shared" ca="1" si="3"/>
        <v>320</v>
      </c>
      <c r="K381" s="198" t="str">
        <f t="shared" ca="1" si="5"/>
        <v>VIGENTE</v>
      </c>
      <c r="L381" s="194" t="s">
        <v>2364</v>
      </c>
      <c r="M381" s="213" t="s">
        <v>812</v>
      </c>
      <c r="N381" s="199" t="s">
        <v>2365</v>
      </c>
      <c r="O381" s="194" t="s">
        <v>377</v>
      </c>
      <c r="P381" s="213" t="s">
        <v>378</v>
      </c>
      <c r="Q381" s="199" t="s">
        <v>2365</v>
      </c>
      <c r="R381" s="194" t="s">
        <v>1527</v>
      </c>
      <c r="S381" s="200" t="s">
        <v>1459</v>
      </c>
      <c r="T381" s="201" t="s">
        <v>1460</v>
      </c>
      <c r="U381" s="199" t="s">
        <v>2366</v>
      </c>
      <c r="V381" s="203" t="s">
        <v>809</v>
      </c>
      <c r="W381" s="208" t="s">
        <v>376</v>
      </c>
      <c r="X381" s="199" t="s">
        <v>2366</v>
      </c>
      <c r="Y381" s="191"/>
      <c r="Z381" s="191"/>
      <c r="AA381" s="191"/>
      <c r="AB381" s="191"/>
      <c r="AC381" s="191"/>
      <c r="AD381" s="191"/>
      <c r="AE381" s="191"/>
      <c r="AF381" s="191"/>
      <c r="AG381" s="191"/>
      <c r="AH381" s="191"/>
      <c r="AI381" s="191"/>
      <c r="AJ381" s="191"/>
      <c r="AK381" s="191"/>
      <c r="AL381" s="191"/>
      <c r="AM381" s="191"/>
      <c r="AN381" s="191"/>
      <c r="AO381" s="191"/>
      <c r="AP381" s="191"/>
      <c r="AQ381" s="191"/>
      <c r="AR381" s="191"/>
      <c r="AS381" s="191"/>
    </row>
    <row r="382" spans="1:45" ht="14.25" customHeight="1">
      <c r="A382" s="193" t="s">
        <v>2367</v>
      </c>
      <c r="B382" s="194" t="s">
        <v>1684</v>
      </c>
      <c r="C382" s="194" t="s">
        <v>2368</v>
      </c>
      <c r="D382" s="194" t="s">
        <v>2369</v>
      </c>
      <c r="E382" s="195" t="s">
        <v>1964</v>
      </c>
      <c r="F382" s="195" t="s">
        <v>198</v>
      </c>
      <c r="G382" s="196">
        <v>44743</v>
      </c>
      <c r="H382" s="196">
        <v>45474</v>
      </c>
      <c r="I382" s="197" t="s">
        <v>236</v>
      </c>
      <c r="J382" s="197">
        <f t="shared" ca="1" si="3"/>
        <v>224</v>
      </c>
      <c r="K382" s="198" t="str">
        <f t="shared" ca="1" si="5"/>
        <v>VIGENTE</v>
      </c>
      <c r="L382" s="194" t="s">
        <v>570</v>
      </c>
      <c r="M382" s="194" t="s">
        <v>238</v>
      </c>
      <c r="N382" s="199" t="s">
        <v>2370</v>
      </c>
      <c r="O382" s="194" t="s">
        <v>1408</v>
      </c>
      <c r="P382" s="194" t="s">
        <v>1409</v>
      </c>
      <c r="Q382" s="199" t="s">
        <v>2370</v>
      </c>
      <c r="R382" s="194" t="s">
        <v>2371</v>
      </c>
      <c r="S382" s="200" t="s">
        <v>2372</v>
      </c>
      <c r="T382" s="201" t="s">
        <v>2373</v>
      </c>
      <c r="U382" s="199" t="s">
        <v>2374</v>
      </c>
      <c r="V382" s="203" t="s">
        <v>2375</v>
      </c>
      <c r="W382" s="204" t="s">
        <v>2376</v>
      </c>
      <c r="X382" s="199" t="s">
        <v>2374</v>
      </c>
      <c r="Y382" s="191"/>
      <c r="Z382" s="191"/>
      <c r="AA382" s="191"/>
      <c r="AB382" s="191"/>
      <c r="AC382" s="191"/>
      <c r="AD382" s="191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</row>
    <row r="383" spans="1:45" ht="14.25" customHeight="1">
      <c r="A383" s="193" t="s">
        <v>2367</v>
      </c>
      <c r="B383" s="194" t="s">
        <v>1684</v>
      </c>
      <c r="C383" s="194" t="s">
        <v>2368</v>
      </c>
      <c r="D383" s="194" t="s">
        <v>2369</v>
      </c>
      <c r="E383" s="195" t="s">
        <v>1964</v>
      </c>
      <c r="F383" s="195" t="s">
        <v>198</v>
      </c>
      <c r="G383" s="196">
        <v>44743</v>
      </c>
      <c r="H383" s="196">
        <v>45474</v>
      </c>
      <c r="I383" s="197" t="s">
        <v>236</v>
      </c>
      <c r="J383" s="197">
        <f t="shared" ca="1" si="3"/>
        <v>224</v>
      </c>
      <c r="K383" s="198" t="str">
        <f t="shared" ca="1" si="5"/>
        <v>VIGENTE</v>
      </c>
      <c r="L383" s="194" t="s">
        <v>570</v>
      </c>
      <c r="M383" s="194" t="s">
        <v>238</v>
      </c>
      <c r="N383" s="199" t="s">
        <v>2370</v>
      </c>
      <c r="O383" s="194" t="s">
        <v>1408</v>
      </c>
      <c r="P383" s="194" t="s">
        <v>1409</v>
      </c>
      <c r="Q383" s="199" t="s">
        <v>2370</v>
      </c>
      <c r="R383" s="194" t="s">
        <v>2377</v>
      </c>
      <c r="S383" s="200" t="s">
        <v>2378</v>
      </c>
      <c r="T383" s="201" t="s">
        <v>1409</v>
      </c>
      <c r="U383" s="199" t="s">
        <v>2374</v>
      </c>
      <c r="V383" s="203" t="s">
        <v>1173</v>
      </c>
      <c r="W383" s="204" t="s">
        <v>238</v>
      </c>
      <c r="X383" s="199" t="s">
        <v>2374</v>
      </c>
      <c r="Y383" s="191"/>
      <c r="Z383" s="191"/>
      <c r="AA383" s="191"/>
      <c r="AB383" s="191"/>
      <c r="AC383" s="191"/>
      <c r="AD383" s="191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</row>
    <row r="384" spans="1:45" ht="14.25" customHeight="1">
      <c r="A384" s="193" t="s">
        <v>2379</v>
      </c>
      <c r="B384" s="194" t="s">
        <v>983</v>
      </c>
      <c r="C384" s="194" t="s">
        <v>2380</v>
      </c>
      <c r="D384" s="194" t="s">
        <v>1693</v>
      </c>
      <c r="E384" s="195" t="s">
        <v>965</v>
      </c>
      <c r="F384" s="195" t="s">
        <v>198</v>
      </c>
      <c r="G384" s="196">
        <v>44993</v>
      </c>
      <c r="H384" s="196">
        <v>45359</v>
      </c>
      <c r="I384" s="197" t="s">
        <v>41</v>
      </c>
      <c r="J384" s="197">
        <f t="shared" ca="1" si="3"/>
        <v>109</v>
      </c>
      <c r="K384" s="198" t="str">
        <f t="shared" ca="1" si="5"/>
        <v>VIGENTE</v>
      </c>
      <c r="L384" s="194" t="s">
        <v>724</v>
      </c>
      <c r="M384" s="194" t="s">
        <v>527</v>
      </c>
      <c r="N384" s="199" t="s">
        <v>2381</v>
      </c>
      <c r="O384" s="194" t="s">
        <v>1718</v>
      </c>
      <c r="P384" s="194" t="s">
        <v>533</v>
      </c>
      <c r="Q384" s="199" t="s">
        <v>2381</v>
      </c>
      <c r="R384" s="194" t="s">
        <v>2382</v>
      </c>
      <c r="S384" s="200" t="s">
        <v>523</v>
      </c>
      <c r="T384" s="201" t="s">
        <v>524</v>
      </c>
      <c r="U384" s="199" t="s">
        <v>2383</v>
      </c>
      <c r="V384" s="203" t="s">
        <v>2384</v>
      </c>
      <c r="W384" s="204" t="s">
        <v>2385</v>
      </c>
      <c r="X384" s="199" t="s">
        <v>2383</v>
      </c>
      <c r="Y384" s="191"/>
      <c r="Z384" s="191"/>
      <c r="AA384" s="191"/>
      <c r="AB384" s="191"/>
      <c r="AC384" s="191"/>
      <c r="AD384" s="191"/>
      <c r="AE384" s="191"/>
      <c r="AF384" s="191"/>
      <c r="AG384" s="191"/>
      <c r="AH384" s="191"/>
      <c r="AI384" s="191"/>
      <c r="AJ384" s="191"/>
      <c r="AK384" s="191"/>
      <c r="AL384" s="191"/>
      <c r="AM384" s="191"/>
      <c r="AN384" s="191"/>
      <c r="AO384" s="191"/>
      <c r="AP384" s="191"/>
      <c r="AQ384" s="191"/>
      <c r="AR384" s="191"/>
      <c r="AS384" s="191"/>
    </row>
    <row r="385" spans="1:45" ht="14.25" customHeight="1">
      <c r="A385" s="193" t="s">
        <v>2379</v>
      </c>
      <c r="B385" s="194" t="s">
        <v>983</v>
      </c>
      <c r="C385" s="194" t="s">
        <v>2380</v>
      </c>
      <c r="D385" s="194" t="s">
        <v>1693</v>
      </c>
      <c r="E385" s="195" t="s">
        <v>965</v>
      </c>
      <c r="F385" s="195" t="s">
        <v>198</v>
      </c>
      <c r="G385" s="196">
        <v>44721</v>
      </c>
      <c r="H385" s="196">
        <v>45359</v>
      </c>
      <c r="I385" s="197" t="s">
        <v>41</v>
      </c>
      <c r="J385" s="197">
        <f t="shared" ca="1" si="3"/>
        <v>109</v>
      </c>
      <c r="K385" s="198" t="str">
        <f t="shared" ca="1" si="5"/>
        <v>VIGENTE</v>
      </c>
      <c r="L385" s="194" t="s">
        <v>724</v>
      </c>
      <c r="M385" s="194" t="s">
        <v>527</v>
      </c>
      <c r="N385" s="199" t="s">
        <v>2381</v>
      </c>
      <c r="O385" s="194" t="s">
        <v>1718</v>
      </c>
      <c r="P385" s="194" t="s">
        <v>533</v>
      </c>
      <c r="Q385" s="199" t="s">
        <v>2381</v>
      </c>
      <c r="R385" s="194" t="s">
        <v>2386</v>
      </c>
      <c r="S385" s="200" t="s">
        <v>2387</v>
      </c>
      <c r="T385" s="201" t="s">
        <v>1422</v>
      </c>
      <c r="U385" s="199" t="s">
        <v>2383</v>
      </c>
      <c r="V385" s="203" t="s">
        <v>2388</v>
      </c>
      <c r="W385" s="204" t="s">
        <v>530</v>
      </c>
      <c r="X385" s="199" t="s">
        <v>2383</v>
      </c>
      <c r="Y385" s="191"/>
      <c r="Z385" s="191"/>
      <c r="AA385" s="191"/>
      <c r="AB385" s="191"/>
      <c r="AC385" s="191"/>
      <c r="AD385" s="191"/>
      <c r="AE385" s="191"/>
      <c r="AF385" s="191"/>
      <c r="AG385" s="191"/>
      <c r="AH385" s="191"/>
      <c r="AI385" s="191"/>
      <c r="AJ385" s="191"/>
      <c r="AK385" s="191"/>
      <c r="AL385" s="191"/>
      <c r="AM385" s="191"/>
      <c r="AN385" s="191"/>
      <c r="AO385" s="191"/>
      <c r="AP385" s="191"/>
      <c r="AQ385" s="191"/>
      <c r="AR385" s="191"/>
      <c r="AS385" s="191"/>
    </row>
    <row r="386" spans="1:45" ht="14.25" customHeight="1">
      <c r="A386" s="205" t="s">
        <v>2389</v>
      </c>
      <c r="B386" s="194" t="s">
        <v>2023</v>
      </c>
      <c r="C386" s="194" t="s">
        <v>2390</v>
      </c>
      <c r="D386" s="194" t="s">
        <v>1653</v>
      </c>
      <c r="E386" s="195" t="s">
        <v>1010</v>
      </c>
      <c r="F386" s="195" t="s">
        <v>25</v>
      </c>
      <c r="G386" s="196">
        <v>44809</v>
      </c>
      <c r="H386" s="196">
        <v>45540</v>
      </c>
      <c r="I386" s="197" t="s">
        <v>212</v>
      </c>
      <c r="J386" s="197">
        <f t="shared" ca="1" si="3"/>
        <v>290</v>
      </c>
      <c r="K386" s="198" t="str">
        <f t="shared" ca="1" si="5"/>
        <v>VIGENTE</v>
      </c>
      <c r="L386" s="194" t="s">
        <v>154</v>
      </c>
      <c r="M386" s="194" t="s">
        <v>155</v>
      </c>
      <c r="N386" s="199" t="s">
        <v>2391</v>
      </c>
      <c r="O386" s="194" t="s">
        <v>157</v>
      </c>
      <c r="P386" s="194" t="s">
        <v>158</v>
      </c>
      <c r="Q386" s="199" t="s">
        <v>2392</v>
      </c>
      <c r="R386" s="194" t="s">
        <v>1461</v>
      </c>
      <c r="S386" s="200" t="s">
        <v>2393</v>
      </c>
      <c r="T386" s="201" t="s">
        <v>885</v>
      </c>
      <c r="U386" s="199" t="s">
        <v>2394</v>
      </c>
      <c r="V386" s="203" t="s">
        <v>584</v>
      </c>
      <c r="W386" s="201" t="s">
        <v>585</v>
      </c>
      <c r="X386" s="199" t="s">
        <v>2394</v>
      </c>
      <c r="Y386" s="99"/>
      <c r="Z386" s="99"/>
      <c r="AA386" s="99"/>
      <c r="AB386" s="99"/>
      <c r="AC386" s="99"/>
      <c r="AD386" s="99"/>
      <c r="AE386" s="99"/>
      <c r="AF386" s="99"/>
      <c r="AG386" s="99"/>
      <c r="AH386" s="99"/>
      <c r="AI386" s="99"/>
      <c r="AJ386" s="99"/>
      <c r="AK386" s="99"/>
      <c r="AL386" s="99"/>
      <c r="AM386" s="99"/>
      <c r="AN386" s="99"/>
      <c r="AO386" s="99"/>
      <c r="AP386" s="99"/>
      <c r="AQ386" s="99"/>
      <c r="AR386" s="99"/>
      <c r="AS386" s="99"/>
    </row>
    <row r="387" spans="1:45" ht="14.25" customHeight="1">
      <c r="A387" s="205" t="s">
        <v>2395</v>
      </c>
      <c r="B387" s="194" t="s">
        <v>2008</v>
      </c>
      <c r="C387" s="194" t="s">
        <v>2396</v>
      </c>
      <c r="D387" s="194" t="s">
        <v>2397</v>
      </c>
      <c r="E387" s="195" t="s">
        <v>2011</v>
      </c>
      <c r="F387" s="195" t="s">
        <v>25</v>
      </c>
      <c r="G387" s="196">
        <v>44881</v>
      </c>
      <c r="H387" s="196">
        <v>45428</v>
      </c>
      <c r="I387" s="197" t="s">
        <v>440</v>
      </c>
      <c r="J387" s="197">
        <f t="shared" ca="1" si="3"/>
        <v>178</v>
      </c>
      <c r="K387" s="198" t="str">
        <f t="shared" ca="1" si="5"/>
        <v>VIGENTE</v>
      </c>
      <c r="L387" s="194" t="s">
        <v>887</v>
      </c>
      <c r="M387" s="194" t="s">
        <v>171</v>
      </c>
      <c r="N387" s="199" t="s">
        <v>2398</v>
      </c>
      <c r="O387" s="194" t="s">
        <v>1623</v>
      </c>
      <c r="P387" s="194" t="s">
        <v>590</v>
      </c>
      <c r="Q387" s="199" t="s">
        <v>2398</v>
      </c>
      <c r="R387" s="194" t="s">
        <v>2399</v>
      </c>
      <c r="S387" s="200" t="s">
        <v>2400</v>
      </c>
      <c r="T387" s="201" t="s">
        <v>595</v>
      </c>
      <c r="U387" s="199" t="s">
        <v>2401</v>
      </c>
      <c r="V387" s="203" t="s">
        <v>2402</v>
      </c>
      <c r="W387" s="201" t="s">
        <v>1469</v>
      </c>
      <c r="X387" s="199" t="s">
        <v>2401</v>
      </c>
      <c r="Y387" s="219"/>
      <c r="Z387" s="219"/>
      <c r="AA387" s="219"/>
      <c r="AB387" s="219"/>
      <c r="AC387" s="219"/>
      <c r="AD387" s="219"/>
      <c r="AE387" s="219"/>
      <c r="AF387" s="219"/>
      <c r="AG387" s="219"/>
      <c r="AH387" s="219"/>
      <c r="AI387" s="219"/>
      <c r="AJ387" s="219"/>
      <c r="AK387" s="219"/>
      <c r="AL387" s="219"/>
      <c r="AM387" s="219"/>
      <c r="AN387" s="219"/>
      <c r="AO387" s="219"/>
      <c r="AP387" s="219"/>
      <c r="AQ387" s="219"/>
      <c r="AR387" s="219"/>
      <c r="AS387" s="219"/>
    </row>
    <row r="388" spans="1:45" ht="14.25" customHeight="1">
      <c r="A388" s="205" t="s">
        <v>2395</v>
      </c>
      <c r="B388" s="194" t="s">
        <v>2008</v>
      </c>
      <c r="C388" s="194" t="s">
        <v>2396</v>
      </c>
      <c r="D388" s="194" t="s">
        <v>2397</v>
      </c>
      <c r="E388" s="195" t="s">
        <v>2011</v>
      </c>
      <c r="F388" s="195" t="s">
        <v>25</v>
      </c>
      <c r="G388" s="196">
        <v>44881</v>
      </c>
      <c r="H388" s="196">
        <v>45428</v>
      </c>
      <c r="I388" s="197" t="s">
        <v>440</v>
      </c>
      <c r="J388" s="197">
        <f t="shared" ca="1" si="3"/>
        <v>178</v>
      </c>
      <c r="K388" s="198" t="str">
        <f t="shared" ca="1" si="5"/>
        <v>VIGENTE</v>
      </c>
      <c r="L388" s="194" t="s">
        <v>887</v>
      </c>
      <c r="M388" s="194" t="s">
        <v>171</v>
      </c>
      <c r="N388" s="199" t="s">
        <v>2398</v>
      </c>
      <c r="O388" s="194" t="s">
        <v>1623</v>
      </c>
      <c r="P388" s="194" t="s">
        <v>590</v>
      </c>
      <c r="Q388" s="199" t="s">
        <v>2398</v>
      </c>
      <c r="R388" s="194" t="s">
        <v>2403</v>
      </c>
      <c r="S388" s="200" t="s">
        <v>2404</v>
      </c>
      <c r="T388" s="201" t="s">
        <v>1726</v>
      </c>
      <c r="U388" s="199" t="s">
        <v>2401</v>
      </c>
      <c r="V388" s="203" t="s">
        <v>2405</v>
      </c>
      <c r="W388" s="201" t="s">
        <v>168</v>
      </c>
      <c r="X388" s="199" t="s">
        <v>2401</v>
      </c>
      <c r="Y388" s="99"/>
      <c r="Z388" s="99"/>
      <c r="AA388" s="99"/>
      <c r="AB388" s="99"/>
      <c r="AC388" s="99"/>
      <c r="AD388" s="99"/>
      <c r="AE388" s="99"/>
      <c r="AF388" s="99"/>
      <c r="AG388" s="99"/>
      <c r="AH388" s="99"/>
      <c r="AI388" s="99"/>
      <c r="AJ388" s="99"/>
      <c r="AK388" s="99"/>
      <c r="AL388" s="99"/>
      <c r="AM388" s="99"/>
      <c r="AN388" s="99"/>
      <c r="AO388" s="99"/>
      <c r="AP388" s="99"/>
      <c r="AQ388" s="99"/>
      <c r="AR388" s="99"/>
      <c r="AS388" s="99"/>
    </row>
    <row r="389" spans="1:45" ht="14.25" customHeight="1">
      <c r="A389" s="205" t="s">
        <v>2406</v>
      </c>
      <c r="B389" s="194" t="s">
        <v>1900</v>
      </c>
      <c r="C389" s="194" t="s">
        <v>2407</v>
      </c>
      <c r="D389" s="194" t="s">
        <v>1902</v>
      </c>
      <c r="E389" s="195" t="s">
        <v>1903</v>
      </c>
      <c r="F389" s="195" t="s">
        <v>25</v>
      </c>
      <c r="G389" s="196">
        <v>44911</v>
      </c>
      <c r="H389" s="196">
        <v>45276</v>
      </c>
      <c r="I389" s="197" t="s">
        <v>26</v>
      </c>
      <c r="J389" s="197">
        <f t="shared" ca="1" si="3"/>
        <v>26</v>
      </c>
      <c r="K389" s="198" t="str">
        <f t="shared" ca="1" si="5"/>
        <v>URGENTE</v>
      </c>
      <c r="L389" s="194" t="s">
        <v>2408</v>
      </c>
      <c r="M389" s="194" t="s">
        <v>2409</v>
      </c>
      <c r="N389" s="199" t="s">
        <v>2410</v>
      </c>
      <c r="O389" s="194" t="s">
        <v>897</v>
      </c>
      <c r="P389" s="194" t="s">
        <v>898</v>
      </c>
      <c r="Q389" s="199" t="s">
        <v>2410</v>
      </c>
      <c r="R389" s="194" t="s">
        <v>1477</v>
      </c>
      <c r="S389" s="200" t="s">
        <v>2411</v>
      </c>
      <c r="T389" s="201" t="s">
        <v>2412</v>
      </c>
      <c r="U389" s="199" t="s">
        <v>2413</v>
      </c>
      <c r="V389" s="203" t="s">
        <v>694</v>
      </c>
      <c r="W389" s="201" t="s">
        <v>695</v>
      </c>
      <c r="X389" s="199" t="s">
        <v>2413</v>
      </c>
      <c r="Y389" s="219"/>
      <c r="Z389" s="219"/>
      <c r="AA389" s="219"/>
      <c r="AB389" s="219"/>
      <c r="AC389" s="219"/>
      <c r="AD389" s="219"/>
      <c r="AE389" s="219"/>
      <c r="AF389" s="219"/>
      <c r="AG389" s="219"/>
      <c r="AH389" s="219"/>
      <c r="AI389" s="219"/>
      <c r="AJ389" s="219"/>
      <c r="AK389" s="219"/>
      <c r="AL389" s="219"/>
      <c r="AM389" s="219"/>
      <c r="AN389" s="219"/>
      <c r="AO389" s="219"/>
      <c r="AP389" s="219"/>
      <c r="AQ389" s="219"/>
      <c r="AR389" s="219"/>
      <c r="AS389" s="219"/>
    </row>
    <row r="390" spans="1:45" ht="14.25" customHeight="1">
      <c r="A390" s="205" t="s">
        <v>2414</v>
      </c>
      <c r="B390" s="194" t="s">
        <v>1975</v>
      </c>
      <c r="C390" s="194" t="s">
        <v>2415</v>
      </c>
      <c r="D390" s="194" t="s">
        <v>2416</v>
      </c>
      <c r="E390" s="195" t="s">
        <v>2417</v>
      </c>
      <c r="F390" s="195" t="s">
        <v>25</v>
      </c>
      <c r="G390" s="196">
        <v>44914</v>
      </c>
      <c r="H390" s="196">
        <v>45279</v>
      </c>
      <c r="I390" s="197" t="s">
        <v>26</v>
      </c>
      <c r="J390" s="197">
        <f t="shared" ca="1" si="3"/>
        <v>29</v>
      </c>
      <c r="K390" s="198" t="str">
        <f t="shared" ca="1" si="5"/>
        <v>URGENTE</v>
      </c>
      <c r="L390" s="194" t="s">
        <v>547</v>
      </c>
      <c r="M390" s="194" t="s">
        <v>548</v>
      </c>
      <c r="N390" s="199" t="s">
        <v>2418</v>
      </c>
      <c r="O390" s="194" t="s">
        <v>1506</v>
      </c>
      <c r="P390" s="194" t="s">
        <v>1507</v>
      </c>
      <c r="Q390" s="199" t="s">
        <v>2418</v>
      </c>
      <c r="R390" s="194" t="s">
        <v>1505</v>
      </c>
      <c r="S390" s="200" t="s">
        <v>1509</v>
      </c>
      <c r="T390" s="201" t="s">
        <v>1510</v>
      </c>
      <c r="U390" s="199" t="s">
        <v>2419</v>
      </c>
      <c r="V390" s="203" t="s">
        <v>2420</v>
      </c>
      <c r="W390" s="201" t="s">
        <v>2421</v>
      </c>
      <c r="X390" s="199" t="s">
        <v>2419</v>
      </c>
      <c r="Y390" s="99"/>
      <c r="Z390" s="99"/>
      <c r="AA390" s="99"/>
      <c r="AB390" s="99"/>
      <c r="AC390" s="99"/>
      <c r="AD390" s="99"/>
      <c r="AE390" s="99"/>
      <c r="AF390" s="99"/>
      <c r="AG390" s="99"/>
      <c r="AH390" s="99"/>
      <c r="AI390" s="99"/>
      <c r="AJ390" s="99"/>
      <c r="AK390" s="99"/>
      <c r="AL390" s="99"/>
      <c r="AM390" s="99"/>
      <c r="AN390" s="99"/>
      <c r="AO390" s="99"/>
      <c r="AP390" s="99"/>
      <c r="AQ390" s="99"/>
      <c r="AR390" s="99"/>
      <c r="AS390" s="99"/>
    </row>
    <row r="391" spans="1:45" ht="14.25" customHeight="1">
      <c r="A391" s="205" t="s">
        <v>2422</v>
      </c>
      <c r="B391" s="194" t="s">
        <v>2008</v>
      </c>
      <c r="C391" s="194" t="s">
        <v>2423</v>
      </c>
      <c r="D391" s="194" t="s">
        <v>2339</v>
      </c>
      <c r="E391" s="195" t="s">
        <v>2011</v>
      </c>
      <c r="F391" s="195" t="s">
        <v>25</v>
      </c>
      <c r="G391" s="196">
        <v>44894</v>
      </c>
      <c r="H391" s="196">
        <v>45259</v>
      </c>
      <c r="I391" s="197" t="s">
        <v>55</v>
      </c>
      <c r="J391" s="197">
        <f t="shared" ca="1" si="3"/>
        <v>9</v>
      </c>
      <c r="K391" s="198" t="str">
        <f t="shared" ca="1" si="5"/>
        <v>URGENTE</v>
      </c>
      <c r="L391" s="194" t="s">
        <v>59</v>
      </c>
      <c r="M391" s="194" t="s">
        <v>200</v>
      </c>
      <c r="N391" s="199" t="s">
        <v>2424</v>
      </c>
      <c r="O391" s="194" t="s">
        <v>761</v>
      </c>
      <c r="P391" s="194" t="s">
        <v>1281</v>
      </c>
      <c r="Q391" s="199" t="s">
        <v>2424</v>
      </c>
      <c r="R391" s="194" t="s">
        <v>2425</v>
      </c>
      <c r="S391" s="200" t="s">
        <v>2426</v>
      </c>
      <c r="T391" s="201" t="s">
        <v>2427</v>
      </c>
      <c r="U391" s="199" t="s">
        <v>2428</v>
      </c>
      <c r="V391" s="203" t="s">
        <v>206</v>
      </c>
      <c r="W391" s="201" t="s">
        <v>207</v>
      </c>
      <c r="X391" s="209" t="s">
        <v>2428</v>
      </c>
      <c r="Y391" s="219"/>
      <c r="Z391" s="219"/>
      <c r="AA391" s="219"/>
      <c r="AB391" s="219"/>
      <c r="AC391" s="219"/>
      <c r="AD391" s="219"/>
      <c r="AE391" s="219"/>
      <c r="AF391" s="219"/>
      <c r="AG391" s="219"/>
      <c r="AH391" s="219"/>
      <c r="AI391" s="219"/>
      <c r="AJ391" s="219"/>
      <c r="AK391" s="219"/>
      <c r="AL391" s="219"/>
      <c r="AM391" s="219"/>
      <c r="AN391" s="219"/>
      <c r="AO391" s="219"/>
      <c r="AP391" s="219"/>
      <c r="AQ391" s="219"/>
      <c r="AR391" s="219"/>
      <c r="AS391" s="219"/>
    </row>
    <row r="392" spans="1:45" ht="14.25" customHeight="1">
      <c r="A392" s="205" t="s">
        <v>2422</v>
      </c>
      <c r="B392" s="194" t="s">
        <v>2008</v>
      </c>
      <c r="C392" s="194" t="s">
        <v>2423</v>
      </c>
      <c r="D392" s="194" t="s">
        <v>2339</v>
      </c>
      <c r="E392" s="195" t="s">
        <v>2011</v>
      </c>
      <c r="F392" s="195" t="s">
        <v>25</v>
      </c>
      <c r="G392" s="196">
        <v>44894</v>
      </c>
      <c r="H392" s="196">
        <v>45259</v>
      </c>
      <c r="I392" s="197" t="s">
        <v>55</v>
      </c>
      <c r="J392" s="197">
        <f t="shared" ca="1" si="3"/>
        <v>9</v>
      </c>
      <c r="K392" s="198" t="str">
        <f t="shared" ca="1" si="5"/>
        <v>URGENTE</v>
      </c>
      <c r="L392" s="194" t="s">
        <v>59</v>
      </c>
      <c r="M392" s="194" t="s">
        <v>200</v>
      </c>
      <c r="N392" s="199" t="s">
        <v>2424</v>
      </c>
      <c r="O392" s="194" t="s">
        <v>761</v>
      </c>
      <c r="P392" s="194" t="s">
        <v>1281</v>
      </c>
      <c r="Q392" s="199" t="s">
        <v>2424</v>
      </c>
      <c r="R392" s="194" t="s">
        <v>2429</v>
      </c>
      <c r="S392" s="200" t="s">
        <v>2265</v>
      </c>
      <c r="T392" s="201" t="s">
        <v>1726</v>
      </c>
      <c r="U392" s="199" t="s">
        <v>2430</v>
      </c>
      <c r="V392" s="203" t="s">
        <v>2267</v>
      </c>
      <c r="W392" s="201" t="s">
        <v>1728</v>
      </c>
      <c r="X392" s="199" t="s">
        <v>2430</v>
      </c>
      <c r="Y392" s="99"/>
      <c r="Z392" s="99"/>
      <c r="AA392" s="99"/>
      <c r="AB392" s="99"/>
      <c r="AC392" s="99"/>
      <c r="AD392" s="99"/>
      <c r="AE392" s="99"/>
      <c r="AF392" s="99"/>
      <c r="AG392" s="99"/>
      <c r="AH392" s="99"/>
      <c r="AI392" s="99"/>
      <c r="AJ392" s="99"/>
      <c r="AK392" s="99"/>
      <c r="AL392" s="99"/>
      <c r="AM392" s="99"/>
      <c r="AN392" s="99"/>
      <c r="AO392" s="99"/>
      <c r="AP392" s="99"/>
      <c r="AQ392" s="99"/>
      <c r="AR392" s="99"/>
      <c r="AS392" s="99"/>
    </row>
    <row r="393" spans="1:45" ht="14.25" customHeight="1">
      <c r="A393" s="193">
        <v>44743</v>
      </c>
      <c r="B393" s="194"/>
      <c r="C393" s="194" t="s">
        <v>2431</v>
      </c>
      <c r="D393" s="194" t="s">
        <v>2432</v>
      </c>
      <c r="E393" s="195" t="s">
        <v>488</v>
      </c>
      <c r="F393" s="195" t="s">
        <v>25</v>
      </c>
      <c r="G393" s="196">
        <v>44684</v>
      </c>
      <c r="H393" s="196">
        <v>45415</v>
      </c>
      <c r="I393" s="197" t="s">
        <v>440</v>
      </c>
      <c r="J393" s="197">
        <f t="shared" ca="1" si="3"/>
        <v>165</v>
      </c>
      <c r="K393" s="198" t="str">
        <f t="shared" ca="1" si="5"/>
        <v>VIGENTE</v>
      </c>
      <c r="L393" s="194" t="s">
        <v>2433</v>
      </c>
      <c r="M393" s="194" t="s">
        <v>490</v>
      </c>
      <c r="N393" s="199" t="s">
        <v>2434</v>
      </c>
      <c r="O393" s="194" t="s">
        <v>139</v>
      </c>
      <c r="P393" s="194" t="s">
        <v>140</v>
      </c>
      <c r="Q393" s="199" t="s">
        <v>2434</v>
      </c>
      <c r="R393" s="194" t="s">
        <v>2435</v>
      </c>
      <c r="S393" s="200" t="s">
        <v>2436</v>
      </c>
      <c r="T393" s="201" t="s">
        <v>494</v>
      </c>
      <c r="U393" s="199" t="s">
        <v>2437</v>
      </c>
      <c r="V393" s="203" t="s">
        <v>2438</v>
      </c>
      <c r="W393" s="201" t="s">
        <v>1379</v>
      </c>
      <c r="X393" s="199" t="s">
        <v>2437</v>
      </c>
      <c r="Y393" s="219"/>
      <c r="Z393" s="219"/>
      <c r="AA393" s="219"/>
      <c r="AB393" s="219"/>
      <c r="AC393" s="219"/>
      <c r="AD393" s="219"/>
      <c r="AE393" s="219"/>
      <c r="AF393" s="219"/>
      <c r="AG393" s="219"/>
      <c r="AH393" s="219"/>
      <c r="AI393" s="219"/>
      <c r="AJ393" s="219"/>
      <c r="AK393" s="219"/>
      <c r="AL393" s="219"/>
      <c r="AM393" s="219"/>
      <c r="AN393" s="219"/>
      <c r="AO393" s="219"/>
      <c r="AP393" s="219"/>
      <c r="AQ393" s="219"/>
      <c r="AR393" s="219"/>
      <c r="AS393" s="219"/>
    </row>
    <row r="394" spans="1:45" ht="14.25" customHeight="1">
      <c r="A394" s="193">
        <v>44743</v>
      </c>
      <c r="B394" s="194"/>
      <c r="C394" s="194" t="s">
        <v>2431</v>
      </c>
      <c r="D394" s="194" t="s">
        <v>2432</v>
      </c>
      <c r="E394" s="195" t="s">
        <v>488</v>
      </c>
      <c r="F394" s="195" t="s">
        <v>25</v>
      </c>
      <c r="G394" s="196">
        <v>44684</v>
      </c>
      <c r="H394" s="196">
        <v>45415</v>
      </c>
      <c r="I394" s="197" t="s">
        <v>440</v>
      </c>
      <c r="J394" s="197">
        <f t="shared" ca="1" si="3"/>
        <v>165</v>
      </c>
      <c r="K394" s="198" t="str">
        <f t="shared" ca="1" si="5"/>
        <v>VIGENTE</v>
      </c>
      <c r="L394" s="194" t="s">
        <v>2433</v>
      </c>
      <c r="M394" s="194" t="s">
        <v>490</v>
      </c>
      <c r="N394" s="199" t="s">
        <v>2434</v>
      </c>
      <c r="O394" s="194" t="s">
        <v>139</v>
      </c>
      <c r="P394" s="194" t="s">
        <v>140</v>
      </c>
      <c r="Q394" s="199" t="s">
        <v>2434</v>
      </c>
      <c r="R394" s="194" t="s">
        <v>2439</v>
      </c>
      <c r="S394" s="200" t="s">
        <v>2440</v>
      </c>
      <c r="T394" s="201" t="s">
        <v>2441</v>
      </c>
      <c r="U394" s="199" t="s">
        <v>2437</v>
      </c>
      <c r="V394" s="203" t="s">
        <v>2442</v>
      </c>
      <c r="W394" s="201" t="s">
        <v>2443</v>
      </c>
      <c r="X394" s="199" t="s">
        <v>2437</v>
      </c>
      <c r="Y394" s="99"/>
      <c r="Z394" s="99"/>
      <c r="AA394" s="99"/>
      <c r="AB394" s="99"/>
      <c r="AC394" s="99"/>
      <c r="AD394" s="99"/>
      <c r="AE394" s="99"/>
      <c r="AF394" s="99"/>
      <c r="AG394" s="99"/>
      <c r="AH394" s="99"/>
      <c r="AI394" s="99"/>
      <c r="AJ394" s="99"/>
      <c r="AK394" s="99"/>
      <c r="AL394" s="99"/>
      <c r="AM394" s="99"/>
      <c r="AN394" s="99"/>
      <c r="AO394" s="99"/>
      <c r="AP394" s="99"/>
      <c r="AQ394" s="99"/>
      <c r="AR394" s="99"/>
      <c r="AS394" s="99"/>
    </row>
    <row r="395" spans="1:45" ht="14.25" customHeight="1">
      <c r="A395" s="193">
        <v>44743</v>
      </c>
      <c r="B395" s="194"/>
      <c r="C395" s="194" t="s">
        <v>2431</v>
      </c>
      <c r="D395" s="194" t="s">
        <v>2432</v>
      </c>
      <c r="E395" s="195" t="s">
        <v>488</v>
      </c>
      <c r="F395" s="195" t="s">
        <v>25</v>
      </c>
      <c r="G395" s="196">
        <v>44684</v>
      </c>
      <c r="H395" s="196">
        <v>45415</v>
      </c>
      <c r="I395" s="197" t="s">
        <v>440</v>
      </c>
      <c r="J395" s="197">
        <f t="shared" ca="1" si="3"/>
        <v>165</v>
      </c>
      <c r="K395" s="198" t="str">
        <f t="shared" ca="1" si="5"/>
        <v>VIGENTE</v>
      </c>
      <c r="L395" s="194" t="s">
        <v>2433</v>
      </c>
      <c r="M395" s="194" t="s">
        <v>490</v>
      </c>
      <c r="N395" s="199" t="s">
        <v>2434</v>
      </c>
      <c r="O395" s="194" t="s">
        <v>139</v>
      </c>
      <c r="P395" s="194" t="s">
        <v>140</v>
      </c>
      <c r="Q395" s="199" t="s">
        <v>2434</v>
      </c>
      <c r="R395" s="194" t="s">
        <v>2444</v>
      </c>
      <c r="S395" s="200" t="s">
        <v>2445</v>
      </c>
      <c r="T395" s="201" t="s">
        <v>496</v>
      </c>
      <c r="U395" s="199" t="s">
        <v>2437</v>
      </c>
      <c r="V395" s="203" t="s">
        <v>2446</v>
      </c>
      <c r="W395" s="201" t="s">
        <v>2447</v>
      </c>
      <c r="X395" s="199" t="s">
        <v>2437</v>
      </c>
      <c r="Y395" s="219"/>
      <c r="Z395" s="219"/>
      <c r="AA395" s="219"/>
      <c r="AB395" s="219"/>
      <c r="AC395" s="219"/>
      <c r="AD395" s="219"/>
      <c r="AE395" s="219"/>
      <c r="AF395" s="219"/>
      <c r="AG395" s="219"/>
      <c r="AH395" s="219"/>
      <c r="AI395" s="219"/>
      <c r="AJ395" s="219"/>
      <c r="AK395" s="219"/>
      <c r="AL395" s="219"/>
      <c r="AM395" s="219"/>
      <c r="AN395" s="219"/>
      <c r="AO395" s="219"/>
      <c r="AP395" s="219"/>
      <c r="AQ395" s="219"/>
      <c r="AR395" s="219"/>
      <c r="AS395" s="219"/>
    </row>
    <row r="396" spans="1:45" ht="14.25" customHeight="1">
      <c r="A396" s="205" t="s">
        <v>2448</v>
      </c>
      <c r="B396" s="194" t="s">
        <v>2449</v>
      </c>
      <c r="C396" s="194" t="s">
        <v>2450</v>
      </c>
      <c r="D396" s="194" t="s">
        <v>2451</v>
      </c>
      <c r="E396" s="195" t="s">
        <v>197</v>
      </c>
      <c r="F396" s="195" t="s">
        <v>198</v>
      </c>
      <c r="G396" s="196">
        <v>44924</v>
      </c>
      <c r="H396" s="196">
        <v>45289</v>
      </c>
      <c r="I396" s="220" t="s">
        <v>26</v>
      </c>
      <c r="J396" s="197">
        <f t="shared" ca="1" si="3"/>
        <v>39</v>
      </c>
      <c r="K396" s="198" t="str">
        <f t="shared" ca="1" si="5"/>
        <v>PROVIDÊNCIAS</v>
      </c>
      <c r="L396" s="194" t="s">
        <v>987</v>
      </c>
      <c r="M396" s="194" t="s">
        <v>988</v>
      </c>
      <c r="N396" s="199" t="s">
        <v>2452</v>
      </c>
      <c r="O396" s="194" t="s">
        <v>990</v>
      </c>
      <c r="P396" s="194" t="s">
        <v>991</v>
      </c>
      <c r="Q396" s="199" t="s">
        <v>2452</v>
      </c>
      <c r="R396" s="194" t="s">
        <v>1999</v>
      </c>
      <c r="S396" s="200" t="s">
        <v>742</v>
      </c>
      <c r="T396" s="201" t="s">
        <v>743</v>
      </c>
      <c r="U396" s="199" t="s">
        <v>2453</v>
      </c>
      <c r="V396" s="203" t="s">
        <v>1583</v>
      </c>
      <c r="W396" s="204" t="s">
        <v>1584</v>
      </c>
      <c r="X396" s="209" t="s">
        <v>2453</v>
      </c>
      <c r="Y396" s="191"/>
      <c r="Z396" s="191"/>
      <c r="AA396" s="191"/>
      <c r="AB396" s="191"/>
      <c r="AC396" s="191"/>
      <c r="AD396" s="191"/>
      <c r="AE396" s="191"/>
      <c r="AF396" s="191"/>
      <c r="AG396" s="191"/>
      <c r="AH396" s="191"/>
      <c r="AI396" s="191"/>
      <c r="AJ396" s="191"/>
      <c r="AK396" s="191"/>
      <c r="AL396" s="191"/>
      <c r="AM396" s="191"/>
      <c r="AN396" s="191"/>
      <c r="AO396" s="191"/>
      <c r="AP396" s="191"/>
      <c r="AQ396" s="191"/>
      <c r="AR396" s="191"/>
      <c r="AS396" s="191"/>
    </row>
    <row r="397" spans="1:45" ht="14.25" customHeight="1">
      <c r="A397" s="205" t="s">
        <v>2448</v>
      </c>
      <c r="B397" s="194" t="s">
        <v>2449</v>
      </c>
      <c r="C397" s="194" t="s">
        <v>2450</v>
      </c>
      <c r="D397" s="194" t="s">
        <v>2451</v>
      </c>
      <c r="E397" s="195" t="s">
        <v>197</v>
      </c>
      <c r="F397" s="195" t="s">
        <v>198</v>
      </c>
      <c r="G397" s="196">
        <v>44924</v>
      </c>
      <c r="H397" s="196">
        <v>45289</v>
      </c>
      <c r="I397" s="220" t="s">
        <v>26</v>
      </c>
      <c r="J397" s="197">
        <f t="shared" ca="1" si="3"/>
        <v>39</v>
      </c>
      <c r="K397" s="198" t="str">
        <f t="shared" ca="1" si="5"/>
        <v>PROVIDÊNCIAS</v>
      </c>
      <c r="L397" s="194" t="s">
        <v>987</v>
      </c>
      <c r="M397" s="194" t="s">
        <v>988</v>
      </c>
      <c r="N397" s="199" t="s">
        <v>2452</v>
      </c>
      <c r="O397" s="194" t="s">
        <v>990</v>
      </c>
      <c r="P397" s="194" t="s">
        <v>991</v>
      </c>
      <c r="Q397" s="199" t="s">
        <v>2452</v>
      </c>
      <c r="R397" s="194" t="s">
        <v>2003</v>
      </c>
      <c r="S397" s="200" t="s">
        <v>1583</v>
      </c>
      <c r="T397" s="201" t="s">
        <v>1584</v>
      </c>
      <c r="U397" s="199" t="s">
        <v>2453</v>
      </c>
      <c r="V397" s="203" t="s">
        <v>742</v>
      </c>
      <c r="W397" s="204" t="s">
        <v>743</v>
      </c>
      <c r="X397" s="209" t="s">
        <v>2453</v>
      </c>
      <c r="Y397" s="191"/>
      <c r="Z397" s="191"/>
      <c r="AA397" s="191"/>
      <c r="AB397" s="191"/>
      <c r="AC397" s="191"/>
      <c r="AD397" s="191"/>
      <c r="AE397" s="191"/>
      <c r="AF397" s="191"/>
      <c r="AG397" s="191"/>
      <c r="AH397" s="191"/>
      <c r="AI397" s="191"/>
      <c r="AJ397" s="191"/>
      <c r="AK397" s="191"/>
      <c r="AL397" s="191"/>
      <c r="AM397" s="191"/>
      <c r="AN397" s="191"/>
      <c r="AO397" s="191"/>
      <c r="AP397" s="191"/>
      <c r="AQ397" s="191"/>
      <c r="AR397" s="191"/>
      <c r="AS397" s="191"/>
    </row>
    <row r="398" spans="1:45" ht="14.25" customHeight="1">
      <c r="A398" s="193" t="s">
        <v>2454</v>
      </c>
      <c r="B398" s="194" t="s">
        <v>1900</v>
      </c>
      <c r="C398" s="194" t="s">
        <v>2455</v>
      </c>
      <c r="D398" s="194" t="s">
        <v>1902</v>
      </c>
      <c r="E398" s="195" t="s">
        <v>1903</v>
      </c>
      <c r="F398" s="195" t="s">
        <v>25</v>
      </c>
      <c r="G398" s="196">
        <v>44921</v>
      </c>
      <c r="H398" s="196">
        <v>45286</v>
      </c>
      <c r="I398" s="197" t="s">
        <v>26</v>
      </c>
      <c r="J398" s="197">
        <f t="shared" ca="1" si="3"/>
        <v>36</v>
      </c>
      <c r="K398" s="198" t="str">
        <f t="shared" ca="1" si="5"/>
        <v>PROVIDÊNCIAS</v>
      </c>
      <c r="L398" s="194" t="s">
        <v>154</v>
      </c>
      <c r="M398" s="194" t="s">
        <v>155</v>
      </c>
      <c r="N398" s="199" t="s">
        <v>2456</v>
      </c>
      <c r="O398" s="194" t="s">
        <v>157</v>
      </c>
      <c r="P398" s="194" t="s">
        <v>158</v>
      </c>
      <c r="Q398" s="199" t="s">
        <v>2457</v>
      </c>
      <c r="R398" s="194" t="s">
        <v>1461</v>
      </c>
      <c r="S398" s="200" t="s">
        <v>2458</v>
      </c>
      <c r="T398" s="201" t="s">
        <v>2459</v>
      </c>
      <c r="U398" s="199" t="s">
        <v>2460</v>
      </c>
      <c r="V398" s="203" t="s">
        <v>2461</v>
      </c>
      <c r="W398" s="204" t="s">
        <v>2462</v>
      </c>
      <c r="X398" s="199" t="s">
        <v>2460</v>
      </c>
      <c r="Y398" s="99"/>
      <c r="Z398" s="99"/>
      <c r="AA398" s="99"/>
      <c r="AB398" s="99"/>
      <c r="AC398" s="99"/>
      <c r="AD398" s="99"/>
      <c r="AE398" s="99"/>
      <c r="AF398" s="99"/>
      <c r="AG398" s="99"/>
      <c r="AH398" s="99"/>
      <c r="AI398" s="99"/>
      <c r="AJ398" s="99"/>
      <c r="AK398" s="99"/>
      <c r="AL398" s="99"/>
      <c r="AM398" s="99"/>
      <c r="AN398" s="99"/>
      <c r="AO398" s="99"/>
      <c r="AP398" s="99"/>
      <c r="AQ398" s="99"/>
      <c r="AR398" s="99"/>
      <c r="AS398" s="99"/>
    </row>
    <row r="399" spans="1:45" ht="14.25" customHeight="1">
      <c r="A399" s="193" t="s">
        <v>2463</v>
      </c>
      <c r="B399" s="194" t="s">
        <v>2347</v>
      </c>
      <c r="C399" s="194" t="s">
        <v>2464</v>
      </c>
      <c r="D399" s="194" t="s">
        <v>2465</v>
      </c>
      <c r="E399" s="195" t="s">
        <v>2350</v>
      </c>
      <c r="F399" s="195" t="s">
        <v>25</v>
      </c>
      <c r="G399" s="196">
        <v>44896</v>
      </c>
      <c r="H399" s="196">
        <v>45261</v>
      </c>
      <c r="I399" s="197" t="s">
        <v>26</v>
      </c>
      <c r="J399" s="197">
        <f t="shared" ca="1" si="3"/>
        <v>11</v>
      </c>
      <c r="K399" s="198" t="str">
        <f t="shared" ca="1" si="5"/>
        <v>URGENTE</v>
      </c>
      <c r="L399" s="194" t="s">
        <v>2466</v>
      </c>
      <c r="M399" s="194" t="s">
        <v>2467</v>
      </c>
      <c r="N399" s="199" t="s">
        <v>2468</v>
      </c>
      <c r="O399" s="194" t="s">
        <v>887</v>
      </c>
      <c r="P399" s="194" t="s">
        <v>171</v>
      </c>
      <c r="Q399" s="199" t="s">
        <v>2468</v>
      </c>
      <c r="R399" s="194" t="s">
        <v>1467</v>
      </c>
      <c r="S399" s="200" t="s">
        <v>2469</v>
      </c>
      <c r="T399" s="201" t="s">
        <v>2470</v>
      </c>
      <c r="U399" s="199" t="s">
        <v>2471</v>
      </c>
      <c r="V399" s="203" t="s">
        <v>2472</v>
      </c>
      <c r="W399" s="204" t="s">
        <v>2473</v>
      </c>
      <c r="X399" s="199" t="s">
        <v>2471</v>
      </c>
      <c r="Y399" s="219"/>
      <c r="Z399" s="219"/>
      <c r="AA399" s="219"/>
      <c r="AB399" s="219"/>
      <c r="AC399" s="219"/>
      <c r="AD399" s="219"/>
      <c r="AE399" s="219"/>
      <c r="AF399" s="219"/>
      <c r="AG399" s="219"/>
      <c r="AH399" s="219"/>
      <c r="AI399" s="219"/>
      <c r="AJ399" s="219"/>
      <c r="AK399" s="219"/>
      <c r="AL399" s="219"/>
      <c r="AM399" s="219"/>
      <c r="AN399" s="219"/>
      <c r="AO399" s="219"/>
      <c r="AP399" s="219"/>
      <c r="AQ399" s="219"/>
      <c r="AR399" s="219"/>
      <c r="AS399" s="219"/>
    </row>
    <row r="400" spans="1:45" ht="14.25" customHeight="1">
      <c r="A400" s="193" t="s">
        <v>2474</v>
      </c>
      <c r="B400" s="194"/>
      <c r="C400" s="194" t="s">
        <v>2475</v>
      </c>
      <c r="D400" s="194" t="s">
        <v>2476</v>
      </c>
      <c r="E400" s="195" t="s">
        <v>2477</v>
      </c>
      <c r="F400" s="195" t="s">
        <v>25</v>
      </c>
      <c r="G400" s="196">
        <v>44851</v>
      </c>
      <c r="H400" s="196">
        <v>45582</v>
      </c>
      <c r="I400" s="197" t="s">
        <v>361</v>
      </c>
      <c r="J400" s="197">
        <f t="shared" ca="1" si="3"/>
        <v>332</v>
      </c>
      <c r="K400" s="198" t="str">
        <f t="shared" ca="1" si="5"/>
        <v>VIGENTE</v>
      </c>
      <c r="L400" s="194" t="s">
        <v>1597</v>
      </c>
      <c r="M400" s="194" t="s">
        <v>268</v>
      </c>
      <c r="N400" s="199" t="s">
        <v>2478</v>
      </c>
      <c r="O400" s="194" t="s">
        <v>2479</v>
      </c>
      <c r="P400" s="194" t="s">
        <v>2480</v>
      </c>
      <c r="Q400" s="199" t="s">
        <v>2478</v>
      </c>
      <c r="R400" s="194" t="s">
        <v>1471</v>
      </c>
      <c r="S400" s="200" t="s">
        <v>2479</v>
      </c>
      <c r="T400" s="201" t="s">
        <v>2480</v>
      </c>
      <c r="U400" s="199" t="s">
        <v>2481</v>
      </c>
      <c r="V400" s="203" t="s">
        <v>2482</v>
      </c>
      <c r="W400" s="204" t="s">
        <v>2483</v>
      </c>
      <c r="X400" s="199" t="s">
        <v>2481</v>
      </c>
      <c r="Y400" s="99"/>
      <c r="Z400" s="99"/>
      <c r="AA400" s="99"/>
      <c r="AB400" s="99"/>
      <c r="AC400" s="99"/>
      <c r="AD400" s="99"/>
      <c r="AE400" s="99"/>
      <c r="AF400" s="99"/>
      <c r="AG400" s="99"/>
      <c r="AH400" s="99"/>
      <c r="AI400" s="99"/>
      <c r="AJ400" s="99"/>
      <c r="AK400" s="99"/>
      <c r="AL400" s="99"/>
      <c r="AM400" s="99"/>
      <c r="AN400" s="99"/>
      <c r="AO400" s="99"/>
      <c r="AP400" s="99"/>
      <c r="AQ400" s="99"/>
      <c r="AR400" s="99"/>
      <c r="AS400" s="99"/>
    </row>
    <row r="401" spans="1:45" ht="14.25" customHeight="1">
      <c r="A401" s="205" t="s">
        <v>2484</v>
      </c>
      <c r="B401" s="194" t="s">
        <v>2008</v>
      </c>
      <c r="C401" s="194" t="s">
        <v>2485</v>
      </c>
      <c r="D401" s="194" t="s">
        <v>2486</v>
      </c>
      <c r="E401" s="195" t="s">
        <v>2487</v>
      </c>
      <c r="F401" s="195" t="s">
        <v>25</v>
      </c>
      <c r="G401" s="196">
        <v>44909</v>
      </c>
      <c r="H401" s="196">
        <v>45274</v>
      </c>
      <c r="I401" s="197" t="s">
        <v>26</v>
      </c>
      <c r="J401" s="197">
        <f t="shared" ca="1" si="3"/>
        <v>24</v>
      </c>
      <c r="K401" s="198" t="str">
        <f t="shared" ca="1" si="5"/>
        <v>URGENTE</v>
      </c>
      <c r="L401" s="194" t="s">
        <v>897</v>
      </c>
      <c r="M401" s="194" t="s">
        <v>898</v>
      </c>
      <c r="N401" s="221" t="s">
        <v>2488</v>
      </c>
      <c r="O401" s="194" t="s">
        <v>895</v>
      </c>
      <c r="P401" s="194" t="s">
        <v>776</v>
      </c>
      <c r="Q401" s="221" t="s">
        <v>2488</v>
      </c>
      <c r="R401" s="194" t="s">
        <v>2489</v>
      </c>
      <c r="S401" s="200" t="s">
        <v>694</v>
      </c>
      <c r="T401" s="201" t="s">
        <v>695</v>
      </c>
      <c r="U401" s="199" t="s">
        <v>2490</v>
      </c>
      <c r="V401" s="203" t="s">
        <v>1294</v>
      </c>
      <c r="W401" s="204" t="s">
        <v>446</v>
      </c>
      <c r="X401" s="199" t="s">
        <v>2490</v>
      </c>
      <c r="Y401" s="219"/>
      <c r="Z401" s="219"/>
      <c r="AA401" s="219"/>
      <c r="AB401" s="219"/>
      <c r="AC401" s="219"/>
      <c r="AD401" s="219"/>
      <c r="AE401" s="219"/>
      <c r="AF401" s="219"/>
      <c r="AG401" s="219"/>
      <c r="AH401" s="219"/>
      <c r="AI401" s="219"/>
      <c r="AJ401" s="219"/>
      <c r="AK401" s="219"/>
      <c r="AL401" s="219"/>
      <c r="AM401" s="219"/>
      <c r="AN401" s="219"/>
      <c r="AO401" s="219"/>
      <c r="AP401" s="219"/>
      <c r="AQ401" s="219"/>
      <c r="AR401" s="219"/>
      <c r="AS401" s="219"/>
    </row>
    <row r="402" spans="1:45" ht="14.25" customHeight="1">
      <c r="A402" s="205" t="s">
        <v>2484</v>
      </c>
      <c r="B402" s="194" t="s">
        <v>2008</v>
      </c>
      <c r="C402" s="194" t="s">
        <v>2485</v>
      </c>
      <c r="D402" s="194" t="s">
        <v>2486</v>
      </c>
      <c r="E402" s="195" t="s">
        <v>2487</v>
      </c>
      <c r="F402" s="195" t="s">
        <v>25</v>
      </c>
      <c r="G402" s="196">
        <v>44909</v>
      </c>
      <c r="H402" s="196">
        <v>45274</v>
      </c>
      <c r="I402" s="197" t="s">
        <v>26</v>
      </c>
      <c r="J402" s="197">
        <f t="shared" ca="1" si="3"/>
        <v>24</v>
      </c>
      <c r="K402" s="198" t="str">
        <f t="shared" ca="1" si="5"/>
        <v>URGENTE</v>
      </c>
      <c r="L402" s="194" t="s">
        <v>897</v>
      </c>
      <c r="M402" s="194" t="s">
        <v>898</v>
      </c>
      <c r="N402" s="221" t="s">
        <v>2488</v>
      </c>
      <c r="O402" s="194" t="s">
        <v>895</v>
      </c>
      <c r="P402" s="194" t="s">
        <v>776</v>
      </c>
      <c r="Q402" s="221" t="s">
        <v>2488</v>
      </c>
      <c r="R402" s="194" t="s">
        <v>2491</v>
      </c>
      <c r="S402" s="200" t="s">
        <v>2330</v>
      </c>
      <c r="T402" s="201" t="s">
        <v>1613</v>
      </c>
      <c r="U402" s="199" t="s">
        <v>2490</v>
      </c>
      <c r="V402" s="222" t="s">
        <v>2492</v>
      </c>
      <c r="W402" s="204" t="s">
        <v>1610</v>
      </c>
      <c r="X402" s="199" t="s">
        <v>2490</v>
      </c>
      <c r="Y402" s="99"/>
      <c r="Z402" s="99"/>
      <c r="AA402" s="99"/>
      <c r="AB402" s="99"/>
      <c r="AC402" s="99"/>
      <c r="AD402" s="99"/>
      <c r="AE402" s="99"/>
      <c r="AF402" s="99"/>
      <c r="AG402" s="99"/>
      <c r="AH402" s="99"/>
      <c r="AI402" s="99"/>
      <c r="AJ402" s="99"/>
      <c r="AK402" s="99"/>
      <c r="AL402" s="99"/>
      <c r="AM402" s="99"/>
      <c r="AN402" s="99"/>
      <c r="AO402" s="99"/>
      <c r="AP402" s="99"/>
      <c r="AQ402" s="99"/>
      <c r="AR402" s="99"/>
      <c r="AS402" s="99"/>
    </row>
    <row r="403" spans="1:45" ht="14.25" customHeight="1">
      <c r="A403" s="193" t="s">
        <v>2493</v>
      </c>
      <c r="B403" s="194" t="s">
        <v>1900</v>
      </c>
      <c r="C403" s="194" t="s">
        <v>2494</v>
      </c>
      <c r="D403" s="194" t="s">
        <v>2495</v>
      </c>
      <c r="E403" s="195" t="s">
        <v>1903</v>
      </c>
      <c r="F403" s="195" t="s">
        <v>25</v>
      </c>
      <c r="G403" s="196">
        <v>44883</v>
      </c>
      <c r="H403" s="196">
        <v>45248</v>
      </c>
      <c r="I403" s="197" t="s">
        <v>55</v>
      </c>
      <c r="J403" s="197">
        <f t="shared" ca="1" si="3"/>
        <v>-2</v>
      </c>
      <c r="K403" s="198" t="str">
        <f t="shared" ca="1" si="5"/>
        <v>ENCERRADO</v>
      </c>
      <c r="L403" s="203" t="s">
        <v>1946</v>
      </c>
      <c r="M403" s="204" t="s">
        <v>746</v>
      </c>
      <c r="N403" s="199" t="s">
        <v>2496</v>
      </c>
      <c r="O403" s="194" t="s">
        <v>2048</v>
      </c>
      <c r="P403" s="194" t="s">
        <v>1264</v>
      </c>
      <c r="Q403" s="199" t="s">
        <v>2497</v>
      </c>
      <c r="R403" s="194" t="s">
        <v>1440</v>
      </c>
      <c r="S403" s="200" t="s">
        <v>2498</v>
      </c>
      <c r="T403" s="201" t="s">
        <v>2499</v>
      </c>
      <c r="U403" s="199" t="s">
        <v>2500</v>
      </c>
      <c r="V403" s="203" t="s">
        <v>1948</v>
      </c>
      <c r="W403" s="204" t="s">
        <v>2501</v>
      </c>
      <c r="X403" s="199" t="s">
        <v>2502</v>
      </c>
      <c r="Y403" s="219"/>
      <c r="Z403" s="219"/>
      <c r="AA403" s="219"/>
      <c r="AB403" s="219"/>
      <c r="AC403" s="219"/>
      <c r="AD403" s="219"/>
      <c r="AE403" s="219"/>
      <c r="AF403" s="219"/>
      <c r="AG403" s="219"/>
      <c r="AH403" s="219"/>
      <c r="AI403" s="219"/>
      <c r="AJ403" s="219"/>
      <c r="AK403" s="219"/>
      <c r="AL403" s="219"/>
      <c r="AM403" s="219"/>
      <c r="AN403" s="219"/>
      <c r="AO403" s="219"/>
      <c r="AP403" s="219"/>
      <c r="AQ403" s="219"/>
      <c r="AR403" s="219"/>
      <c r="AS403" s="219"/>
    </row>
    <row r="404" spans="1:45" ht="14.25" customHeight="1">
      <c r="A404" s="205" t="s">
        <v>2503</v>
      </c>
      <c r="B404" s="194" t="s">
        <v>1900</v>
      </c>
      <c r="C404" s="194" t="s">
        <v>2504</v>
      </c>
      <c r="D404" s="194" t="s">
        <v>1902</v>
      </c>
      <c r="E404" s="195" t="s">
        <v>1903</v>
      </c>
      <c r="F404" s="195" t="s">
        <v>25</v>
      </c>
      <c r="G404" s="196">
        <v>44982</v>
      </c>
      <c r="H404" s="196">
        <v>45347</v>
      </c>
      <c r="I404" s="197" t="s">
        <v>153</v>
      </c>
      <c r="J404" s="197">
        <f t="shared" ca="1" si="3"/>
        <v>97</v>
      </c>
      <c r="K404" s="198" t="str">
        <f t="shared" ca="1" si="5"/>
        <v>VIGENTE</v>
      </c>
      <c r="L404" s="194" t="s">
        <v>2335</v>
      </c>
      <c r="M404" s="194" t="s">
        <v>2336</v>
      </c>
      <c r="N404" s="199" t="s">
        <v>2505</v>
      </c>
      <c r="O404" s="194" t="s">
        <v>547</v>
      </c>
      <c r="P404" s="194" t="s">
        <v>548</v>
      </c>
      <c r="Q404" s="199" t="s">
        <v>2505</v>
      </c>
      <c r="R404" s="194" t="s">
        <v>1505</v>
      </c>
      <c r="S404" s="200" t="s">
        <v>2506</v>
      </c>
      <c r="T404" s="201" t="s">
        <v>2507</v>
      </c>
      <c r="U404" s="199" t="s">
        <v>2508</v>
      </c>
      <c r="V404" s="203" t="s">
        <v>2509</v>
      </c>
      <c r="W404" s="204" t="s">
        <v>2510</v>
      </c>
      <c r="X404" s="199" t="s">
        <v>2508</v>
      </c>
      <c r="Y404" s="99"/>
      <c r="Z404" s="99"/>
      <c r="AA404" s="99"/>
      <c r="AB404" s="99"/>
      <c r="AC404" s="99"/>
      <c r="AD404" s="99"/>
      <c r="AE404" s="99"/>
      <c r="AF404" s="99"/>
      <c r="AG404" s="99"/>
      <c r="AH404" s="99"/>
      <c r="AI404" s="99"/>
      <c r="AJ404" s="99"/>
      <c r="AK404" s="99"/>
      <c r="AL404" s="99"/>
      <c r="AM404" s="99"/>
      <c r="AN404" s="99"/>
      <c r="AO404" s="99"/>
      <c r="AP404" s="99"/>
      <c r="AQ404" s="99"/>
      <c r="AR404" s="99"/>
      <c r="AS404" s="99"/>
    </row>
    <row r="405" spans="1:45" ht="14.25" customHeight="1">
      <c r="A405" s="205" t="s">
        <v>2511</v>
      </c>
      <c r="B405" s="194" t="s">
        <v>2023</v>
      </c>
      <c r="C405" s="194" t="s">
        <v>2512</v>
      </c>
      <c r="D405" s="194" t="s">
        <v>2513</v>
      </c>
      <c r="E405" s="195" t="s">
        <v>1010</v>
      </c>
      <c r="F405" s="195" t="s">
        <v>25</v>
      </c>
      <c r="G405" s="196">
        <v>44914</v>
      </c>
      <c r="H405" s="196">
        <v>45279</v>
      </c>
      <c r="I405" s="197" t="s">
        <v>26</v>
      </c>
      <c r="J405" s="197">
        <f t="shared" ca="1" si="3"/>
        <v>29</v>
      </c>
      <c r="K405" s="198" t="str">
        <f t="shared" ca="1" si="5"/>
        <v>URGENTE</v>
      </c>
      <c r="L405" s="194" t="s">
        <v>1093</v>
      </c>
      <c r="M405" s="194" t="s">
        <v>73</v>
      </c>
      <c r="N405" s="199" t="s">
        <v>2514</v>
      </c>
      <c r="O405" s="194" t="s">
        <v>911</v>
      </c>
      <c r="P405" s="194" t="s">
        <v>912</v>
      </c>
      <c r="Q405" s="199" t="s">
        <v>2514</v>
      </c>
      <c r="R405" s="194" t="s">
        <v>1492</v>
      </c>
      <c r="S405" s="200" t="s">
        <v>78</v>
      </c>
      <c r="T405" s="201" t="s">
        <v>79</v>
      </c>
      <c r="U405" s="199" t="s">
        <v>2515</v>
      </c>
      <c r="V405" s="203" t="s">
        <v>2320</v>
      </c>
      <c r="W405" s="204" t="s">
        <v>2321</v>
      </c>
      <c r="X405" s="199" t="s">
        <v>2515</v>
      </c>
      <c r="Y405" s="219"/>
      <c r="Z405" s="219"/>
      <c r="AA405" s="219"/>
      <c r="AB405" s="219"/>
      <c r="AC405" s="219"/>
      <c r="AD405" s="219"/>
      <c r="AE405" s="219"/>
      <c r="AF405" s="219"/>
      <c r="AG405" s="219"/>
      <c r="AH405" s="219"/>
      <c r="AI405" s="219"/>
      <c r="AJ405" s="219"/>
      <c r="AK405" s="219"/>
      <c r="AL405" s="219"/>
      <c r="AM405" s="219"/>
      <c r="AN405" s="219"/>
      <c r="AO405" s="219"/>
      <c r="AP405" s="219"/>
      <c r="AQ405" s="219"/>
      <c r="AR405" s="219"/>
      <c r="AS405" s="219"/>
    </row>
    <row r="406" spans="1:45" ht="14.25" customHeight="1">
      <c r="A406" s="193" t="s">
        <v>2516</v>
      </c>
      <c r="B406" s="194" t="s">
        <v>2008</v>
      </c>
      <c r="C406" s="194" t="s">
        <v>2517</v>
      </c>
      <c r="D406" s="194" t="s">
        <v>2397</v>
      </c>
      <c r="E406" s="195" t="s">
        <v>2011</v>
      </c>
      <c r="F406" s="195" t="s">
        <v>25</v>
      </c>
      <c r="G406" s="196">
        <v>44890</v>
      </c>
      <c r="H406" s="196">
        <v>45437</v>
      </c>
      <c r="I406" s="197" t="s">
        <v>440</v>
      </c>
      <c r="J406" s="197">
        <f t="shared" ca="1" si="3"/>
        <v>187</v>
      </c>
      <c r="K406" s="198" t="str">
        <f t="shared" ca="1" si="5"/>
        <v>VIGENTE</v>
      </c>
      <c r="L406" s="194" t="s">
        <v>56</v>
      </c>
      <c r="M406" s="194" t="s">
        <v>812</v>
      </c>
      <c r="N406" s="199" t="s">
        <v>2518</v>
      </c>
      <c r="O406" s="194" t="s">
        <v>377</v>
      </c>
      <c r="P406" s="194" t="s">
        <v>378</v>
      </c>
      <c r="Q406" s="199" t="s">
        <v>2518</v>
      </c>
      <c r="R406" s="194" t="s">
        <v>2519</v>
      </c>
      <c r="S406" s="200" t="s">
        <v>202</v>
      </c>
      <c r="T406" s="201" t="s">
        <v>203</v>
      </c>
      <c r="U406" s="199" t="s">
        <v>2520</v>
      </c>
      <c r="V406" s="203" t="s">
        <v>2521</v>
      </c>
      <c r="W406" s="204" t="s">
        <v>2522</v>
      </c>
      <c r="X406" s="199" t="s">
        <v>2520</v>
      </c>
      <c r="Y406" s="99"/>
      <c r="Z406" s="99"/>
      <c r="AA406" s="99"/>
      <c r="AB406" s="99"/>
      <c r="AC406" s="99"/>
      <c r="AD406" s="99"/>
      <c r="AE406" s="99"/>
      <c r="AF406" s="99"/>
      <c r="AG406" s="99"/>
      <c r="AH406" s="99"/>
      <c r="AI406" s="99"/>
      <c r="AJ406" s="99"/>
      <c r="AK406" s="99"/>
      <c r="AL406" s="99"/>
      <c r="AM406" s="99"/>
      <c r="AN406" s="99"/>
      <c r="AO406" s="99"/>
      <c r="AP406" s="99"/>
      <c r="AQ406" s="99"/>
      <c r="AR406" s="99"/>
      <c r="AS406" s="99"/>
    </row>
    <row r="407" spans="1:45" ht="14.25" customHeight="1">
      <c r="A407" s="193" t="s">
        <v>2516</v>
      </c>
      <c r="B407" s="194" t="s">
        <v>2008</v>
      </c>
      <c r="C407" s="194" t="s">
        <v>2517</v>
      </c>
      <c r="D407" s="194" t="s">
        <v>2397</v>
      </c>
      <c r="E407" s="195" t="s">
        <v>2011</v>
      </c>
      <c r="F407" s="195" t="s">
        <v>25</v>
      </c>
      <c r="G407" s="196">
        <v>44890</v>
      </c>
      <c r="H407" s="196">
        <v>45437</v>
      </c>
      <c r="I407" s="197" t="s">
        <v>440</v>
      </c>
      <c r="J407" s="197">
        <f t="shared" ca="1" si="3"/>
        <v>187</v>
      </c>
      <c r="K407" s="198" t="str">
        <f t="shared" ca="1" si="5"/>
        <v>VIGENTE</v>
      </c>
      <c r="L407" s="194" t="s">
        <v>56</v>
      </c>
      <c r="M407" s="194" t="s">
        <v>812</v>
      </c>
      <c r="N407" s="199" t="s">
        <v>2518</v>
      </c>
      <c r="O407" s="194" t="s">
        <v>377</v>
      </c>
      <c r="P407" s="194" t="s">
        <v>378</v>
      </c>
      <c r="Q407" s="199" t="s">
        <v>2518</v>
      </c>
      <c r="R407" s="194" t="s">
        <v>2523</v>
      </c>
      <c r="S407" s="200" t="s">
        <v>1725</v>
      </c>
      <c r="T407" s="201" t="s">
        <v>1726</v>
      </c>
      <c r="U407" s="199" t="s">
        <v>2520</v>
      </c>
      <c r="V407" s="203" t="s">
        <v>1727</v>
      </c>
      <c r="W407" s="204" t="s">
        <v>1728</v>
      </c>
      <c r="X407" s="199" t="s">
        <v>2520</v>
      </c>
      <c r="Y407" s="219"/>
      <c r="Z407" s="219"/>
      <c r="AA407" s="219"/>
      <c r="AB407" s="219"/>
      <c r="AC407" s="219"/>
      <c r="AD407" s="219"/>
      <c r="AE407" s="219"/>
      <c r="AF407" s="219"/>
      <c r="AG407" s="219"/>
      <c r="AH407" s="219"/>
      <c r="AI407" s="219"/>
      <c r="AJ407" s="219"/>
      <c r="AK407" s="219"/>
      <c r="AL407" s="219"/>
      <c r="AM407" s="219"/>
      <c r="AN407" s="219"/>
      <c r="AO407" s="219"/>
      <c r="AP407" s="219"/>
      <c r="AQ407" s="219"/>
      <c r="AR407" s="219"/>
      <c r="AS407" s="219"/>
    </row>
    <row r="408" spans="1:45" ht="14.25" customHeight="1">
      <c r="A408" s="193" t="s">
        <v>2524</v>
      </c>
      <c r="B408" s="194" t="s">
        <v>2008</v>
      </c>
      <c r="C408" s="194" t="s">
        <v>2525</v>
      </c>
      <c r="D408" s="194" t="s">
        <v>2397</v>
      </c>
      <c r="E408" s="195" t="s">
        <v>2011</v>
      </c>
      <c r="F408" s="195" t="s">
        <v>25</v>
      </c>
      <c r="G408" s="196">
        <v>44876</v>
      </c>
      <c r="H408" s="196">
        <v>45362</v>
      </c>
      <c r="I408" s="197" t="s">
        <v>55</v>
      </c>
      <c r="J408" s="197">
        <f t="shared" ca="1" si="3"/>
        <v>112</v>
      </c>
      <c r="K408" s="198" t="str">
        <f t="shared" ca="1" si="5"/>
        <v>VIGENTE</v>
      </c>
      <c r="L408" s="194" t="s">
        <v>110</v>
      </c>
      <c r="M408" s="194" t="s">
        <v>111</v>
      </c>
      <c r="N408" s="199" t="s">
        <v>2526</v>
      </c>
      <c r="O408" s="194" t="s">
        <v>113</v>
      </c>
      <c r="P408" s="194" t="s">
        <v>114</v>
      </c>
      <c r="Q408" s="199" t="s">
        <v>2526</v>
      </c>
      <c r="R408" s="194" t="s">
        <v>2107</v>
      </c>
      <c r="S408" s="200" t="s">
        <v>1727</v>
      </c>
      <c r="T408" s="201" t="s">
        <v>1728</v>
      </c>
      <c r="U408" s="199" t="s">
        <v>2527</v>
      </c>
      <c r="V408" s="203" t="s">
        <v>1725</v>
      </c>
      <c r="W408" s="204" t="s">
        <v>1726</v>
      </c>
      <c r="X408" s="199" t="s">
        <v>2527</v>
      </c>
      <c r="Y408" s="99"/>
      <c r="Z408" s="99"/>
      <c r="AA408" s="99"/>
      <c r="AB408" s="99"/>
      <c r="AC408" s="99"/>
      <c r="AD408" s="99"/>
      <c r="AE408" s="99"/>
      <c r="AF408" s="99"/>
      <c r="AG408" s="99"/>
      <c r="AH408" s="99"/>
      <c r="AI408" s="99"/>
      <c r="AJ408" s="99"/>
      <c r="AK408" s="99"/>
      <c r="AL408" s="99"/>
      <c r="AM408" s="99"/>
      <c r="AN408" s="99"/>
      <c r="AO408" s="99"/>
      <c r="AP408" s="99"/>
      <c r="AQ408" s="99"/>
      <c r="AR408" s="99"/>
      <c r="AS408" s="99"/>
    </row>
    <row r="409" spans="1:45" ht="14.25" customHeight="1">
      <c r="A409" s="193" t="s">
        <v>2524</v>
      </c>
      <c r="B409" s="194" t="s">
        <v>2008</v>
      </c>
      <c r="C409" s="194" t="s">
        <v>2525</v>
      </c>
      <c r="D409" s="194" t="s">
        <v>2397</v>
      </c>
      <c r="E409" s="195" t="s">
        <v>2011</v>
      </c>
      <c r="F409" s="195" t="s">
        <v>25</v>
      </c>
      <c r="G409" s="196">
        <v>44876</v>
      </c>
      <c r="H409" s="196">
        <v>45362</v>
      </c>
      <c r="I409" s="197" t="s">
        <v>55</v>
      </c>
      <c r="J409" s="197">
        <f t="shared" ca="1" si="3"/>
        <v>112</v>
      </c>
      <c r="K409" s="198" t="str">
        <f t="shared" ca="1" si="5"/>
        <v>VIGENTE</v>
      </c>
      <c r="L409" s="194" t="s">
        <v>110</v>
      </c>
      <c r="M409" s="194" t="s">
        <v>111</v>
      </c>
      <c r="N409" s="199" t="s">
        <v>2526</v>
      </c>
      <c r="O409" s="194" t="s">
        <v>113</v>
      </c>
      <c r="P409" s="194" t="s">
        <v>114</v>
      </c>
      <c r="Q409" s="199" t="s">
        <v>2526</v>
      </c>
      <c r="R409" s="194" t="s">
        <v>2105</v>
      </c>
      <c r="S409" s="200" t="s">
        <v>665</v>
      </c>
      <c r="T409" s="201" t="s">
        <v>666</v>
      </c>
      <c r="U409" s="199" t="s">
        <v>2528</v>
      </c>
      <c r="V409" s="203" t="s">
        <v>110</v>
      </c>
      <c r="W409" s="204" t="s">
        <v>111</v>
      </c>
      <c r="X409" s="199" t="s">
        <v>2528</v>
      </c>
      <c r="Y409" s="219"/>
      <c r="Z409" s="219"/>
      <c r="AA409" s="219"/>
      <c r="AB409" s="219"/>
      <c r="AC409" s="219"/>
      <c r="AD409" s="219"/>
      <c r="AE409" s="219"/>
      <c r="AF409" s="219"/>
      <c r="AG409" s="219"/>
      <c r="AH409" s="219"/>
      <c r="AI409" s="219"/>
      <c r="AJ409" s="219"/>
      <c r="AK409" s="219"/>
      <c r="AL409" s="219"/>
      <c r="AM409" s="219"/>
      <c r="AN409" s="219"/>
      <c r="AO409" s="219"/>
      <c r="AP409" s="219"/>
      <c r="AQ409" s="219"/>
      <c r="AR409" s="219"/>
      <c r="AS409" s="219"/>
    </row>
    <row r="410" spans="1:45" ht="14.25" customHeight="1">
      <c r="A410" s="205" t="s">
        <v>2529</v>
      </c>
      <c r="B410" s="194" t="s">
        <v>2530</v>
      </c>
      <c r="C410" s="194" t="s">
        <v>2531</v>
      </c>
      <c r="D410" s="194" t="s">
        <v>2532</v>
      </c>
      <c r="E410" s="195" t="s">
        <v>197</v>
      </c>
      <c r="F410" s="195" t="s">
        <v>198</v>
      </c>
      <c r="G410" s="196">
        <v>44896</v>
      </c>
      <c r="H410" s="196">
        <v>45505</v>
      </c>
      <c r="I410" s="197" t="s">
        <v>633</v>
      </c>
      <c r="J410" s="197">
        <f t="shared" ca="1" si="3"/>
        <v>255</v>
      </c>
      <c r="K410" s="198" t="str">
        <f t="shared" ca="1" si="5"/>
        <v>VIGENTE</v>
      </c>
      <c r="L410" s="194" t="s">
        <v>1666</v>
      </c>
      <c r="M410" s="194" t="s">
        <v>1667</v>
      </c>
      <c r="N410" s="199" t="s">
        <v>2533</v>
      </c>
      <c r="O410" s="194" t="s">
        <v>1244</v>
      </c>
      <c r="P410" s="194" t="s">
        <v>1245</v>
      </c>
      <c r="Q410" s="199" t="s">
        <v>2533</v>
      </c>
      <c r="R410" s="194" t="s">
        <v>2534</v>
      </c>
      <c r="S410" s="200" t="s">
        <v>1241</v>
      </c>
      <c r="T410" s="201" t="s">
        <v>1242</v>
      </c>
      <c r="U410" s="199" t="s">
        <v>2535</v>
      </c>
      <c r="V410" s="203" t="s">
        <v>2536</v>
      </c>
      <c r="W410" s="204" t="s">
        <v>2537</v>
      </c>
      <c r="X410" s="199" t="s">
        <v>2535</v>
      </c>
      <c r="Y410" s="99"/>
      <c r="Z410" s="99"/>
      <c r="AA410" s="99"/>
      <c r="AB410" s="99"/>
      <c r="AC410" s="99"/>
      <c r="AD410" s="99"/>
      <c r="AE410" s="99"/>
      <c r="AF410" s="99"/>
      <c r="AG410" s="99"/>
      <c r="AH410" s="99"/>
      <c r="AI410" s="99"/>
      <c r="AJ410" s="99"/>
      <c r="AK410" s="99"/>
      <c r="AL410" s="99"/>
      <c r="AM410" s="99"/>
      <c r="AN410" s="99"/>
      <c r="AO410" s="99"/>
      <c r="AP410" s="99"/>
      <c r="AQ410" s="99"/>
      <c r="AR410" s="99"/>
      <c r="AS410" s="99"/>
    </row>
    <row r="411" spans="1:45" ht="14.25" customHeight="1">
      <c r="A411" s="205" t="s">
        <v>2529</v>
      </c>
      <c r="B411" s="194" t="s">
        <v>2530</v>
      </c>
      <c r="C411" s="194" t="s">
        <v>2531</v>
      </c>
      <c r="D411" s="194" t="s">
        <v>2532</v>
      </c>
      <c r="E411" s="195" t="s">
        <v>197</v>
      </c>
      <c r="F411" s="195" t="s">
        <v>198</v>
      </c>
      <c r="G411" s="196">
        <v>44896</v>
      </c>
      <c r="H411" s="196">
        <v>45505</v>
      </c>
      <c r="I411" s="197" t="s">
        <v>633</v>
      </c>
      <c r="J411" s="197">
        <f t="shared" ca="1" si="3"/>
        <v>255</v>
      </c>
      <c r="K411" s="198" t="str">
        <f t="shared" ca="1" si="5"/>
        <v>VIGENTE</v>
      </c>
      <c r="L411" s="194" t="s">
        <v>1666</v>
      </c>
      <c r="M411" s="194" t="s">
        <v>1667</v>
      </c>
      <c r="N411" s="199" t="s">
        <v>2533</v>
      </c>
      <c r="O411" s="194" t="s">
        <v>1244</v>
      </c>
      <c r="P411" s="194" t="s">
        <v>1245</v>
      </c>
      <c r="Q411" s="199" t="s">
        <v>2533</v>
      </c>
      <c r="R411" s="194" t="s">
        <v>2538</v>
      </c>
      <c r="S411" s="194" t="s">
        <v>1244</v>
      </c>
      <c r="T411" s="194" t="s">
        <v>1245</v>
      </c>
      <c r="U411" s="199" t="s">
        <v>2535</v>
      </c>
      <c r="V411" s="194" t="s">
        <v>1666</v>
      </c>
      <c r="W411" s="194" t="s">
        <v>1667</v>
      </c>
      <c r="X411" s="199" t="s">
        <v>2535</v>
      </c>
      <c r="Y411" s="219"/>
      <c r="Z411" s="219"/>
      <c r="AA411" s="219"/>
      <c r="AB411" s="219"/>
      <c r="AC411" s="219"/>
      <c r="AD411" s="219"/>
      <c r="AE411" s="219"/>
      <c r="AF411" s="219"/>
      <c r="AG411" s="219"/>
      <c r="AH411" s="219"/>
      <c r="AI411" s="219"/>
      <c r="AJ411" s="219"/>
      <c r="AK411" s="219"/>
      <c r="AL411" s="219"/>
      <c r="AM411" s="219"/>
      <c r="AN411" s="219"/>
      <c r="AO411" s="219"/>
      <c r="AP411" s="219"/>
      <c r="AQ411" s="219"/>
      <c r="AR411" s="219"/>
      <c r="AS411" s="219"/>
    </row>
    <row r="412" spans="1:45" ht="14.25" customHeight="1">
      <c r="A412" s="205" t="s">
        <v>2539</v>
      </c>
      <c r="B412" s="194" t="s">
        <v>1900</v>
      </c>
      <c r="C412" s="194" t="s">
        <v>2540</v>
      </c>
      <c r="D412" s="194" t="s">
        <v>2541</v>
      </c>
      <c r="E412" s="195" t="s">
        <v>1903</v>
      </c>
      <c r="F412" s="195" t="s">
        <v>25</v>
      </c>
      <c r="G412" s="196">
        <v>44928</v>
      </c>
      <c r="H412" s="196">
        <v>45293</v>
      </c>
      <c r="I412" s="197" t="s">
        <v>138</v>
      </c>
      <c r="J412" s="197">
        <f t="shared" ca="1" si="3"/>
        <v>43</v>
      </c>
      <c r="K412" s="198" t="str">
        <f t="shared" ca="1" si="5"/>
        <v>PROVIDÊNCIAS</v>
      </c>
      <c r="L412" s="194" t="s">
        <v>505</v>
      </c>
      <c r="M412" s="194" t="s">
        <v>2542</v>
      </c>
      <c r="N412" s="199" t="s">
        <v>2543</v>
      </c>
      <c r="O412" s="194" t="s">
        <v>2174</v>
      </c>
      <c r="P412" s="194" t="s">
        <v>2544</v>
      </c>
      <c r="Q412" s="199" t="s">
        <v>2543</v>
      </c>
      <c r="R412" s="194" t="s">
        <v>1425</v>
      </c>
      <c r="S412" s="194" t="s">
        <v>2545</v>
      </c>
      <c r="T412" s="194" t="s">
        <v>2546</v>
      </c>
      <c r="U412" s="199" t="s">
        <v>2547</v>
      </c>
      <c r="V412" s="194" t="s">
        <v>2548</v>
      </c>
      <c r="W412" s="194" t="s">
        <v>2549</v>
      </c>
      <c r="X412" s="199" t="s">
        <v>2547</v>
      </c>
      <c r="Y412" s="99"/>
      <c r="Z412" s="99"/>
      <c r="AA412" s="99"/>
      <c r="AB412" s="99"/>
      <c r="AC412" s="99"/>
      <c r="AD412" s="99"/>
      <c r="AE412" s="99"/>
      <c r="AF412" s="99"/>
      <c r="AG412" s="99"/>
      <c r="AH412" s="99"/>
      <c r="AI412" s="99"/>
      <c r="AJ412" s="99"/>
      <c r="AK412" s="99"/>
      <c r="AL412" s="99"/>
      <c r="AM412" s="99"/>
      <c r="AN412" s="99"/>
      <c r="AO412" s="99"/>
      <c r="AP412" s="99"/>
      <c r="AQ412" s="99"/>
      <c r="AR412" s="99"/>
      <c r="AS412" s="99"/>
    </row>
    <row r="413" spans="1:45" ht="14.25" customHeight="1">
      <c r="A413" s="193" t="s">
        <v>2550</v>
      </c>
      <c r="B413" s="194" t="s">
        <v>2551</v>
      </c>
      <c r="C413" s="194" t="s">
        <v>2552</v>
      </c>
      <c r="D413" s="194" t="s">
        <v>2553</v>
      </c>
      <c r="E413" s="195" t="s">
        <v>1605</v>
      </c>
      <c r="F413" s="195" t="s">
        <v>25</v>
      </c>
      <c r="G413" s="196">
        <v>44803</v>
      </c>
      <c r="H413" s="196">
        <v>45289</v>
      </c>
      <c r="I413" s="197" t="s">
        <v>26</v>
      </c>
      <c r="J413" s="197">
        <f t="shared" ca="1" si="3"/>
        <v>39</v>
      </c>
      <c r="K413" s="198" t="str">
        <f t="shared" ca="1" si="5"/>
        <v>PROVIDÊNCIAS</v>
      </c>
      <c r="L413" s="194" t="s">
        <v>1633</v>
      </c>
      <c r="M413" s="194" t="s">
        <v>1022</v>
      </c>
      <c r="N413" s="199" t="s">
        <v>2554</v>
      </c>
      <c r="O413" s="194" t="s">
        <v>1635</v>
      </c>
      <c r="P413" s="194" t="s">
        <v>224</v>
      </c>
      <c r="Q413" s="199" t="s">
        <v>2554</v>
      </c>
      <c r="R413" s="194" t="s">
        <v>2555</v>
      </c>
      <c r="S413" s="194" t="s">
        <v>2267</v>
      </c>
      <c r="T413" s="201" t="s">
        <v>1728</v>
      </c>
      <c r="U413" s="199" t="s">
        <v>2556</v>
      </c>
      <c r="V413" s="203" t="s">
        <v>2557</v>
      </c>
      <c r="W413" s="204" t="s">
        <v>1026</v>
      </c>
      <c r="X413" s="199" t="s">
        <v>2558</v>
      </c>
      <c r="Y413" s="219"/>
      <c r="Z413" s="219"/>
      <c r="AA413" s="219"/>
      <c r="AB413" s="219"/>
      <c r="AC413" s="219"/>
      <c r="AD413" s="219"/>
      <c r="AE413" s="219"/>
      <c r="AF413" s="219"/>
      <c r="AG413" s="219"/>
      <c r="AH413" s="219"/>
      <c r="AI413" s="219"/>
      <c r="AJ413" s="219"/>
      <c r="AK413" s="219"/>
      <c r="AL413" s="219"/>
      <c r="AM413" s="219"/>
      <c r="AN413" s="219"/>
      <c r="AO413" s="219"/>
      <c r="AP413" s="219"/>
      <c r="AQ413" s="219"/>
      <c r="AR413" s="219"/>
      <c r="AS413" s="219"/>
    </row>
    <row r="414" spans="1:45" ht="14.25" customHeight="1">
      <c r="A414" s="205" t="s">
        <v>2559</v>
      </c>
      <c r="B414" s="194" t="s">
        <v>2560</v>
      </c>
      <c r="C414" s="194" t="s">
        <v>2561</v>
      </c>
      <c r="D414" s="194" t="s">
        <v>2562</v>
      </c>
      <c r="E414" s="195" t="s">
        <v>2563</v>
      </c>
      <c r="F414" s="195" t="s">
        <v>198</v>
      </c>
      <c r="G414" s="196">
        <v>44830</v>
      </c>
      <c r="H414" s="196">
        <v>45438</v>
      </c>
      <c r="I414" s="197" t="s">
        <v>440</v>
      </c>
      <c r="J414" s="197">
        <f t="shared" ca="1" si="3"/>
        <v>188</v>
      </c>
      <c r="K414" s="198" t="str">
        <f t="shared" ca="1" si="5"/>
        <v>VIGENTE</v>
      </c>
      <c r="L414" s="194" t="s">
        <v>1895</v>
      </c>
      <c r="M414" s="194" t="s">
        <v>342</v>
      </c>
      <c r="N414" s="199" t="s">
        <v>2564</v>
      </c>
      <c r="O414" s="194" t="s">
        <v>347</v>
      </c>
      <c r="P414" s="194" t="s">
        <v>2565</v>
      </c>
      <c r="Q414" s="199" t="s">
        <v>2566</v>
      </c>
      <c r="R414" s="194" t="s">
        <v>1002</v>
      </c>
      <c r="S414" s="200" t="s">
        <v>1136</v>
      </c>
      <c r="T414" s="201" t="s">
        <v>1004</v>
      </c>
      <c r="U414" s="199" t="s">
        <v>2567</v>
      </c>
      <c r="V414" s="203" t="s">
        <v>848</v>
      </c>
      <c r="W414" s="204" t="s">
        <v>849</v>
      </c>
      <c r="X414" s="199" t="s">
        <v>2568</v>
      </c>
      <c r="Y414" s="99"/>
      <c r="Z414" s="99"/>
      <c r="AA414" s="99"/>
      <c r="AB414" s="99"/>
      <c r="AC414" s="99"/>
      <c r="AD414" s="99"/>
      <c r="AE414" s="99"/>
      <c r="AF414" s="99"/>
      <c r="AG414" s="99"/>
      <c r="AH414" s="99"/>
      <c r="AI414" s="99"/>
      <c r="AJ414" s="99"/>
      <c r="AK414" s="99"/>
      <c r="AL414" s="99"/>
      <c r="AM414" s="99"/>
      <c r="AN414" s="99"/>
      <c r="AO414" s="99"/>
      <c r="AP414" s="99"/>
      <c r="AQ414" s="99"/>
      <c r="AR414" s="99"/>
      <c r="AS414" s="99"/>
    </row>
    <row r="415" spans="1:45" ht="14.25" customHeight="1">
      <c r="A415" s="205" t="s">
        <v>2559</v>
      </c>
      <c r="B415" s="194" t="s">
        <v>2560</v>
      </c>
      <c r="C415" s="194" t="s">
        <v>2561</v>
      </c>
      <c r="D415" s="194" t="s">
        <v>2562</v>
      </c>
      <c r="E415" s="195" t="s">
        <v>2563</v>
      </c>
      <c r="F415" s="195" t="s">
        <v>198</v>
      </c>
      <c r="G415" s="196">
        <v>44830</v>
      </c>
      <c r="H415" s="196">
        <v>45438</v>
      </c>
      <c r="I415" s="197" t="s">
        <v>440</v>
      </c>
      <c r="J415" s="197">
        <f t="shared" ca="1" si="3"/>
        <v>188</v>
      </c>
      <c r="K415" s="198" t="str">
        <f t="shared" ca="1" si="5"/>
        <v>VIGENTE</v>
      </c>
      <c r="L415" s="194" t="s">
        <v>2569</v>
      </c>
      <c r="M415" s="194" t="s">
        <v>576</v>
      </c>
      <c r="N415" s="199" t="s">
        <v>2566</v>
      </c>
      <c r="O415" s="194" t="s">
        <v>347</v>
      </c>
      <c r="P415" s="194" t="s">
        <v>2565</v>
      </c>
      <c r="Q415" s="199" t="s">
        <v>2566</v>
      </c>
      <c r="R415" s="194" t="s">
        <v>2570</v>
      </c>
      <c r="S415" s="200" t="s">
        <v>798</v>
      </c>
      <c r="T415" s="201" t="s">
        <v>2571</v>
      </c>
      <c r="U415" s="199" t="s">
        <v>2572</v>
      </c>
      <c r="V415" s="203" t="s">
        <v>929</v>
      </c>
      <c r="W415" s="204" t="s">
        <v>2573</v>
      </c>
      <c r="X415" s="199" t="s">
        <v>2572</v>
      </c>
      <c r="Y415" s="219"/>
      <c r="Z415" s="219"/>
      <c r="AA415" s="219"/>
      <c r="AB415" s="219"/>
      <c r="AC415" s="219"/>
      <c r="AD415" s="219"/>
      <c r="AE415" s="219"/>
      <c r="AF415" s="219"/>
      <c r="AG415" s="219"/>
      <c r="AH415" s="219"/>
      <c r="AI415" s="219"/>
      <c r="AJ415" s="219"/>
      <c r="AK415" s="219"/>
      <c r="AL415" s="219"/>
      <c r="AM415" s="219"/>
      <c r="AN415" s="219"/>
      <c r="AO415" s="219"/>
      <c r="AP415" s="219"/>
      <c r="AQ415" s="219"/>
      <c r="AR415" s="219"/>
      <c r="AS415" s="219"/>
    </row>
    <row r="416" spans="1:45" ht="14.25" customHeight="1">
      <c r="A416" s="205" t="s">
        <v>2574</v>
      </c>
      <c r="B416" s="194" t="s">
        <v>2008</v>
      </c>
      <c r="C416" s="194" t="s">
        <v>2575</v>
      </c>
      <c r="D416" s="194" t="s">
        <v>2263</v>
      </c>
      <c r="E416" s="195" t="s">
        <v>2011</v>
      </c>
      <c r="F416" s="195" t="s">
        <v>25</v>
      </c>
      <c r="G416" s="196">
        <v>44921</v>
      </c>
      <c r="H416" s="196">
        <v>45286</v>
      </c>
      <c r="I416" s="197" t="s">
        <v>26</v>
      </c>
      <c r="J416" s="197">
        <f t="shared" ca="1" si="3"/>
        <v>36</v>
      </c>
      <c r="K416" s="198" t="str">
        <f t="shared" ca="1" si="5"/>
        <v>PROVIDÊNCIAS</v>
      </c>
      <c r="L416" s="194" t="s">
        <v>987</v>
      </c>
      <c r="M416" s="194" t="s">
        <v>988</v>
      </c>
      <c r="N416" s="199" t="s">
        <v>2576</v>
      </c>
      <c r="O416" s="194" t="s">
        <v>990</v>
      </c>
      <c r="P416" s="194" t="s">
        <v>991</v>
      </c>
      <c r="Q416" s="199" t="s">
        <v>2576</v>
      </c>
      <c r="R416" s="194" t="s">
        <v>2577</v>
      </c>
      <c r="S416" s="200" t="s">
        <v>2578</v>
      </c>
      <c r="T416" s="201" t="s">
        <v>2579</v>
      </c>
      <c r="U416" s="199" t="s">
        <v>2580</v>
      </c>
      <c r="V416" s="203" t="s">
        <v>739</v>
      </c>
      <c r="W416" s="204" t="s">
        <v>740</v>
      </c>
      <c r="X416" s="199" t="s">
        <v>2580</v>
      </c>
      <c r="Y416" s="99"/>
      <c r="Z416" s="99"/>
      <c r="AA416" s="99"/>
      <c r="AB416" s="99"/>
      <c r="AC416" s="99"/>
      <c r="AD416" s="99"/>
      <c r="AE416" s="99"/>
      <c r="AF416" s="99"/>
      <c r="AG416" s="99"/>
      <c r="AH416" s="99"/>
      <c r="AI416" s="99"/>
      <c r="AJ416" s="99"/>
      <c r="AK416" s="99"/>
      <c r="AL416" s="99"/>
      <c r="AM416" s="99"/>
      <c r="AN416" s="99"/>
      <c r="AO416" s="99"/>
      <c r="AP416" s="99"/>
      <c r="AQ416" s="99"/>
      <c r="AR416" s="99"/>
      <c r="AS416" s="99"/>
    </row>
    <row r="417" spans="1:45" ht="14.25" customHeight="1">
      <c r="A417" s="205" t="s">
        <v>2574</v>
      </c>
      <c r="B417" s="194" t="s">
        <v>2008</v>
      </c>
      <c r="C417" s="194" t="s">
        <v>2575</v>
      </c>
      <c r="D417" s="194" t="s">
        <v>2263</v>
      </c>
      <c r="E417" s="195" t="s">
        <v>2011</v>
      </c>
      <c r="F417" s="195" t="s">
        <v>25</v>
      </c>
      <c r="G417" s="196">
        <v>44921</v>
      </c>
      <c r="H417" s="196">
        <v>45286</v>
      </c>
      <c r="I417" s="197" t="s">
        <v>26</v>
      </c>
      <c r="J417" s="197">
        <f t="shared" ca="1" si="3"/>
        <v>36</v>
      </c>
      <c r="K417" s="198" t="str">
        <f t="shared" ca="1" si="5"/>
        <v>PROVIDÊNCIAS</v>
      </c>
      <c r="L417" s="194" t="s">
        <v>987</v>
      </c>
      <c r="M417" s="194" t="s">
        <v>988</v>
      </c>
      <c r="N417" s="199" t="s">
        <v>2576</v>
      </c>
      <c r="O417" s="194" t="s">
        <v>990</v>
      </c>
      <c r="P417" s="194" t="s">
        <v>991</v>
      </c>
      <c r="Q417" s="199" t="s">
        <v>2576</v>
      </c>
      <c r="R417" s="194" t="s">
        <v>2003</v>
      </c>
      <c r="S417" s="200" t="s">
        <v>1727</v>
      </c>
      <c r="T417" s="201" t="s">
        <v>1728</v>
      </c>
      <c r="U417" s="199" t="s">
        <v>2580</v>
      </c>
      <c r="V417" s="203" t="s">
        <v>1725</v>
      </c>
      <c r="W417" s="204" t="s">
        <v>1726</v>
      </c>
      <c r="X417" s="199" t="s">
        <v>2580</v>
      </c>
      <c r="Y417" s="219"/>
      <c r="Z417" s="219"/>
      <c r="AA417" s="219"/>
      <c r="AB417" s="219"/>
      <c r="AC417" s="219"/>
      <c r="AD417" s="219"/>
      <c r="AE417" s="219"/>
      <c r="AF417" s="219"/>
      <c r="AG417" s="219"/>
      <c r="AH417" s="219"/>
      <c r="AI417" s="219"/>
      <c r="AJ417" s="219"/>
      <c r="AK417" s="219"/>
      <c r="AL417" s="219"/>
      <c r="AM417" s="219"/>
      <c r="AN417" s="219"/>
      <c r="AO417" s="219"/>
      <c r="AP417" s="219"/>
      <c r="AQ417" s="219"/>
      <c r="AR417" s="219"/>
      <c r="AS417" s="219"/>
    </row>
    <row r="418" spans="1:45" ht="14.25" customHeight="1">
      <c r="A418" s="205" t="s">
        <v>2581</v>
      </c>
      <c r="B418" s="194"/>
      <c r="C418" s="194" t="s">
        <v>2582</v>
      </c>
      <c r="D418" s="194" t="s">
        <v>1172</v>
      </c>
      <c r="E418" s="195" t="s">
        <v>40</v>
      </c>
      <c r="F418" s="195" t="s">
        <v>25</v>
      </c>
      <c r="G418" s="196">
        <v>44841</v>
      </c>
      <c r="H418" s="196">
        <v>45572</v>
      </c>
      <c r="I418" s="197" t="s">
        <v>361</v>
      </c>
      <c r="J418" s="197">
        <f t="shared" ca="1" si="3"/>
        <v>322</v>
      </c>
      <c r="K418" s="198" t="str">
        <f t="shared" ca="1" si="5"/>
        <v>VIGENTE</v>
      </c>
      <c r="L418" s="194" t="s">
        <v>154</v>
      </c>
      <c r="M418" s="194" t="s">
        <v>155</v>
      </c>
      <c r="N418" s="199" t="s">
        <v>2583</v>
      </c>
      <c r="O418" s="200" t="s">
        <v>157</v>
      </c>
      <c r="P418" s="201" t="s">
        <v>158</v>
      </c>
      <c r="Q418" s="199" t="s">
        <v>2584</v>
      </c>
      <c r="R418" s="194" t="s">
        <v>2585</v>
      </c>
      <c r="S418" s="222" t="s">
        <v>971</v>
      </c>
      <c r="T418" s="204" t="s">
        <v>972</v>
      </c>
      <c r="U418" s="199" t="s">
        <v>2586</v>
      </c>
      <c r="V418" s="203" t="s">
        <v>584</v>
      </c>
      <c r="W418" s="201" t="s">
        <v>585</v>
      </c>
      <c r="X418" s="199" t="s">
        <v>2586</v>
      </c>
      <c r="Y418" s="99"/>
      <c r="Z418" s="99"/>
      <c r="AA418" s="99"/>
      <c r="AB418" s="99"/>
      <c r="AC418" s="99"/>
      <c r="AD418" s="99"/>
      <c r="AE418" s="99"/>
      <c r="AF418" s="99"/>
      <c r="AG418" s="99"/>
      <c r="AH418" s="99"/>
      <c r="AI418" s="99"/>
      <c r="AJ418" s="99"/>
      <c r="AK418" s="99"/>
      <c r="AL418" s="99"/>
      <c r="AM418" s="99"/>
      <c r="AN418" s="99"/>
      <c r="AO418" s="99"/>
      <c r="AP418" s="99"/>
      <c r="AQ418" s="99"/>
      <c r="AR418" s="99"/>
      <c r="AS418" s="99"/>
    </row>
    <row r="419" spans="1:45" ht="14.25" customHeight="1">
      <c r="A419" s="205" t="s">
        <v>2587</v>
      </c>
      <c r="B419" s="194" t="s">
        <v>2008</v>
      </c>
      <c r="C419" s="194" t="s">
        <v>2588</v>
      </c>
      <c r="D419" s="194" t="s">
        <v>2589</v>
      </c>
      <c r="E419" s="195" t="s">
        <v>2011</v>
      </c>
      <c r="F419" s="195" t="s">
        <v>25</v>
      </c>
      <c r="G419" s="196">
        <v>44872</v>
      </c>
      <c r="H419" s="196">
        <v>45419</v>
      </c>
      <c r="I419" s="197" t="s">
        <v>440</v>
      </c>
      <c r="J419" s="197">
        <f t="shared" ca="1" si="3"/>
        <v>169</v>
      </c>
      <c r="K419" s="198" t="str">
        <f t="shared" ca="1" si="5"/>
        <v>VIGENTE</v>
      </c>
      <c r="L419" s="194" t="s">
        <v>1597</v>
      </c>
      <c r="M419" s="194" t="s">
        <v>268</v>
      </c>
      <c r="N419" s="199" t="s">
        <v>2590</v>
      </c>
      <c r="O419" s="194" t="s">
        <v>264</v>
      </c>
      <c r="P419" s="194" t="s">
        <v>265</v>
      </c>
      <c r="Q419" s="199" t="s">
        <v>2590</v>
      </c>
      <c r="R419" s="194" t="s">
        <v>1803</v>
      </c>
      <c r="S419" s="200" t="s">
        <v>264</v>
      </c>
      <c r="T419" s="201" t="s">
        <v>265</v>
      </c>
      <c r="U419" s="199" t="s">
        <v>2591</v>
      </c>
      <c r="V419" s="222" t="s">
        <v>1597</v>
      </c>
      <c r="W419" s="204" t="s">
        <v>2592</v>
      </c>
      <c r="X419" s="199" t="s">
        <v>2591</v>
      </c>
      <c r="Y419" s="219"/>
      <c r="Z419" s="219"/>
      <c r="AA419" s="219"/>
      <c r="AB419" s="219"/>
      <c r="AC419" s="219"/>
      <c r="AD419" s="219"/>
      <c r="AE419" s="219"/>
      <c r="AF419" s="219"/>
      <c r="AG419" s="219"/>
      <c r="AH419" s="219"/>
      <c r="AI419" s="219"/>
      <c r="AJ419" s="219"/>
      <c r="AK419" s="219"/>
      <c r="AL419" s="219"/>
      <c r="AM419" s="219"/>
      <c r="AN419" s="219"/>
      <c r="AO419" s="219"/>
      <c r="AP419" s="219"/>
      <c r="AQ419" s="219"/>
      <c r="AR419" s="219"/>
      <c r="AS419" s="219"/>
    </row>
    <row r="420" spans="1:45" ht="14.25" customHeight="1">
      <c r="A420" s="205" t="s">
        <v>2587</v>
      </c>
      <c r="B420" s="194" t="s">
        <v>2008</v>
      </c>
      <c r="C420" s="194" t="s">
        <v>2588</v>
      </c>
      <c r="D420" s="194" t="s">
        <v>2589</v>
      </c>
      <c r="E420" s="195" t="s">
        <v>2011</v>
      </c>
      <c r="F420" s="195" t="s">
        <v>25</v>
      </c>
      <c r="G420" s="196">
        <v>44872</v>
      </c>
      <c r="H420" s="196">
        <v>45419</v>
      </c>
      <c r="I420" s="197" t="s">
        <v>440</v>
      </c>
      <c r="J420" s="197">
        <f t="shared" ca="1" si="3"/>
        <v>169</v>
      </c>
      <c r="K420" s="198" t="str">
        <f t="shared" ca="1" si="5"/>
        <v>VIGENTE</v>
      </c>
      <c r="L420" s="194" t="s">
        <v>1597</v>
      </c>
      <c r="M420" s="194" t="s">
        <v>268</v>
      </c>
      <c r="N420" s="199" t="s">
        <v>2590</v>
      </c>
      <c r="O420" s="194" t="s">
        <v>264</v>
      </c>
      <c r="P420" s="194" t="s">
        <v>265</v>
      </c>
      <c r="Q420" s="199" t="s">
        <v>2590</v>
      </c>
      <c r="R420" s="194" t="s">
        <v>1805</v>
      </c>
      <c r="S420" s="200" t="s">
        <v>2330</v>
      </c>
      <c r="T420" s="201" t="s">
        <v>1613</v>
      </c>
      <c r="U420" s="199" t="s">
        <v>2591</v>
      </c>
      <c r="V420" s="222" t="s">
        <v>2492</v>
      </c>
      <c r="W420" s="204" t="s">
        <v>1610</v>
      </c>
      <c r="X420" s="199" t="s">
        <v>2591</v>
      </c>
      <c r="Y420" s="99"/>
      <c r="Z420" s="99"/>
      <c r="AA420" s="99"/>
      <c r="AB420" s="99"/>
      <c r="AC420" s="99"/>
      <c r="AD420" s="99"/>
      <c r="AE420" s="99"/>
      <c r="AF420" s="99"/>
      <c r="AG420" s="99"/>
      <c r="AH420" s="99"/>
      <c r="AI420" s="99"/>
      <c r="AJ420" s="99"/>
      <c r="AK420" s="99"/>
      <c r="AL420" s="99"/>
      <c r="AM420" s="99"/>
      <c r="AN420" s="99"/>
      <c r="AO420" s="99"/>
      <c r="AP420" s="99"/>
      <c r="AQ420" s="99"/>
      <c r="AR420" s="99"/>
      <c r="AS420" s="99"/>
    </row>
    <row r="421" spans="1:45" ht="14.25" customHeight="1">
      <c r="A421" s="205" t="s">
        <v>2593</v>
      </c>
      <c r="B421" s="194"/>
      <c r="C421" s="194" t="s">
        <v>2594</v>
      </c>
      <c r="D421" s="194" t="s">
        <v>2595</v>
      </c>
      <c r="E421" s="195" t="s">
        <v>2596</v>
      </c>
      <c r="F421" s="195" t="s">
        <v>25</v>
      </c>
      <c r="G421" s="196">
        <v>44900</v>
      </c>
      <c r="H421" s="196">
        <v>45265</v>
      </c>
      <c r="I421" s="197" t="s">
        <v>26</v>
      </c>
      <c r="J421" s="197">
        <f t="shared" ca="1" si="3"/>
        <v>15</v>
      </c>
      <c r="K421" s="198" t="str">
        <f t="shared" ca="1" si="5"/>
        <v>URGENTE</v>
      </c>
      <c r="L421" s="194" t="s">
        <v>2597</v>
      </c>
      <c r="M421" s="194" t="s">
        <v>369</v>
      </c>
      <c r="N421" s="199" t="s">
        <v>2598</v>
      </c>
      <c r="O421" s="194" t="s">
        <v>362</v>
      </c>
      <c r="P421" s="194" t="s">
        <v>630</v>
      </c>
      <c r="Q421" s="199" t="s">
        <v>2598</v>
      </c>
      <c r="R421" s="194" t="s">
        <v>1413</v>
      </c>
      <c r="S421" s="200" t="s">
        <v>2599</v>
      </c>
      <c r="T421" s="201" t="s">
        <v>2162</v>
      </c>
      <c r="U421" s="199" t="s">
        <v>2600</v>
      </c>
      <c r="V421" s="222" t="s">
        <v>2601</v>
      </c>
      <c r="W421" s="204" t="s">
        <v>2602</v>
      </c>
      <c r="X421" s="199" t="s">
        <v>2600</v>
      </c>
      <c r="Y421" s="219"/>
      <c r="Z421" s="219"/>
      <c r="AA421" s="219"/>
      <c r="AB421" s="219"/>
      <c r="AC421" s="219"/>
      <c r="AD421" s="219"/>
      <c r="AE421" s="219"/>
      <c r="AF421" s="219"/>
      <c r="AG421" s="219"/>
      <c r="AH421" s="219"/>
      <c r="AI421" s="219"/>
      <c r="AJ421" s="219"/>
      <c r="AK421" s="219"/>
      <c r="AL421" s="219"/>
      <c r="AM421" s="219"/>
      <c r="AN421" s="219"/>
      <c r="AO421" s="219"/>
      <c r="AP421" s="219"/>
      <c r="AQ421" s="219"/>
      <c r="AR421" s="219"/>
      <c r="AS421" s="219"/>
    </row>
    <row r="422" spans="1:45" ht="14.25" customHeight="1">
      <c r="A422" s="205" t="s">
        <v>2603</v>
      </c>
      <c r="B422" s="194" t="s">
        <v>1900</v>
      </c>
      <c r="C422" s="194" t="s">
        <v>2604</v>
      </c>
      <c r="D422" s="194" t="s">
        <v>2605</v>
      </c>
      <c r="E422" s="195" t="s">
        <v>1903</v>
      </c>
      <c r="F422" s="195" t="s">
        <v>25</v>
      </c>
      <c r="G422" s="196">
        <v>44925</v>
      </c>
      <c r="H422" s="196">
        <v>45290</v>
      </c>
      <c r="I422" s="197" t="s">
        <v>26</v>
      </c>
      <c r="J422" s="197">
        <f t="shared" ca="1" si="3"/>
        <v>40</v>
      </c>
      <c r="K422" s="198" t="str">
        <f t="shared" ca="1" si="5"/>
        <v>PROVIDÊNCIAS</v>
      </c>
      <c r="L422" s="194" t="s">
        <v>1093</v>
      </c>
      <c r="M422" s="194" t="s">
        <v>73</v>
      </c>
      <c r="N422" s="199" t="s">
        <v>2606</v>
      </c>
      <c r="O422" s="194" t="s">
        <v>911</v>
      </c>
      <c r="P422" s="194" t="s">
        <v>912</v>
      </c>
      <c r="Q422" s="199" t="s">
        <v>2606</v>
      </c>
      <c r="R422" s="194" t="s">
        <v>1492</v>
      </c>
      <c r="S422" s="200" t="s">
        <v>2607</v>
      </c>
      <c r="T422" s="201" t="s">
        <v>2608</v>
      </c>
      <c r="U422" s="199" t="s">
        <v>2609</v>
      </c>
      <c r="V422" s="222" t="s">
        <v>2610</v>
      </c>
      <c r="W422" s="204" t="s">
        <v>2611</v>
      </c>
      <c r="X422" s="199" t="s">
        <v>2609</v>
      </c>
      <c r="Y422" s="99"/>
      <c r="Z422" s="99"/>
      <c r="AA422" s="99"/>
      <c r="AB422" s="99"/>
      <c r="AC422" s="99"/>
      <c r="AD422" s="99"/>
      <c r="AE422" s="99"/>
      <c r="AF422" s="99"/>
      <c r="AG422" s="99"/>
      <c r="AH422" s="99"/>
      <c r="AI422" s="99"/>
      <c r="AJ422" s="99"/>
      <c r="AK422" s="99"/>
      <c r="AL422" s="99"/>
      <c r="AM422" s="99"/>
      <c r="AN422" s="99"/>
      <c r="AO422" s="99"/>
      <c r="AP422" s="99"/>
      <c r="AQ422" s="99"/>
      <c r="AR422" s="99"/>
      <c r="AS422" s="99"/>
    </row>
    <row r="423" spans="1:45" ht="14.25" customHeight="1">
      <c r="A423" s="205" t="s">
        <v>2612</v>
      </c>
      <c r="B423" s="194" t="s">
        <v>2347</v>
      </c>
      <c r="C423" s="194" t="s">
        <v>2613</v>
      </c>
      <c r="D423" s="194" t="s">
        <v>2465</v>
      </c>
      <c r="E423" s="195" t="s">
        <v>2350</v>
      </c>
      <c r="F423" s="195" t="s">
        <v>25</v>
      </c>
      <c r="G423" s="196">
        <v>44896</v>
      </c>
      <c r="H423" s="196">
        <v>45627</v>
      </c>
      <c r="I423" s="197" t="s">
        <v>26</v>
      </c>
      <c r="J423" s="197">
        <f t="shared" ca="1" si="3"/>
        <v>377</v>
      </c>
      <c r="K423" s="198" t="str">
        <f t="shared" ca="1" si="5"/>
        <v>VIGENTE</v>
      </c>
      <c r="L423" s="194" t="s">
        <v>56</v>
      </c>
      <c r="M423" s="194" t="s">
        <v>812</v>
      </c>
      <c r="N423" s="199" t="s">
        <v>2614</v>
      </c>
      <c r="O423" s="194" t="s">
        <v>377</v>
      </c>
      <c r="P423" s="194" t="s">
        <v>378</v>
      </c>
      <c r="Q423" s="199" t="s">
        <v>2614</v>
      </c>
      <c r="R423" s="194" t="s">
        <v>1527</v>
      </c>
      <c r="S423" s="200" t="s">
        <v>202</v>
      </c>
      <c r="T423" s="201" t="s">
        <v>203</v>
      </c>
      <c r="U423" s="199" t="s">
        <v>2615</v>
      </c>
      <c r="V423" s="222" t="s">
        <v>809</v>
      </c>
      <c r="W423" s="204" t="s">
        <v>376</v>
      </c>
      <c r="X423" s="199" t="s">
        <v>2615</v>
      </c>
      <c r="Y423" s="219"/>
      <c r="Z423" s="219"/>
      <c r="AA423" s="219"/>
      <c r="AB423" s="219"/>
      <c r="AC423" s="219"/>
      <c r="AD423" s="219"/>
      <c r="AE423" s="219"/>
      <c r="AF423" s="219"/>
      <c r="AG423" s="219"/>
      <c r="AH423" s="219"/>
      <c r="AI423" s="219"/>
      <c r="AJ423" s="219"/>
      <c r="AK423" s="219"/>
      <c r="AL423" s="219"/>
      <c r="AM423" s="219"/>
      <c r="AN423" s="219"/>
      <c r="AO423" s="219"/>
      <c r="AP423" s="219"/>
      <c r="AQ423" s="219"/>
      <c r="AR423" s="219"/>
      <c r="AS423" s="219"/>
    </row>
    <row r="424" spans="1:45" ht="14.25" customHeight="1">
      <c r="A424" s="205" t="s">
        <v>2616</v>
      </c>
      <c r="B424" s="194"/>
      <c r="C424" s="194" t="s">
        <v>2617</v>
      </c>
      <c r="D424" s="194" t="s">
        <v>2051</v>
      </c>
      <c r="E424" s="195" t="s">
        <v>2618</v>
      </c>
      <c r="F424" s="195" t="s">
        <v>25</v>
      </c>
      <c r="G424" s="196">
        <v>44958</v>
      </c>
      <c r="H424" s="196">
        <v>45566</v>
      </c>
      <c r="I424" s="197" t="s">
        <v>361</v>
      </c>
      <c r="J424" s="197">
        <f t="shared" ca="1" si="3"/>
        <v>316</v>
      </c>
      <c r="K424" s="198" t="str">
        <f t="shared" ca="1" si="5"/>
        <v>VIGENTE</v>
      </c>
      <c r="L424" s="194" t="s">
        <v>110</v>
      </c>
      <c r="M424" s="194" t="s">
        <v>111</v>
      </c>
      <c r="N424" s="199" t="s">
        <v>2619</v>
      </c>
      <c r="O424" s="194" t="s">
        <v>113</v>
      </c>
      <c r="P424" s="194" t="s">
        <v>114</v>
      </c>
      <c r="Q424" s="199" t="s">
        <v>2619</v>
      </c>
      <c r="R424" s="194" t="s">
        <v>1533</v>
      </c>
      <c r="S424" s="200" t="s">
        <v>1015</v>
      </c>
      <c r="T424" s="201" t="s">
        <v>660</v>
      </c>
      <c r="U424" s="199" t="s">
        <v>2620</v>
      </c>
      <c r="V424" s="222" t="s">
        <v>110</v>
      </c>
      <c r="W424" s="204" t="s">
        <v>111</v>
      </c>
      <c r="X424" s="209" t="s">
        <v>2620</v>
      </c>
      <c r="Y424" s="99"/>
      <c r="Z424" s="99"/>
      <c r="AA424" s="99"/>
      <c r="AB424" s="99"/>
      <c r="AC424" s="99"/>
      <c r="AD424" s="99"/>
      <c r="AE424" s="99"/>
      <c r="AF424" s="99"/>
      <c r="AG424" s="99"/>
      <c r="AH424" s="99"/>
      <c r="AI424" s="99"/>
      <c r="AJ424" s="99"/>
      <c r="AK424" s="99"/>
      <c r="AL424" s="99"/>
      <c r="AM424" s="99"/>
      <c r="AN424" s="99"/>
      <c r="AO424" s="99"/>
      <c r="AP424" s="99"/>
      <c r="AQ424" s="99"/>
      <c r="AR424" s="99"/>
      <c r="AS424" s="99"/>
    </row>
    <row r="425" spans="1:45" ht="14.25" customHeight="1">
      <c r="A425" s="205" t="s">
        <v>2621</v>
      </c>
      <c r="B425" s="194"/>
      <c r="C425" s="194" t="s">
        <v>2622</v>
      </c>
      <c r="D425" s="194" t="s">
        <v>2397</v>
      </c>
      <c r="E425" s="195" t="s">
        <v>2623</v>
      </c>
      <c r="F425" s="195" t="s">
        <v>25</v>
      </c>
      <c r="G425" s="196">
        <v>44925</v>
      </c>
      <c r="H425" s="196">
        <v>45290</v>
      </c>
      <c r="I425" s="197" t="s">
        <v>26</v>
      </c>
      <c r="J425" s="197">
        <f t="shared" ca="1" si="3"/>
        <v>40</v>
      </c>
      <c r="K425" s="198" t="str">
        <f t="shared" ca="1" si="5"/>
        <v>PROVIDÊNCIAS</v>
      </c>
      <c r="L425" s="194" t="s">
        <v>1173</v>
      </c>
      <c r="M425" s="194" t="s">
        <v>238</v>
      </c>
      <c r="N425" s="199" t="s">
        <v>2624</v>
      </c>
      <c r="O425" s="194" t="s">
        <v>2625</v>
      </c>
      <c r="P425" s="194" t="s">
        <v>1245</v>
      </c>
      <c r="Q425" s="199" t="s">
        <v>2624</v>
      </c>
      <c r="R425" s="194" t="s">
        <v>2626</v>
      </c>
      <c r="S425" s="200" t="s">
        <v>2404</v>
      </c>
      <c r="T425" s="201" t="s">
        <v>1726</v>
      </c>
      <c r="U425" s="199" t="s">
        <v>2627</v>
      </c>
      <c r="V425" s="222" t="s">
        <v>2267</v>
      </c>
      <c r="W425" s="204" t="s">
        <v>1728</v>
      </c>
      <c r="X425" s="199" t="s">
        <v>2627</v>
      </c>
      <c r="Y425" s="219"/>
      <c r="Z425" s="219"/>
      <c r="AA425" s="219"/>
      <c r="AB425" s="219"/>
      <c r="AC425" s="219"/>
      <c r="AD425" s="219"/>
      <c r="AE425" s="219"/>
      <c r="AF425" s="219"/>
      <c r="AG425" s="219"/>
      <c r="AH425" s="219"/>
      <c r="AI425" s="219"/>
      <c r="AJ425" s="219"/>
      <c r="AK425" s="219"/>
      <c r="AL425" s="219"/>
      <c r="AM425" s="219"/>
      <c r="AN425" s="219"/>
      <c r="AO425" s="219"/>
      <c r="AP425" s="219"/>
      <c r="AQ425" s="219"/>
      <c r="AR425" s="219"/>
      <c r="AS425" s="219"/>
    </row>
    <row r="426" spans="1:45" ht="14.25" customHeight="1">
      <c r="A426" s="205" t="s">
        <v>2621</v>
      </c>
      <c r="B426" s="194"/>
      <c r="C426" s="194" t="s">
        <v>2622</v>
      </c>
      <c r="D426" s="194" t="s">
        <v>2397</v>
      </c>
      <c r="E426" s="195" t="s">
        <v>2623</v>
      </c>
      <c r="F426" s="195" t="s">
        <v>25</v>
      </c>
      <c r="G426" s="196">
        <v>44925</v>
      </c>
      <c r="H426" s="196">
        <v>45290</v>
      </c>
      <c r="I426" s="197" t="s">
        <v>26</v>
      </c>
      <c r="J426" s="197">
        <f t="shared" ca="1" si="3"/>
        <v>40</v>
      </c>
      <c r="K426" s="198" t="str">
        <f t="shared" ca="1" si="5"/>
        <v>PROVIDÊNCIAS</v>
      </c>
      <c r="L426" s="194" t="s">
        <v>1173</v>
      </c>
      <c r="M426" s="194" t="s">
        <v>238</v>
      </c>
      <c r="N426" s="199" t="s">
        <v>2624</v>
      </c>
      <c r="O426" s="194" t="s">
        <v>2625</v>
      </c>
      <c r="P426" s="194" t="s">
        <v>1245</v>
      </c>
      <c r="Q426" s="199" t="s">
        <v>2624</v>
      </c>
      <c r="R426" s="194" t="s">
        <v>2628</v>
      </c>
      <c r="S426" s="200" t="s">
        <v>2625</v>
      </c>
      <c r="T426" s="201" t="s">
        <v>1245</v>
      </c>
      <c r="U426" s="199" t="s">
        <v>2627</v>
      </c>
      <c r="V426" s="222" t="s">
        <v>1173</v>
      </c>
      <c r="W426" s="204" t="s">
        <v>238</v>
      </c>
      <c r="X426" s="199" t="s">
        <v>2627</v>
      </c>
      <c r="Y426" s="99"/>
      <c r="Z426" s="99"/>
      <c r="AA426" s="99"/>
      <c r="AB426" s="99"/>
      <c r="AC426" s="99"/>
      <c r="AD426" s="99"/>
      <c r="AE426" s="99"/>
      <c r="AF426" s="99"/>
      <c r="AG426" s="99"/>
      <c r="AH426" s="99"/>
      <c r="AI426" s="99"/>
      <c r="AJ426" s="99"/>
      <c r="AK426" s="99"/>
      <c r="AL426" s="99"/>
      <c r="AM426" s="99"/>
      <c r="AN426" s="99"/>
      <c r="AO426" s="99"/>
      <c r="AP426" s="99"/>
      <c r="AQ426" s="99"/>
      <c r="AR426" s="99"/>
      <c r="AS426" s="99"/>
    </row>
    <row r="427" spans="1:45" ht="14.25" customHeight="1">
      <c r="A427" s="205" t="s">
        <v>2629</v>
      </c>
      <c r="B427" s="194" t="s">
        <v>1900</v>
      </c>
      <c r="C427" s="194" t="s">
        <v>2630</v>
      </c>
      <c r="D427" s="194" t="s">
        <v>1902</v>
      </c>
      <c r="E427" s="195" t="s">
        <v>1903</v>
      </c>
      <c r="F427" s="195" t="s">
        <v>25</v>
      </c>
      <c r="G427" s="196">
        <v>44916</v>
      </c>
      <c r="H427" s="196">
        <v>45281</v>
      </c>
      <c r="I427" s="197" t="s">
        <v>26</v>
      </c>
      <c r="J427" s="197">
        <f t="shared" ca="1" si="3"/>
        <v>31</v>
      </c>
      <c r="K427" s="198" t="str">
        <f t="shared" ca="1" si="5"/>
        <v>PROVIDÊNCIAS</v>
      </c>
      <c r="L427" s="194" t="s">
        <v>724</v>
      </c>
      <c r="M427" s="194" t="s">
        <v>527</v>
      </c>
      <c r="N427" s="199" t="s">
        <v>2631</v>
      </c>
      <c r="O427" s="194" t="s">
        <v>523</v>
      </c>
      <c r="P427" s="194" t="s">
        <v>524</v>
      </c>
      <c r="Q427" s="199" t="s">
        <v>2631</v>
      </c>
      <c r="R427" s="194" t="s">
        <v>1425</v>
      </c>
      <c r="S427" s="200" t="s">
        <v>2632</v>
      </c>
      <c r="T427" s="201" t="s">
        <v>2633</v>
      </c>
      <c r="U427" s="199" t="s">
        <v>2634</v>
      </c>
      <c r="V427" s="222" t="s">
        <v>2388</v>
      </c>
      <c r="W427" s="204" t="s">
        <v>530</v>
      </c>
      <c r="X427" s="199" t="s">
        <v>2634</v>
      </c>
      <c r="Y427" s="219"/>
      <c r="Z427" s="219"/>
      <c r="AA427" s="219"/>
      <c r="AB427" s="219"/>
      <c r="AC427" s="219"/>
      <c r="AD427" s="219"/>
      <c r="AE427" s="219"/>
      <c r="AF427" s="219"/>
      <c r="AG427" s="219"/>
      <c r="AH427" s="219"/>
      <c r="AI427" s="219"/>
      <c r="AJ427" s="219"/>
      <c r="AK427" s="219"/>
      <c r="AL427" s="219"/>
      <c r="AM427" s="219"/>
      <c r="AN427" s="219"/>
      <c r="AO427" s="219"/>
      <c r="AP427" s="219"/>
      <c r="AQ427" s="219"/>
      <c r="AR427" s="219"/>
      <c r="AS427" s="219"/>
    </row>
    <row r="428" spans="1:45" ht="14.25" customHeight="1">
      <c r="A428" s="205" t="s">
        <v>2635</v>
      </c>
      <c r="B428" s="194" t="s">
        <v>1975</v>
      </c>
      <c r="C428" s="194" t="s">
        <v>2636</v>
      </c>
      <c r="D428" s="194" t="s">
        <v>2416</v>
      </c>
      <c r="E428" s="195" t="s">
        <v>2417</v>
      </c>
      <c r="F428" s="195" t="s">
        <v>25</v>
      </c>
      <c r="G428" s="196">
        <v>44865</v>
      </c>
      <c r="H428" s="196">
        <v>45596</v>
      </c>
      <c r="I428" s="197" t="s">
        <v>361</v>
      </c>
      <c r="J428" s="197">
        <f t="shared" ca="1" si="3"/>
        <v>346</v>
      </c>
      <c r="K428" s="198" t="str">
        <f t="shared" ca="1" si="5"/>
        <v>VIGENTE</v>
      </c>
      <c r="L428" s="194" t="s">
        <v>1606</v>
      </c>
      <c r="M428" s="194" t="s">
        <v>155</v>
      </c>
      <c r="N428" s="199" t="s">
        <v>2637</v>
      </c>
      <c r="O428" s="194" t="s">
        <v>157</v>
      </c>
      <c r="P428" s="194" t="s">
        <v>158</v>
      </c>
      <c r="Q428" s="199" t="s">
        <v>2638</v>
      </c>
      <c r="R428" s="194" t="s">
        <v>1461</v>
      </c>
      <c r="S428" s="200" t="s">
        <v>2639</v>
      </c>
      <c r="T428" s="201" t="s">
        <v>1616</v>
      </c>
      <c r="U428" s="199" t="s">
        <v>2640</v>
      </c>
      <c r="V428" s="222" t="s">
        <v>584</v>
      </c>
      <c r="W428" s="204" t="s">
        <v>585</v>
      </c>
      <c r="X428" s="199" t="s">
        <v>2641</v>
      </c>
      <c r="Y428" s="99"/>
      <c r="Z428" s="99"/>
      <c r="AA428" s="99"/>
      <c r="AB428" s="99"/>
      <c r="AC428" s="99"/>
      <c r="AD428" s="99"/>
      <c r="AE428" s="99"/>
      <c r="AF428" s="99"/>
      <c r="AG428" s="99"/>
      <c r="AH428" s="99"/>
      <c r="AI428" s="99"/>
      <c r="AJ428" s="99"/>
      <c r="AK428" s="99"/>
      <c r="AL428" s="99"/>
      <c r="AM428" s="99"/>
      <c r="AN428" s="99"/>
      <c r="AO428" s="99"/>
      <c r="AP428" s="99"/>
      <c r="AQ428" s="99"/>
      <c r="AR428" s="99"/>
      <c r="AS428" s="99"/>
    </row>
    <row r="429" spans="1:45" ht="14.25" customHeight="1">
      <c r="A429" s="193">
        <v>44805</v>
      </c>
      <c r="B429" s="194"/>
      <c r="C429" s="194" t="s">
        <v>2642</v>
      </c>
      <c r="D429" s="194" t="s">
        <v>2643</v>
      </c>
      <c r="E429" s="195" t="s">
        <v>2644</v>
      </c>
      <c r="F429" s="195" t="s">
        <v>25</v>
      </c>
      <c r="G429" s="196">
        <v>44886</v>
      </c>
      <c r="H429" s="196">
        <v>45251</v>
      </c>
      <c r="I429" s="197" t="s">
        <v>55</v>
      </c>
      <c r="J429" s="197">
        <f t="shared" ca="1" si="3"/>
        <v>1</v>
      </c>
      <c r="K429" s="198" t="str">
        <f t="shared" ca="1" si="5"/>
        <v>URGENTE</v>
      </c>
      <c r="L429" s="194" t="s">
        <v>105</v>
      </c>
      <c r="M429" s="194" t="s">
        <v>540</v>
      </c>
      <c r="N429" s="199" t="s">
        <v>2645</v>
      </c>
      <c r="O429" s="194" t="s">
        <v>1390</v>
      </c>
      <c r="P429" s="194" t="s">
        <v>2646</v>
      </c>
      <c r="Q429" s="199" t="s">
        <v>2645</v>
      </c>
      <c r="R429" s="194" t="s">
        <v>1270</v>
      </c>
      <c r="S429" s="200" t="s">
        <v>2647</v>
      </c>
      <c r="T429" s="201" t="s">
        <v>100</v>
      </c>
      <c r="U429" s="199" t="s">
        <v>2648</v>
      </c>
      <c r="V429" s="203" t="s">
        <v>2649</v>
      </c>
      <c r="W429" s="204" t="s">
        <v>107</v>
      </c>
      <c r="X429" s="199" t="s">
        <v>2648</v>
      </c>
      <c r="Y429" s="191"/>
      <c r="Z429" s="191"/>
      <c r="AA429" s="191"/>
      <c r="AB429" s="191"/>
      <c r="AC429" s="191"/>
      <c r="AD429" s="191"/>
      <c r="AE429" s="191"/>
      <c r="AF429" s="191"/>
      <c r="AG429" s="191"/>
      <c r="AH429" s="191"/>
      <c r="AI429" s="191"/>
      <c r="AJ429" s="191"/>
      <c r="AK429" s="191"/>
      <c r="AL429" s="191"/>
      <c r="AM429" s="191"/>
      <c r="AN429" s="191"/>
      <c r="AO429" s="191"/>
      <c r="AP429" s="191"/>
      <c r="AQ429" s="191"/>
      <c r="AR429" s="191"/>
      <c r="AS429" s="191"/>
    </row>
    <row r="430" spans="1:45" ht="14.25" customHeight="1">
      <c r="A430" s="193" t="s">
        <v>2650</v>
      </c>
      <c r="B430" s="194" t="s">
        <v>2008</v>
      </c>
      <c r="C430" s="194" t="s">
        <v>2651</v>
      </c>
      <c r="D430" s="194" t="s">
        <v>2339</v>
      </c>
      <c r="E430" s="195" t="s">
        <v>2011</v>
      </c>
      <c r="F430" s="195" t="s">
        <v>25</v>
      </c>
      <c r="G430" s="196">
        <v>44882</v>
      </c>
      <c r="H430" s="196">
        <v>45247</v>
      </c>
      <c r="I430" s="197" t="s">
        <v>55</v>
      </c>
      <c r="J430" s="197">
        <f t="shared" ca="1" si="3"/>
        <v>-3</v>
      </c>
      <c r="K430" s="198" t="str">
        <f t="shared" ca="1" si="5"/>
        <v>ENCERRADO</v>
      </c>
      <c r="L430" s="194" t="s">
        <v>1219</v>
      </c>
      <c r="M430" s="194" t="s">
        <v>28</v>
      </c>
      <c r="N430" s="199" t="s">
        <v>2652</v>
      </c>
      <c r="O430" s="194" t="s">
        <v>1221</v>
      </c>
      <c r="P430" s="194" t="s">
        <v>44</v>
      </c>
      <c r="Q430" s="199" t="s">
        <v>2652</v>
      </c>
      <c r="R430" s="194" t="s">
        <v>1943</v>
      </c>
      <c r="S430" s="200" t="s">
        <v>1680</v>
      </c>
      <c r="T430" s="201" t="s">
        <v>49</v>
      </c>
      <c r="U430" s="199" t="s">
        <v>2653</v>
      </c>
      <c r="V430" s="203" t="s">
        <v>1682</v>
      </c>
      <c r="W430" s="204" t="s">
        <v>391</v>
      </c>
      <c r="X430" s="199" t="s">
        <v>2653</v>
      </c>
      <c r="Y430" s="191"/>
      <c r="Z430" s="191"/>
      <c r="AA430" s="191"/>
      <c r="AB430" s="191"/>
      <c r="AC430" s="191"/>
      <c r="AD430" s="191"/>
      <c r="AE430" s="191"/>
      <c r="AF430" s="191"/>
      <c r="AG430" s="191"/>
      <c r="AH430" s="191"/>
      <c r="AI430" s="191"/>
      <c r="AJ430" s="191"/>
      <c r="AK430" s="191"/>
      <c r="AL430" s="191"/>
      <c r="AM430" s="191"/>
      <c r="AN430" s="191"/>
      <c r="AO430" s="191"/>
      <c r="AP430" s="191"/>
      <c r="AQ430" s="191"/>
      <c r="AR430" s="191"/>
      <c r="AS430" s="191"/>
    </row>
    <row r="431" spans="1:45" ht="14.25" customHeight="1">
      <c r="A431" s="193" t="s">
        <v>2650</v>
      </c>
      <c r="B431" s="194" t="s">
        <v>2008</v>
      </c>
      <c r="C431" s="194" t="s">
        <v>2651</v>
      </c>
      <c r="D431" s="194" t="s">
        <v>2339</v>
      </c>
      <c r="E431" s="195" t="s">
        <v>2011</v>
      </c>
      <c r="F431" s="195" t="s">
        <v>25</v>
      </c>
      <c r="G431" s="196">
        <v>44882</v>
      </c>
      <c r="H431" s="196">
        <v>45247</v>
      </c>
      <c r="I431" s="197" t="s">
        <v>55</v>
      </c>
      <c r="J431" s="197">
        <f t="shared" ca="1" si="3"/>
        <v>-3</v>
      </c>
      <c r="K431" s="198" t="str">
        <f t="shared" ca="1" si="5"/>
        <v>ENCERRADO</v>
      </c>
      <c r="L431" s="194" t="s">
        <v>1219</v>
      </c>
      <c r="M431" s="194" t="s">
        <v>28</v>
      </c>
      <c r="N431" s="199" t="s">
        <v>2652</v>
      </c>
      <c r="O431" s="194" t="s">
        <v>1221</v>
      </c>
      <c r="P431" s="194" t="s">
        <v>44</v>
      </c>
      <c r="Q431" s="199" t="s">
        <v>2652</v>
      </c>
      <c r="R431" s="194" t="s">
        <v>1940</v>
      </c>
      <c r="S431" s="200" t="s">
        <v>2267</v>
      </c>
      <c r="T431" s="201" t="s">
        <v>1728</v>
      </c>
      <c r="U431" s="199" t="s">
        <v>2653</v>
      </c>
      <c r="V431" s="203" t="s">
        <v>2265</v>
      </c>
      <c r="W431" s="204" t="s">
        <v>1726</v>
      </c>
      <c r="X431" s="199" t="s">
        <v>2653</v>
      </c>
      <c r="Y431" s="191"/>
      <c r="Z431" s="191"/>
      <c r="AA431" s="191"/>
      <c r="AB431" s="191"/>
      <c r="AC431" s="191"/>
      <c r="AD431" s="191"/>
      <c r="AE431" s="191"/>
      <c r="AF431" s="191"/>
      <c r="AG431" s="191"/>
      <c r="AH431" s="191"/>
      <c r="AI431" s="191"/>
      <c r="AJ431" s="191"/>
      <c r="AK431" s="191"/>
      <c r="AL431" s="191"/>
      <c r="AM431" s="191"/>
      <c r="AN431" s="191"/>
      <c r="AO431" s="191"/>
      <c r="AP431" s="191"/>
      <c r="AQ431" s="191"/>
      <c r="AR431" s="191"/>
      <c r="AS431" s="191"/>
    </row>
    <row r="432" spans="1:45" ht="14.25" customHeight="1">
      <c r="A432" s="193" t="s">
        <v>2650</v>
      </c>
      <c r="B432" s="194" t="s">
        <v>2008</v>
      </c>
      <c r="C432" s="194" t="s">
        <v>2651</v>
      </c>
      <c r="D432" s="194" t="s">
        <v>2339</v>
      </c>
      <c r="E432" s="195" t="s">
        <v>2011</v>
      </c>
      <c r="F432" s="195" t="s">
        <v>25</v>
      </c>
      <c r="G432" s="196">
        <v>44882</v>
      </c>
      <c r="H432" s="196">
        <v>45247</v>
      </c>
      <c r="I432" s="197" t="s">
        <v>55</v>
      </c>
      <c r="J432" s="197">
        <f t="shared" ca="1" si="3"/>
        <v>-3</v>
      </c>
      <c r="K432" s="198" t="str">
        <f t="shared" ca="1" si="5"/>
        <v>ENCERRADO</v>
      </c>
      <c r="L432" s="194" t="s">
        <v>1219</v>
      </c>
      <c r="M432" s="194" t="s">
        <v>28</v>
      </c>
      <c r="N432" s="199" t="s">
        <v>2652</v>
      </c>
      <c r="O432" s="194" t="s">
        <v>1221</v>
      </c>
      <c r="P432" s="194" t="s">
        <v>44</v>
      </c>
      <c r="Q432" s="199" t="s">
        <v>2652</v>
      </c>
      <c r="R432" s="194" t="s">
        <v>2654</v>
      </c>
      <c r="S432" s="200" t="s">
        <v>1946</v>
      </c>
      <c r="T432" s="201" t="s">
        <v>746</v>
      </c>
      <c r="U432" s="199" t="s">
        <v>2655</v>
      </c>
      <c r="V432" s="203" t="s">
        <v>2048</v>
      </c>
      <c r="W432" s="204" t="s">
        <v>1264</v>
      </c>
      <c r="X432" s="199" t="s">
        <v>2655</v>
      </c>
      <c r="Y432" s="191"/>
      <c r="Z432" s="191"/>
      <c r="AA432" s="191"/>
      <c r="AB432" s="191"/>
      <c r="AC432" s="191"/>
      <c r="AD432" s="191"/>
      <c r="AE432" s="191"/>
      <c r="AF432" s="191"/>
      <c r="AG432" s="191"/>
      <c r="AH432" s="191"/>
      <c r="AI432" s="191"/>
      <c r="AJ432" s="191"/>
      <c r="AK432" s="191"/>
      <c r="AL432" s="191"/>
      <c r="AM432" s="191"/>
      <c r="AN432" s="191"/>
      <c r="AO432" s="191"/>
      <c r="AP432" s="191"/>
      <c r="AQ432" s="191"/>
      <c r="AR432" s="191"/>
      <c r="AS432" s="191"/>
    </row>
    <row r="433" spans="1:45" ht="14.25" customHeight="1">
      <c r="A433" s="193" t="s">
        <v>2650</v>
      </c>
      <c r="B433" s="194" t="s">
        <v>2008</v>
      </c>
      <c r="C433" s="194" t="s">
        <v>2651</v>
      </c>
      <c r="D433" s="194" t="s">
        <v>2339</v>
      </c>
      <c r="E433" s="195" t="s">
        <v>2011</v>
      </c>
      <c r="F433" s="195" t="s">
        <v>25</v>
      </c>
      <c r="G433" s="196">
        <v>44882</v>
      </c>
      <c r="H433" s="196">
        <v>45247</v>
      </c>
      <c r="I433" s="197" t="s">
        <v>55</v>
      </c>
      <c r="J433" s="197">
        <f t="shared" ca="1" si="3"/>
        <v>-3</v>
      </c>
      <c r="K433" s="198" t="str">
        <f t="shared" ca="1" si="5"/>
        <v>ENCERRADO</v>
      </c>
      <c r="L433" s="194" t="s">
        <v>1219</v>
      </c>
      <c r="M433" s="194" t="s">
        <v>28</v>
      </c>
      <c r="N433" s="199" t="s">
        <v>2652</v>
      </c>
      <c r="O433" s="194" t="s">
        <v>1221</v>
      </c>
      <c r="P433" s="194" t="s">
        <v>44</v>
      </c>
      <c r="Q433" s="199" t="s">
        <v>2652</v>
      </c>
      <c r="R433" s="194" t="s">
        <v>2656</v>
      </c>
      <c r="S433" s="200" t="s">
        <v>2267</v>
      </c>
      <c r="T433" s="201" t="s">
        <v>1728</v>
      </c>
      <c r="U433" s="199" t="s">
        <v>2655</v>
      </c>
      <c r="V433" s="203" t="s">
        <v>2265</v>
      </c>
      <c r="W433" s="204" t="s">
        <v>1726</v>
      </c>
      <c r="X433" s="199" t="s">
        <v>2655</v>
      </c>
      <c r="Y433" s="191"/>
      <c r="Z433" s="191"/>
      <c r="AA433" s="191"/>
      <c r="AB433" s="191"/>
      <c r="AC433" s="191"/>
      <c r="AD433" s="191"/>
      <c r="AE433" s="191"/>
      <c r="AF433" s="191"/>
      <c r="AG433" s="191"/>
      <c r="AH433" s="191"/>
      <c r="AI433" s="191"/>
      <c r="AJ433" s="191"/>
      <c r="AK433" s="191"/>
      <c r="AL433" s="191"/>
      <c r="AM433" s="191"/>
      <c r="AN433" s="191"/>
      <c r="AO433" s="191"/>
      <c r="AP433" s="191"/>
      <c r="AQ433" s="191"/>
      <c r="AR433" s="191"/>
      <c r="AS433" s="191"/>
    </row>
    <row r="434" spans="1:45" ht="14.25" customHeight="1">
      <c r="A434" s="193" t="s">
        <v>2657</v>
      </c>
      <c r="B434" s="194" t="s">
        <v>2008</v>
      </c>
      <c r="C434" s="194" t="s">
        <v>2658</v>
      </c>
      <c r="D434" s="194" t="s">
        <v>2263</v>
      </c>
      <c r="E434" s="195" t="s">
        <v>2011</v>
      </c>
      <c r="F434" s="195" t="s">
        <v>25</v>
      </c>
      <c r="G434" s="196">
        <v>44914</v>
      </c>
      <c r="H434" s="196">
        <v>45279</v>
      </c>
      <c r="I434" s="197" t="s">
        <v>26</v>
      </c>
      <c r="J434" s="197">
        <f t="shared" ca="1" si="3"/>
        <v>29</v>
      </c>
      <c r="K434" s="198" t="str">
        <f t="shared" ca="1" si="5"/>
        <v>URGENTE</v>
      </c>
      <c r="L434" s="194" t="s">
        <v>72</v>
      </c>
      <c r="M434" s="194" t="s">
        <v>73</v>
      </c>
      <c r="N434" s="199" t="s">
        <v>2659</v>
      </c>
      <c r="O434" s="194" t="s">
        <v>911</v>
      </c>
      <c r="P434" s="194" t="s">
        <v>912</v>
      </c>
      <c r="Q434" s="199" t="s">
        <v>2659</v>
      </c>
      <c r="R434" s="194" t="s">
        <v>2660</v>
      </c>
      <c r="S434" s="200" t="s">
        <v>1305</v>
      </c>
      <c r="T434" s="201" t="s">
        <v>1306</v>
      </c>
      <c r="U434" s="199" t="s">
        <v>2661</v>
      </c>
      <c r="V434" s="203" t="s">
        <v>2320</v>
      </c>
      <c r="W434" s="204" t="s">
        <v>2321</v>
      </c>
      <c r="X434" s="199" t="s">
        <v>2661</v>
      </c>
      <c r="Y434" s="191"/>
      <c r="Z434" s="191"/>
      <c r="AA434" s="191"/>
      <c r="AB434" s="191"/>
      <c r="AC434" s="191"/>
      <c r="AD434" s="191"/>
      <c r="AE434" s="191"/>
      <c r="AF434" s="191"/>
      <c r="AG434" s="191"/>
      <c r="AH434" s="191"/>
      <c r="AI434" s="191"/>
      <c r="AJ434" s="191"/>
      <c r="AK434" s="191"/>
      <c r="AL434" s="191"/>
      <c r="AM434" s="191"/>
      <c r="AN434" s="191"/>
      <c r="AO434" s="191"/>
      <c r="AP434" s="191"/>
      <c r="AQ434" s="191"/>
      <c r="AR434" s="191"/>
      <c r="AS434" s="191"/>
    </row>
    <row r="435" spans="1:45" ht="14.25" customHeight="1">
      <c r="A435" s="193" t="s">
        <v>2657</v>
      </c>
      <c r="B435" s="194" t="s">
        <v>2008</v>
      </c>
      <c r="C435" s="194" t="s">
        <v>2658</v>
      </c>
      <c r="D435" s="194" t="s">
        <v>2263</v>
      </c>
      <c r="E435" s="195" t="s">
        <v>2011</v>
      </c>
      <c r="F435" s="195" t="s">
        <v>25</v>
      </c>
      <c r="G435" s="196">
        <v>44914</v>
      </c>
      <c r="H435" s="196">
        <v>45279</v>
      </c>
      <c r="I435" s="197" t="s">
        <v>26</v>
      </c>
      <c r="J435" s="197">
        <f t="shared" ca="1" si="3"/>
        <v>29</v>
      </c>
      <c r="K435" s="198" t="str">
        <f t="shared" ca="1" si="5"/>
        <v>URGENTE</v>
      </c>
      <c r="L435" s="194" t="s">
        <v>72</v>
      </c>
      <c r="M435" s="194" t="s">
        <v>73</v>
      </c>
      <c r="N435" s="199" t="s">
        <v>2659</v>
      </c>
      <c r="O435" s="194" t="s">
        <v>911</v>
      </c>
      <c r="P435" s="194" t="s">
        <v>912</v>
      </c>
      <c r="Q435" s="199" t="s">
        <v>2659</v>
      </c>
      <c r="R435" s="194" t="s">
        <v>1673</v>
      </c>
      <c r="S435" s="200" t="s">
        <v>1727</v>
      </c>
      <c r="T435" s="201" t="s">
        <v>1728</v>
      </c>
      <c r="U435" s="199" t="s">
        <v>2661</v>
      </c>
      <c r="V435" s="203" t="s">
        <v>1725</v>
      </c>
      <c r="W435" s="204" t="s">
        <v>1726</v>
      </c>
      <c r="X435" s="199" t="s">
        <v>2661</v>
      </c>
      <c r="Y435" s="191"/>
      <c r="Z435" s="191"/>
      <c r="AA435" s="191"/>
      <c r="AB435" s="191"/>
      <c r="AC435" s="191"/>
      <c r="AD435" s="191"/>
      <c r="AE435" s="191"/>
      <c r="AF435" s="191"/>
      <c r="AG435" s="191"/>
      <c r="AH435" s="191"/>
      <c r="AI435" s="191"/>
      <c r="AJ435" s="191"/>
      <c r="AK435" s="191"/>
      <c r="AL435" s="191"/>
      <c r="AM435" s="191"/>
      <c r="AN435" s="191"/>
      <c r="AO435" s="191"/>
      <c r="AP435" s="191"/>
      <c r="AQ435" s="191"/>
      <c r="AR435" s="191"/>
      <c r="AS435" s="191"/>
    </row>
    <row r="436" spans="1:45" ht="14.25" customHeight="1">
      <c r="A436" s="193" t="s">
        <v>2662</v>
      </c>
      <c r="B436" s="194" t="s">
        <v>1900</v>
      </c>
      <c r="C436" s="194" t="s">
        <v>2663</v>
      </c>
      <c r="D436" s="194" t="s">
        <v>1902</v>
      </c>
      <c r="E436" s="195" t="s">
        <v>1903</v>
      </c>
      <c r="F436" s="195" t="s">
        <v>25</v>
      </c>
      <c r="G436" s="196">
        <v>44915</v>
      </c>
      <c r="H436" s="196">
        <v>45280</v>
      </c>
      <c r="I436" s="197" t="s">
        <v>26</v>
      </c>
      <c r="J436" s="197">
        <f t="shared" ca="1" si="3"/>
        <v>30</v>
      </c>
      <c r="K436" s="198" t="str">
        <f t="shared" ca="1" si="5"/>
        <v>URGENTE</v>
      </c>
      <c r="L436" s="194" t="s">
        <v>110</v>
      </c>
      <c r="M436" s="194" t="s">
        <v>111</v>
      </c>
      <c r="N436" s="199" t="s">
        <v>2664</v>
      </c>
      <c r="O436" s="194" t="s">
        <v>113</v>
      </c>
      <c r="P436" s="194" t="s">
        <v>114</v>
      </c>
      <c r="Q436" s="199" t="s">
        <v>2664</v>
      </c>
      <c r="R436" s="194" t="s">
        <v>1533</v>
      </c>
      <c r="S436" s="200" t="s">
        <v>2665</v>
      </c>
      <c r="T436" s="201" t="s">
        <v>2666</v>
      </c>
      <c r="U436" s="209" t="s">
        <v>2667</v>
      </c>
      <c r="V436" s="203" t="s">
        <v>2668</v>
      </c>
      <c r="W436" s="204" t="s">
        <v>2669</v>
      </c>
      <c r="X436" s="209" t="s">
        <v>2667</v>
      </c>
      <c r="Y436" s="191"/>
      <c r="Z436" s="191"/>
      <c r="AA436" s="191"/>
      <c r="AB436" s="191"/>
      <c r="AC436" s="191"/>
      <c r="AD436" s="191"/>
      <c r="AE436" s="191"/>
      <c r="AF436" s="191"/>
      <c r="AG436" s="191"/>
      <c r="AH436" s="191"/>
      <c r="AI436" s="191"/>
      <c r="AJ436" s="191"/>
      <c r="AK436" s="191"/>
      <c r="AL436" s="191"/>
      <c r="AM436" s="191"/>
      <c r="AN436" s="191"/>
      <c r="AO436" s="191"/>
      <c r="AP436" s="191"/>
      <c r="AQ436" s="191"/>
      <c r="AR436" s="191"/>
      <c r="AS436" s="191"/>
    </row>
    <row r="437" spans="1:45" ht="14.25" customHeight="1">
      <c r="A437" s="193">
        <v>44835</v>
      </c>
      <c r="B437" s="194" t="s">
        <v>2008</v>
      </c>
      <c r="C437" s="194" t="s">
        <v>2670</v>
      </c>
      <c r="D437" s="194" t="s">
        <v>2263</v>
      </c>
      <c r="E437" s="195" t="s">
        <v>2011</v>
      </c>
      <c r="F437" s="195" t="s">
        <v>25</v>
      </c>
      <c r="G437" s="196">
        <v>44916</v>
      </c>
      <c r="H437" s="196">
        <v>45281</v>
      </c>
      <c r="I437" s="197" t="s">
        <v>26</v>
      </c>
      <c r="J437" s="197">
        <f t="shared" ca="1" si="3"/>
        <v>31</v>
      </c>
      <c r="K437" s="198" t="str">
        <f t="shared" ca="1" si="5"/>
        <v>PROVIDÊNCIAS</v>
      </c>
      <c r="L437" s="194" t="s">
        <v>2671</v>
      </c>
      <c r="M437" s="194" t="s">
        <v>2006</v>
      </c>
      <c r="N437" s="199" t="s">
        <v>2672</v>
      </c>
      <c r="O437" s="194" t="s">
        <v>1727</v>
      </c>
      <c r="P437" s="194" t="s">
        <v>1728</v>
      </c>
      <c r="Q437" s="199" t="s">
        <v>2672</v>
      </c>
      <c r="R437" s="194" t="s">
        <v>2673</v>
      </c>
      <c r="S437" s="200" t="s">
        <v>1727</v>
      </c>
      <c r="T437" s="201" t="s">
        <v>1728</v>
      </c>
      <c r="U437" s="199" t="s">
        <v>2674</v>
      </c>
      <c r="V437" s="203" t="s">
        <v>1725</v>
      </c>
      <c r="W437" s="204" t="s">
        <v>1726</v>
      </c>
      <c r="X437" s="199" t="s">
        <v>2674</v>
      </c>
      <c r="Y437" s="191"/>
      <c r="Z437" s="191"/>
      <c r="AA437" s="191"/>
      <c r="AB437" s="191"/>
      <c r="AC437" s="191"/>
      <c r="AD437" s="191"/>
      <c r="AE437" s="191"/>
      <c r="AF437" s="191"/>
      <c r="AG437" s="191"/>
      <c r="AH437" s="191"/>
      <c r="AI437" s="191"/>
      <c r="AJ437" s="191"/>
      <c r="AK437" s="191"/>
      <c r="AL437" s="191"/>
      <c r="AM437" s="191"/>
      <c r="AN437" s="191"/>
      <c r="AO437" s="191"/>
      <c r="AP437" s="191"/>
      <c r="AQ437" s="191"/>
      <c r="AR437" s="191"/>
      <c r="AS437" s="191"/>
    </row>
    <row r="438" spans="1:45" ht="14.25" customHeight="1">
      <c r="A438" s="205" t="s">
        <v>2675</v>
      </c>
      <c r="B438" s="194" t="s">
        <v>2008</v>
      </c>
      <c r="C438" s="194" t="s">
        <v>2676</v>
      </c>
      <c r="D438" s="194" t="s">
        <v>2677</v>
      </c>
      <c r="E438" s="195" t="s">
        <v>2011</v>
      </c>
      <c r="F438" s="195" t="s">
        <v>25</v>
      </c>
      <c r="G438" s="196">
        <v>44872</v>
      </c>
      <c r="H438" s="196">
        <v>45237</v>
      </c>
      <c r="I438" s="197" t="s">
        <v>55</v>
      </c>
      <c r="J438" s="197">
        <f t="shared" ca="1" si="3"/>
        <v>-13</v>
      </c>
      <c r="K438" s="198" t="str">
        <f t="shared" ca="1" si="5"/>
        <v>ENCERRADO</v>
      </c>
      <c r="L438" s="194" t="s">
        <v>154</v>
      </c>
      <c r="M438" s="194" t="s">
        <v>155</v>
      </c>
      <c r="N438" s="199" t="s">
        <v>2678</v>
      </c>
      <c r="O438" s="194" t="s">
        <v>157</v>
      </c>
      <c r="P438" s="194" t="s">
        <v>158</v>
      </c>
      <c r="Q438" s="199" t="s">
        <v>2679</v>
      </c>
      <c r="R438" s="194" t="s">
        <v>2680</v>
      </c>
      <c r="S438" s="194" t="s">
        <v>581</v>
      </c>
      <c r="T438" s="194" t="s">
        <v>582</v>
      </c>
      <c r="U438" s="199" t="s">
        <v>2681</v>
      </c>
      <c r="V438" s="203" t="s">
        <v>584</v>
      </c>
      <c r="W438" s="201" t="s">
        <v>585</v>
      </c>
      <c r="X438" s="199" t="s">
        <v>2682</v>
      </c>
      <c r="Y438" s="99"/>
      <c r="Z438" s="99"/>
      <c r="AA438" s="99"/>
      <c r="AB438" s="99"/>
      <c r="AC438" s="99"/>
      <c r="AD438" s="99"/>
      <c r="AE438" s="99"/>
      <c r="AF438" s="99"/>
      <c r="AG438" s="99"/>
      <c r="AH438" s="99"/>
      <c r="AI438" s="99"/>
      <c r="AJ438" s="99"/>
      <c r="AK438" s="99"/>
      <c r="AL438" s="99"/>
      <c r="AM438" s="99"/>
      <c r="AN438" s="99"/>
      <c r="AO438" s="99"/>
      <c r="AP438" s="99"/>
      <c r="AQ438" s="99"/>
      <c r="AR438" s="99"/>
      <c r="AS438" s="99"/>
    </row>
    <row r="439" spans="1:45" ht="14.25" customHeight="1">
      <c r="A439" s="205" t="s">
        <v>2675</v>
      </c>
      <c r="B439" s="194" t="s">
        <v>2008</v>
      </c>
      <c r="C439" s="194" t="s">
        <v>2676</v>
      </c>
      <c r="D439" s="194" t="s">
        <v>2677</v>
      </c>
      <c r="E439" s="195" t="s">
        <v>2011</v>
      </c>
      <c r="F439" s="195" t="s">
        <v>25</v>
      </c>
      <c r="G439" s="196">
        <v>44872</v>
      </c>
      <c r="H439" s="196">
        <v>45237</v>
      </c>
      <c r="I439" s="197" t="s">
        <v>55</v>
      </c>
      <c r="J439" s="197">
        <f t="shared" ca="1" si="3"/>
        <v>-13</v>
      </c>
      <c r="K439" s="198" t="str">
        <f t="shared" ca="1" si="5"/>
        <v>ENCERRADO</v>
      </c>
      <c r="L439" s="194" t="s">
        <v>154</v>
      </c>
      <c r="M439" s="194" t="s">
        <v>155</v>
      </c>
      <c r="N439" s="199" t="s">
        <v>2678</v>
      </c>
      <c r="O439" s="194" t="s">
        <v>157</v>
      </c>
      <c r="P439" s="194" t="s">
        <v>158</v>
      </c>
      <c r="Q439" s="199" t="s">
        <v>2679</v>
      </c>
      <c r="R439" s="194" t="s">
        <v>2683</v>
      </c>
      <c r="S439" s="200" t="s">
        <v>1727</v>
      </c>
      <c r="T439" s="201" t="s">
        <v>1728</v>
      </c>
      <c r="U439" s="199" t="s">
        <v>2682</v>
      </c>
      <c r="V439" s="203" t="s">
        <v>2004</v>
      </c>
      <c r="W439" s="201" t="s">
        <v>1726</v>
      </c>
      <c r="X439" s="199" t="s">
        <v>2682</v>
      </c>
      <c r="Y439" s="219"/>
      <c r="Z439" s="219"/>
      <c r="AA439" s="219"/>
      <c r="AB439" s="219"/>
      <c r="AC439" s="219"/>
      <c r="AD439" s="219"/>
      <c r="AE439" s="219"/>
      <c r="AF439" s="219"/>
      <c r="AG439" s="219"/>
      <c r="AH439" s="219"/>
      <c r="AI439" s="219"/>
      <c r="AJ439" s="219"/>
      <c r="AK439" s="219"/>
      <c r="AL439" s="219"/>
      <c r="AM439" s="219"/>
      <c r="AN439" s="219"/>
      <c r="AO439" s="219"/>
      <c r="AP439" s="219"/>
      <c r="AQ439" s="219"/>
      <c r="AR439" s="219"/>
      <c r="AS439" s="219"/>
    </row>
    <row r="440" spans="1:45" ht="14.25" customHeight="1">
      <c r="A440" s="205" t="s">
        <v>2684</v>
      </c>
      <c r="B440" s="194" t="s">
        <v>2008</v>
      </c>
      <c r="C440" s="194" t="s">
        <v>2685</v>
      </c>
      <c r="D440" s="194" t="s">
        <v>2010</v>
      </c>
      <c r="E440" s="195" t="s">
        <v>2011</v>
      </c>
      <c r="F440" s="195" t="s">
        <v>25</v>
      </c>
      <c r="G440" s="196">
        <v>44896</v>
      </c>
      <c r="H440" s="196">
        <v>45437</v>
      </c>
      <c r="I440" s="197" t="s">
        <v>440</v>
      </c>
      <c r="J440" s="197">
        <f t="shared" ca="1" si="3"/>
        <v>187</v>
      </c>
      <c r="K440" s="198" t="str">
        <f t="shared" ca="1" si="5"/>
        <v>VIGENTE</v>
      </c>
      <c r="L440" s="194" t="s">
        <v>132</v>
      </c>
      <c r="M440" s="194" t="s">
        <v>133</v>
      </c>
      <c r="N440" s="199" t="s">
        <v>2686</v>
      </c>
      <c r="O440" s="194" t="s">
        <v>127</v>
      </c>
      <c r="P440" s="194" t="s">
        <v>128</v>
      </c>
      <c r="Q440" s="199" t="s">
        <v>2686</v>
      </c>
      <c r="R440" s="194" t="s">
        <v>2687</v>
      </c>
      <c r="S440" s="200" t="s">
        <v>2492</v>
      </c>
      <c r="T440" s="201" t="s">
        <v>1610</v>
      </c>
      <c r="U440" s="199" t="s">
        <v>2688</v>
      </c>
      <c r="V440" s="203" t="s">
        <v>2330</v>
      </c>
      <c r="W440" s="204" t="s">
        <v>1613</v>
      </c>
      <c r="X440" s="199" t="s">
        <v>2688</v>
      </c>
      <c r="Y440" s="99"/>
      <c r="Z440" s="99"/>
      <c r="AA440" s="99"/>
      <c r="AB440" s="99"/>
      <c r="AC440" s="99"/>
      <c r="AD440" s="99"/>
      <c r="AE440" s="99"/>
      <c r="AF440" s="99"/>
      <c r="AG440" s="99"/>
      <c r="AH440" s="99"/>
      <c r="AI440" s="99"/>
      <c r="AJ440" s="99"/>
      <c r="AK440" s="99"/>
      <c r="AL440" s="99"/>
      <c r="AM440" s="99"/>
      <c r="AN440" s="99"/>
      <c r="AO440" s="99"/>
      <c r="AP440" s="99"/>
      <c r="AQ440" s="99"/>
      <c r="AR440" s="99"/>
      <c r="AS440" s="99"/>
    </row>
    <row r="441" spans="1:45" ht="14.25" customHeight="1">
      <c r="A441" s="205" t="s">
        <v>2684</v>
      </c>
      <c r="B441" s="194" t="s">
        <v>2008</v>
      </c>
      <c r="C441" s="194" t="s">
        <v>2685</v>
      </c>
      <c r="D441" s="194" t="s">
        <v>2010</v>
      </c>
      <c r="E441" s="195" t="s">
        <v>2011</v>
      </c>
      <c r="F441" s="195" t="s">
        <v>25</v>
      </c>
      <c r="G441" s="196">
        <v>44896</v>
      </c>
      <c r="H441" s="196">
        <v>45437</v>
      </c>
      <c r="I441" s="197" t="s">
        <v>440</v>
      </c>
      <c r="J441" s="197">
        <f t="shared" ca="1" si="3"/>
        <v>187</v>
      </c>
      <c r="K441" s="198" t="str">
        <f t="shared" ca="1" si="5"/>
        <v>VIGENTE</v>
      </c>
      <c r="L441" s="194" t="s">
        <v>132</v>
      </c>
      <c r="M441" s="194" t="s">
        <v>133</v>
      </c>
      <c r="N441" s="199" t="s">
        <v>2686</v>
      </c>
      <c r="O441" s="194" t="s">
        <v>127</v>
      </c>
      <c r="P441" s="194" t="s">
        <v>128</v>
      </c>
      <c r="Q441" s="199" t="s">
        <v>2686</v>
      </c>
      <c r="R441" s="194" t="s">
        <v>2689</v>
      </c>
      <c r="S441" s="200" t="s">
        <v>730</v>
      </c>
      <c r="T441" s="201" t="s">
        <v>731</v>
      </c>
      <c r="U441" s="199" t="s">
        <v>2688</v>
      </c>
      <c r="V441" s="203" t="s">
        <v>2690</v>
      </c>
      <c r="W441" s="204" t="s">
        <v>2691</v>
      </c>
      <c r="X441" s="199" t="s">
        <v>2688</v>
      </c>
      <c r="Y441" s="219"/>
      <c r="Z441" s="219"/>
      <c r="AA441" s="219"/>
      <c r="AB441" s="219"/>
      <c r="AC441" s="219"/>
      <c r="AD441" s="219"/>
      <c r="AE441" s="219"/>
      <c r="AF441" s="219"/>
      <c r="AG441" s="219"/>
      <c r="AH441" s="219"/>
      <c r="AI441" s="219"/>
      <c r="AJ441" s="219"/>
      <c r="AK441" s="219"/>
      <c r="AL441" s="219"/>
      <c r="AM441" s="219"/>
      <c r="AN441" s="219"/>
      <c r="AO441" s="219"/>
      <c r="AP441" s="219"/>
      <c r="AQ441" s="219"/>
      <c r="AR441" s="219"/>
      <c r="AS441" s="219"/>
    </row>
    <row r="442" spans="1:45" ht="14.25" customHeight="1">
      <c r="A442" s="193" t="s">
        <v>2692</v>
      </c>
      <c r="B442" s="194" t="s">
        <v>1900</v>
      </c>
      <c r="C442" s="194" t="s">
        <v>2693</v>
      </c>
      <c r="D442" s="194" t="s">
        <v>2605</v>
      </c>
      <c r="E442" s="195" t="s">
        <v>1903</v>
      </c>
      <c r="F442" s="195" t="s">
        <v>25</v>
      </c>
      <c r="G442" s="196">
        <v>44881</v>
      </c>
      <c r="H442" s="196">
        <v>45246</v>
      </c>
      <c r="I442" s="197" t="s">
        <v>55</v>
      </c>
      <c r="J442" s="197">
        <f t="shared" ca="1" si="3"/>
        <v>-4</v>
      </c>
      <c r="K442" s="198" t="str">
        <f t="shared" ca="1" si="5"/>
        <v>ENCERRADO</v>
      </c>
      <c r="L442" s="194" t="s">
        <v>1316</v>
      </c>
      <c r="M442" s="194" t="s">
        <v>1317</v>
      </c>
      <c r="N442" s="199" t="s">
        <v>2694</v>
      </c>
      <c r="O442" s="194" t="s">
        <v>801</v>
      </c>
      <c r="P442" s="194" t="s">
        <v>802</v>
      </c>
      <c r="Q442" s="199" t="s">
        <v>2694</v>
      </c>
      <c r="R442" s="194" t="s">
        <v>1518</v>
      </c>
      <c r="S442" s="200" t="s">
        <v>2695</v>
      </c>
      <c r="T442" s="201" t="s">
        <v>2696</v>
      </c>
      <c r="U442" s="199" t="s">
        <v>2697</v>
      </c>
      <c r="V442" s="203" t="s">
        <v>2223</v>
      </c>
      <c r="W442" s="204" t="s">
        <v>2224</v>
      </c>
      <c r="X442" s="199" t="s">
        <v>2697</v>
      </c>
      <c r="Y442" s="99"/>
      <c r="Z442" s="99"/>
      <c r="AA442" s="99"/>
      <c r="AB442" s="99"/>
      <c r="AC442" s="99"/>
      <c r="AD442" s="99"/>
      <c r="AE442" s="99"/>
      <c r="AF442" s="99"/>
      <c r="AG442" s="99"/>
      <c r="AH442" s="99"/>
      <c r="AI442" s="99"/>
      <c r="AJ442" s="99"/>
      <c r="AK442" s="99"/>
      <c r="AL442" s="99"/>
      <c r="AM442" s="99"/>
      <c r="AN442" s="99"/>
      <c r="AO442" s="99"/>
      <c r="AP442" s="99"/>
      <c r="AQ442" s="99"/>
      <c r="AR442" s="99"/>
      <c r="AS442" s="99"/>
    </row>
    <row r="443" spans="1:45" ht="14.25" customHeight="1">
      <c r="A443" s="205" t="s">
        <v>2698</v>
      </c>
      <c r="B443" s="194" t="s">
        <v>1975</v>
      </c>
      <c r="C443" s="194" t="s">
        <v>2699</v>
      </c>
      <c r="D443" s="194" t="s">
        <v>210</v>
      </c>
      <c r="E443" s="195" t="s">
        <v>2417</v>
      </c>
      <c r="F443" s="195" t="s">
        <v>25</v>
      </c>
      <c r="G443" s="196">
        <v>44861</v>
      </c>
      <c r="H443" s="196">
        <v>45591</v>
      </c>
      <c r="I443" s="197" t="s">
        <v>361</v>
      </c>
      <c r="J443" s="197">
        <f t="shared" ca="1" si="3"/>
        <v>341</v>
      </c>
      <c r="K443" s="198" t="str">
        <f t="shared" ca="1" si="5"/>
        <v>VIGENTE</v>
      </c>
      <c r="L443" s="194" t="s">
        <v>1633</v>
      </c>
      <c r="M443" s="194" t="s">
        <v>1022</v>
      </c>
      <c r="N443" s="199" t="s">
        <v>2700</v>
      </c>
      <c r="O443" s="194" t="s">
        <v>1635</v>
      </c>
      <c r="P443" s="194" t="s">
        <v>224</v>
      </c>
      <c r="Q443" s="199" t="s">
        <v>2700</v>
      </c>
      <c r="R443" s="194" t="s">
        <v>1446</v>
      </c>
      <c r="S443" s="200" t="s">
        <v>1636</v>
      </c>
      <c r="T443" s="201" t="s">
        <v>1066</v>
      </c>
      <c r="U443" s="199" t="s">
        <v>2701</v>
      </c>
      <c r="V443" s="203" t="s">
        <v>2702</v>
      </c>
      <c r="W443" s="204" t="s">
        <v>228</v>
      </c>
      <c r="X443" s="199" t="s">
        <v>2701</v>
      </c>
      <c r="Y443" s="219"/>
      <c r="Z443" s="219"/>
      <c r="AA443" s="219"/>
      <c r="AB443" s="219"/>
      <c r="AC443" s="219"/>
      <c r="AD443" s="219"/>
      <c r="AE443" s="219"/>
      <c r="AF443" s="219"/>
      <c r="AG443" s="219"/>
      <c r="AH443" s="219"/>
      <c r="AI443" s="219"/>
      <c r="AJ443" s="219"/>
      <c r="AK443" s="219"/>
      <c r="AL443" s="219"/>
      <c r="AM443" s="219"/>
      <c r="AN443" s="219"/>
      <c r="AO443" s="219"/>
      <c r="AP443" s="219"/>
      <c r="AQ443" s="219"/>
      <c r="AR443" s="219"/>
      <c r="AS443" s="219"/>
    </row>
    <row r="444" spans="1:45" ht="14.25" customHeight="1">
      <c r="A444" s="205" t="s">
        <v>2703</v>
      </c>
      <c r="B444" s="194"/>
      <c r="C444" s="194" t="s">
        <v>2704</v>
      </c>
      <c r="D444" s="194" t="s">
        <v>2705</v>
      </c>
      <c r="E444" s="195" t="s">
        <v>2596</v>
      </c>
      <c r="F444" s="195" t="s">
        <v>25</v>
      </c>
      <c r="G444" s="196">
        <v>44886</v>
      </c>
      <c r="H444" s="196">
        <v>45251</v>
      </c>
      <c r="I444" s="197" t="s">
        <v>55</v>
      </c>
      <c r="J444" s="197">
        <f t="shared" ca="1" si="3"/>
        <v>1</v>
      </c>
      <c r="K444" s="198" t="str">
        <f t="shared" ca="1" si="5"/>
        <v>URGENTE</v>
      </c>
      <c r="L444" s="194" t="s">
        <v>1219</v>
      </c>
      <c r="M444" s="194" t="s">
        <v>28</v>
      </c>
      <c r="N444" s="199" t="s">
        <v>2706</v>
      </c>
      <c r="O444" s="194" t="s">
        <v>1680</v>
      </c>
      <c r="P444" s="194" t="s">
        <v>49</v>
      </c>
      <c r="Q444" s="199" t="s">
        <v>2706</v>
      </c>
      <c r="R444" s="194" t="s">
        <v>1487</v>
      </c>
      <c r="S444" s="200" t="s">
        <v>2707</v>
      </c>
      <c r="T444" s="201" t="s">
        <v>2708</v>
      </c>
      <c r="U444" s="199" t="s">
        <v>2709</v>
      </c>
      <c r="V444" s="203" t="s">
        <v>1221</v>
      </c>
      <c r="W444" s="204" t="s">
        <v>44</v>
      </c>
      <c r="X444" s="199" t="s">
        <v>2709</v>
      </c>
      <c r="Y444" s="99"/>
      <c r="Z444" s="99"/>
      <c r="AA444" s="99"/>
      <c r="AB444" s="99"/>
      <c r="AC444" s="99"/>
      <c r="AD444" s="99"/>
      <c r="AE444" s="99"/>
      <c r="AF444" s="99"/>
      <c r="AG444" s="99"/>
      <c r="AH444" s="99"/>
      <c r="AI444" s="99"/>
      <c r="AJ444" s="99"/>
      <c r="AK444" s="99"/>
      <c r="AL444" s="99"/>
      <c r="AM444" s="99"/>
      <c r="AN444" s="99"/>
      <c r="AO444" s="99"/>
      <c r="AP444" s="99"/>
      <c r="AQ444" s="99"/>
      <c r="AR444" s="99"/>
      <c r="AS444" s="99"/>
    </row>
    <row r="445" spans="1:45" ht="14.25" customHeight="1">
      <c r="A445" s="205" t="s">
        <v>2710</v>
      </c>
      <c r="B445" s="194" t="s">
        <v>2347</v>
      </c>
      <c r="C445" s="194" t="s">
        <v>2711</v>
      </c>
      <c r="D445" s="194" t="s">
        <v>2349</v>
      </c>
      <c r="E445" s="195" t="s">
        <v>2350</v>
      </c>
      <c r="F445" s="195" t="s">
        <v>25</v>
      </c>
      <c r="G445" s="196">
        <v>44907</v>
      </c>
      <c r="H445" s="196">
        <v>45272</v>
      </c>
      <c r="I445" s="197" t="s">
        <v>26</v>
      </c>
      <c r="J445" s="197">
        <f t="shared" ca="1" si="3"/>
        <v>22</v>
      </c>
      <c r="K445" s="198" t="str">
        <f t="shared" ca="1" si="5"/>
        <v>URGENTE</v>
      </c>
      <c r="L445" s="194" t="s">
        <v>110</v>
      </c>
      <c r="M445" s="194" t="s">
        <v>111</v>
      </c>
      <c r="N445" s="199" t="s">
        <v>2712</v>
      </c>
      <c r="O445" s="194" t="s">
        <v>113</v>
      </c>
      <c r="P445" s="194" t="s">
        <v>114</v>
      </c>
      <c r="Q445" s="199" t="s">
        <v>2712</v>
      </c>
      <c r="R445" s="194" t="s">
        <v>1533</v>
      </c>
      <c r="S445" s="200" t="s">
        <v>2713</v>
      </c>
      <c r="T445" s="201" t="s">
        <v>2714</v>
      </c>
      <c r="U445" s="199" t="s">
        <v>2715</v>
      </c>
      <c r="V445" s="203" t="s">
        <v>110</v>
      </c>
      <c r="W445" s="204" t="s">
        <v>111</v>
      </c>
      <c r="X445" s="199" t="s">
        <v>2715</v>
      </c>
      <c r="Y445" s="219"/>
      <c r="Z445" s="219"/>
      <c r="AA445" s="219"/>
      <c r="AB445" s="219"/>
      <c r="AC445" s="219"/>
      <c r="AD445" s="219"/>
      <c r="AE445" s="219"/>
      <c r="AF445" s="219"/>
      <c r="AG445" s="219"/>
      <c r="AH445" s="219"/>
      <c r="AI445" s="219"/>
      <c r="AJ445" s="219"/>
      <c r="AK445" s="219"/>
      <c r="AL445" s="219"/>
      <c r="AM445" s="219"/>
      <c r="AN445" s="219"/>
      <c r="AO445" s="219"/>
      <c r="AP445" s="219"/>
      <c r="AQ445" s="219"/>
      <c r="AR445" s="219"/>
      <c r="AS445" s="219"/>
    </row>
    <row r="446" spans="1:45" ht="14.25" customHeight="1">
      <c r="A446" s="205" t="s">
        <v>2716</v>
      </c>
      <c r="B446" s="194" t="s">
        <v>2008</v>
      </c>
      <c r="C446" s="194" t="s">
        <v>2717</v>
      </c>
      <c r="D446" s="194" t="s">
        <v>2089</v>
      </c>
      <c r="E446" s="195" t="s">
        <v>2011</v>
      </c>
      <c r="F446" s="195" t="s">
        <v>25</v>
      </c>
      <c r="G446" s="196">
        <v>44916</v>
      </c>
      <c r="H446" s="196">
        <v>45281</v>
      </c>
      <c r="I446" s="197" t="s">
        <v>26</v>
      </c>
      <c r="J446" s="197">
        <f t="shared" ca="1" si="3"/>
        <v>31</v>
      </c>
      <c r="K446" s="198" t="str">
        <f t="shared" ca="1" si="5"/>
        <v>PROVIDÊNCIAS</v>
      </c>
      <c r="L446" s="194" t="s">
        <v>523</v>
      </c>
      <c r="M446" s="194" t="s">
        <v>524</v>
      </c>
      <c r="N446" s="199" t="s">
        <v>2718</v>
      </c>
      <c r="O446" s="194" t="s">
        <v>724</v>
      </c>
      <c r="P446" s="194" t="s">
        <v>527</v>
      </c>
      <c r="Q446" s="199" t="s">
        <v>2718</v>
      </c>
      <c r="R446" s="194" t="s">
        <v>2719</v>
      </c>
      <c r="S446" s="200" t="s">
        <v>2720</v>
      </c>
      <c r="T446" s="201" t="s">
        <v>1610</v>
      </c>
      <c r="U446" s="199" t="s">
        <v>2721</v>
      </c>
      <c r="V446" s="203" t="s">
        <v>2330</v>
      </c>
      <c r="W446" s="204" t="s">
        <v>1613</v>
      </c>
      <c r="X446" s="199" t="s">
        <v>2721</v>
      </c>
      <c r="Y446" s="99"/>
      <c r="Z446" s="99"/>
      <c r="AA446" s="99"/>
      <c r="AB446" s="99"/>
      <c r="AC446" s="99"/>
      <c r="AD446" s="99"/>
      <c r="AE446" s="99"/>
      <c r="AF446" s="99"/>
      <c r="AG446" s="99"/>
      <c r="AH446" s="99"/>
      <c r="AI446" s="99"/>
      <c r="AJ446" s="99"/>
      <c r="AK446" s="99"/>
      <c r="AL446" s="99"/>
      <c r="AM446" s="99"/>
      <c r="AN446" s="99"/>
      <c r="AO446" s="99"/>
      <c r="AP446" s="99"/>
      <c r="AQ446" s="99"/>
      <c r="AR446" s="99"/>
      <c r="AS446" s="99"/>
    </row>
    <row r="447" spans="1:45" ht="14.25" customHeight="1">
      <c r="A447" s="205" t="s">
        <v>2716</v>
      </c>
      <c r="B447" s="194" t="s">
        <v>2008</v>
      </c>
      <c r="C447" s="194" t="s">
        <v>2717</v>
      </c>
      <c r="D447" s="194" t="s">
        <v>2089</v>
      </c>
      <c r="E447" s="195" t="s">
        <v>2011</v>
      </c>
      <c r="F447" s="195" t="s">
        <v>2722</v>
      </c>
      <c r="G447" s="196">
        <v>44916</v>
      </c>
      <c r="H447" s="196">
        <v>45281</v>
      </c>
      <c r="I447" s="197" t="s">
        <v>26</v>
      </c>
      <c r="J447" s="197">
        <f t="shared" ca="1" si="3"/>
        <v>31</v>
      </c>
      <c r="K447" s="198" t="str">
        <f t="shared" ca="1" si="5"/>
        <v>PROVIDÊNCIAS</v>
      </c>
      <c r="L447" s="194" t="s">
        <v>523</v>
      </c>
      <c r="M447" s="194" t="s">
        <v>524</v>
      </c>
      <c r="N447" s="199" t="s">
        <v>2718</v>
      </c>
      <c r="O447" s="194" t="s">
        <v>724</v>
      </c>
      <c r="P447" s="194" t="s">
        <v>527</v>
      </c>
      <c r="Q447" s="199" t="s">
        <v>2718</v>
      </c>
      <c r="R447" s="194" t="s">
        <v>2723</v>
      </c>
      <c r="S447" s="200" t="s">
        <v>2388</v>
      </c>
      <c r="T447" s="201" t="s">
        <v>530</v>
      </c>
      <c r="U447" s="199" t="s">
        <v>2721</v>
      </c>
      <c r="V447" s="203" t="s">
        <v>2632</v>
      </c>
      <c r="W447" s="204" t="s">
        <v>2633</v>
      </c>
      <c r="X447" s="199" t="s">
        <v>2721</v>
      </c>
      <c r="Y447" s="219"/>
      <c r="Z447" s="219"/>
      <c r="AA447" s="219"/>
      <c r="AB447" s="219"/>
      <c r="AC447" s="219"/>
      <c r="AD447" s="219"/>
      <c r="AE447" s="219"/>
      <c r="AF447" s="219"/>
      <c r="AG447" s="219"/>
      <c r="AH447" s="219"/>
      <c r="AI447" s="219"/>
      <c r="AJ447" s="219"/>
      <c r="AK447" s="219"/>
      <c r="AL447" s="219"/>
      <c r="AM447" s="219"/>
      <c r="AN447" s="219"/>
      <c r="AO447" s="219"/>
      <c r="AP447" s="219"/>
      <c r="AQ447" s="219"/>
      <c r="AR447" s="219"/>
      <c r="AS447" s="219"/>
    </row>
    <row r="448" spans="1:45" ht="14.25" customHeight="1">
      <c r="A448" s="205" t="s">
        <v>2724</v>
      </c>
      <c r="B448" s="194" t="s">
        <v>2008</v>
      </c>
      <c r="C448" s="194" t="s">
        <v>2725</v>
      </c>
      <c r="D448" s="194" t="s">
        <v>2010</v>
      </c>
      <c r="E448" s="195" t="s">
        <v>2011</v>
      </c>
      <c r="F448" s="195" t="s">
        <v>25</v>
      </c>
      <c r="G448" s="196">
        <v>44923</v>
      </c>
      <c r="H448" s="196">
        <v>45288</v>
      </c>
      <c r="I448" s="197" t="s">
        <v>26</v>
      </c>
      <c r="J448" s="197">
        <f t="shared" ca="1" si="3"/>
        <v>38</v>
      </c>
      <c r="K448" s="198" t="str">
        <f t="shared" ca="1" si="5"/>
        <v>PROVIDÊNCIAS</v>
      </c>
      <c r="L448" s="194" t="s">
        <v>341</v>
      </c>
      <c r="M448" s="194" t="s">
        <v>342</v>
      </c>
      <c r="N448" s="199" t="s">
        <v>2726</v>
      </c>
      <c r="O448" s="194" t="s">
        <v>2727</v>
      </c>
      <c r="P448" s="194" t="s">
        <v>1004</v>
      </c>
      <c r="Q448" s="199" t="s">
        <v>2728</v>
      </c>
      <c r="R448" s="194" t="s">
        <v>2729</v>
      </c>
      <c r="S448" s="200" t="s">
        <v>2730</v>
      </c>
      <c r="T448" s="201" t="s">
        <v>2731</v>
      </c>
      <c r="U448" s="199" t="s">
        <v>2732</v>
      </c>
      <c r="V448" s="203" t="s">
        <v>1180</v>
      </c>
      <c r="W448" s="204" t="s">
        <v>849</v>
      </c>
      <c r="X448" s="199" t="s">
        <v>2733</v>
      </c>
      <c r="Y448" s="99"/>
      <c r="Z448" s="99"/>
      <c r="AA448" s="99"/>
      <c r="AB448" s="99"/>
      <c r="AC448" s="99"/>
      <c r="AD448" s="99"/>
      <c r="AE448" s="99"/>
      <c r="AF448" s="99"/>
      <c r="AG448" s="99"/>
      <c r="AH448" s="99"/>
      <c r="AI448" s="99"/>
      <c r="AJ448" s="99"/>
      <c r="AK448" s="99"/>
      <c r="AL448" s="99"/>
      <c r="AM448" s="99"/>
      <c r="AN448" s="99"/>
      <c r="AO448" s="99"/>
      <c r="AP448" s="99"/>
      <c r="AQ448" s="99"/>
      <c r="AR448" s="99"/>
      <c r="AS448" s="99"/>
    </row>
    <row r="449" spans="1:45" ht="14.25" customHeight="1">
      <c r="A449" s="205" t="s">
        <v>2724</v>
      </c>
      <c r="B449" s="194" t="s">
        <v>2008</v>
      </c>
      <c r="C449" s="194" t="s">
        <v>2725</v>
      </c>
      <c r="D449" s="194" t="s">
        <v>2010</v>
      </c>
      <c r="E449" s="195" t="s">
        <v>2011</v>
      </c>
      <c r="F449" s="195" t="s">
        <v>25</v>
      </c>
      <c r="G449" s="196">
        <v>44923</v>
      </c>
      <c r="H449" s="196">
        <v>45288</v>
      </c>
      <c r="I449" s="197" t="s">
        <v>26</v>
      </c>
      <c r="J449" s="197">
        <f t="shared" ca="1" si="3"/>
        <v>38</v>
      </c>
      <c r="K449" s="198" t="str">
        <f t="shared" ca="1" si="5"/>
        <v>PROVIDÊNCIAS</v>
      </c>
      <c r="L449" s="194" t="s">
        <v>341</v>
      </c>
      <c r="M449" s="194" t="s">
        <v>342</v>
      </c>
      <c r="N449" s="199" t="s">
        <v>2726</v>
      </c>
      <c r="O449" s="194" t="s">
        <v>715</v>
      </c>
      <c r="P449" s="194" t="s">
        <v>576</v>
      </c>
      <c r="Q449" s="199" t="s">
        <v>2726</v>
      </c>
      <c r="R449" s="194" t="s">
        <v>2734</v>
      </c>
      <c r="S449" s="200" t="s">
        <v>2492</v>
      </c>
      <c r="T449" s="201" t="s">
        <v>1610</v>
      </c>
      <c r="U449" s="199" t="s">
        <v>2732</v>
      </c>
      <c r="V449" s="203" t="s">
        <v>2330</v>
      </c>
      <c r="W449" s="204" t="s">
        <v>1613</v>
      </c>
      <c r="X449" s="199" t="s">
        <v>2732</v>
      </c>
      <c r="Y449" s="219"/>
      <c r="Z449" s="219"/>
      <c r="AA449" s="219"/>
      <c r="AB449" s="219"/>
      <c r="AC449" s="219"/>
      <c r="AD449" s="219"/>
      <c r="AE449" s="219"/>
      <c r="AF449" s="219"/>
      <c r="AG449" s="219"/>
      <c r="AH449" s="219"/>
      <c r="AI449" s="219"/>
      <c r="AJ449" s="219"/>
      <c r="AK449" s="219"/>
      <c r="AL449" s="219"/>
      <c r="AM449" s="219"/>
      <c r="AN449" s="219"/>
      <c r="AO449" s="219"/>
      <c r="AP449" s="219"/>
      <c r="AQ449" s="219"/>
      <c r="AR449" s="219"/>
      <c r="AS449" s="219"/>
    </row>
    <row r="450" spans="1:45" ht="14.25" customHeight="1">
      <c r="A450" s="205" t="s">
        <v>2724</v>
      </c>
      <c r="B450" s="194" t="s">
        <v>2008</v>
      </c>
      <c r="C450" s="194" t="s">
        <v>2725</v>
      </c>
      <c r="D450" s="194" t="s">
        <v>2010</v>
      </c>
      <c r="E450" s="195" t="s">
        <v>2011</v>
      </c>
      <c r="F450" s="195" t="s">
        <v>25</v>
      </c>
      <c r="G450" s="196">
        <v>44923</v>
      </c>
      <c r="H450" s="196">
        <v>45288</v>
      </c>
      <c r="I450" s="197" t="s">
        <v>26</v>
      </c>
      <c r="J450" s="197">
        <f t="shared" ca="1" si="3"/>
        <v>38</v>
      </c>
      <c r="K450" s="198" t="str">
        <f t="shared" ca="1" si="5"/>
        <v>PROVIDÊNCIAS</v>
      </c>
      <c r="L450" s="194" t="s">
        <v>341</v>
      </c>
      <c r="M450" s="194" t="s">
        <v>342</v>
      </c>
      <c r="N450" s="199" t="s">
        <v>2726</v>
      </c>
      <c r="O450" s="194" t="s">
        <v>715</v>
      </c>
      <c r="P450" s="194" t="s">
        <v>576</v>
      </c>
      <c r="Q450" s="199" t="s">
        <v>2726</v>
      </c>
      <c r="R450" s="194" t="s">
        <v>2735</v>
      </c>
      <c r="S450" s="203" t="s">
        <v>801</v>
      </c>
      <c r="T450" s="204" t="s">
        <v>802</v>
      </c>
      <c r="U450" s="199" t="s">
        <v>2736</v>
      </c>
      <c r="V450" s="203" t="s">
        <v>929</v>
      </c>
      <c r="W450" s="204" t="s">
        <v>358</v>
      </c>
      <c r="X450" s="199" t="s">
        <v>2736</v>
      </c>
      <c r="Y450" s="99"/>
      <c r="Z450" s="99"/>
      <c r="AA450" s="99"/>
      <c r="AB450" s="99"/>
      <c r="AC450" s="99"/>
      <c r="AD450" s="99"/>
      <c r="AE450" s="99"/>
      <c r="AF450" s="99"/>
      <c r="AG450" s="99"/>
      <c r="AH450" s="99"/>
      <c r="AI450" s="99"/>
      <c r="AJ450" s="99"/>
      <c r="AK450" s="99"/>
      <c r="AL450" s="99"/>
      <c r="AM450" s="99"/>
      <c r="AN450" s="99"/>
      <c r="AO450" s="99"/>
      <c r="AP450" s="99"/>
      <c r="AQ450" s="99"/>
      <c r="AR450" s="99"/>
      <c r="AS450" s="99"/>
    </row>
    <row r="451" spans="1:45" ht="14.25" customHeight="1">
      <c r="A451" s="205" t="s">
        <v>2724</v>
      </c>
      <c r="B451" s="194" t="s">
        <v>2008</v>
      </c>
      <c r="C451" s="194" t="s">
        <v>2725</v>
      </c>
      <c r="D451" s="194" t="s">
        <v>2010</v>
      </c>
      <c r="E451" s="195" t="s">
        <v>2011</v>
      </c>
      <c r="F451" s="195" t="s">
        <v>25</v>
      </c>
      <c r="G451" s="196">
        <v>44923</v>
      </c>
      <c r="H451" s="196">
        <v>45288</v>
      </c>
      <c r="I451" s="197" t="s">
        <v>26</v>
      </c>
      <c r="J451" s="197">
        <f t="shared" ca="1" si="3"/>
        <v>38</v>
      </c>
      <c r="K451" s="198" t="str">
        <f t="shared" ca="1" si="5"/>
        <v>PROVIDÊNCIAS</v>
      </c>
      <c r="L451" s="194" t="s">
        <v>341</v>
      </c>
      <c r="M451" s="194" t="s">
        <v>342</v>
      </c>
      <c r="N451" s="199" t="s">
        <v>2726</v>
      </c>
      <c r="O451" s="194" t="s">
        <v>715</v>
      </c>
      <c r="P451" s="194" t="s">
        <v>576</v>
      </c>
      <c r="Q451" s="199" t="s">
        <v>2726</v>
      </c>
      <c r="R451" s="194" t="s">
        <v>2737</v>
      </c>
      <c r="S451" s="200" t="s">
        <v>2492</v>
      </c>
      <c r="T451" s="201" t="s">
        <v>1610</v>
      </c>
      <c r="U451" s="199" t="s">
        <v>2736</v>
      </c>
      <c r="V451" s="203" t="s">
        <v>2330</v>
      </c>
      <c r="W451" s="204" t="s">
        <v>1613</v>
      </c>
      <c r="X451" s="199" t="s">
        <v>2736</v>
      </c>
      <c r="Y451" s="219"/>
      <c r="Z451" s="219"/>
      <c r="AA451" s="219"/>
      <c r="AB451" s="219"/>
      <c r="AC451" s="219"/>
      <c r="AD451" s="219"/>
      <c r="AE451" s="219"/>
      <c r="AF451" s="219"/>
      <c r="AG451" s="219"/>
      <c r="AH451" s="219"/>
      <c r="AI451" s="219"/>
      <c r="AJ451" s="219"/>
      <c r="AK451" s="219"/>
      <c r="AL451" s="219"/>
      <c r="AM451" s="219"/>
      <c r="AN451" s="219"/>
      <c r="AO451" s="219"/>
      <c r="AP451" s="219"/>
      <c r="AQ451" s="219"/>
      <c r="AR451" s="219"/>
      <c r="AS451" s="219"/>
    </row>
    <row r="452" spans="1:45" ht="14.25" customHeight="1">
      <c r="A452" s="205" t="s">
        <v>2738</v>
      </c>
      <c r="B452" s="194" t="s">
        <v>2008</v>
      </c>
      <c r="C452" s="194" t="s">
        <v>2739</v>
      </c>
      <c r="D452" s="194" t="s">
        <v>2263</v>
      </c>
      <c r="E452" s="195" t="s">
        <v>2011</v>
      </c>
      <c r="F452" s="195" t="s">
        <v>25</v>
      </c>
      <c r="G452" s="196">
        <v>44876</v>
      </c>
      <c r="H452" s="196">
        <v>45422</v>
      </c>
      <c r="I452" s="197" t="s">
        <v>440</v>
      </c>
      <c r="J452" s="197">
        <f t="shared" ca="1" si="3"/>
        <v>172</v>
      </c>
      <c r="K452" s="198" t="str">
        <f t="shared" ca="1" si="5"/>
        <v>VIGENTE</v>
      </c>
      <c r="L452" s="194" t="s">
        <v>1633</v>
      </c>
      <c r="M452" s="194" t="s">
        <v>1022</v>
      </c>
      <c r="N452" s="199" t="s">
        <v>2740</v>
      </c>
      <c r="O452" s="194" t="s">
        <v>1635</v>
      </c>
      <c r="P452" s="194" t="s">
        <v>224</v>
      </c>
      <c r="Q452" s="199" t="s">
        <v>2740</v>
      </c>
      <c r="R452" s="194" t="s">
        <v>2741</v>
      </c>
      <c r="S452" s="200" t="s">
        <v>1638</v>
      </c>
      <c r="T452" s="201" t="s">
        <v>1029</v>
      </c>
      <c r="U452" s="199" t="s">
        <v>2742</v>
      </c>
      <c r="V452" s="203" t="s">
        <v>2557</v>
      </c>
      <c r="W452" s="204" t="s">
        <v>1026</v>
      </c>
      <c r="X452" s="199" t="s">
        <v>2742</v>
      </c>
      <c r="Y452" s="99"/>
      <c r="Z452" s="99"/>
      <c r="AA452" s="99"/>
      <c r="AB452" s="99"/>
      <c r="AC452" s="99"/>
      <c r="AD452" s="99"/>
      <c r="AE452" s="99"/>
      <c r="AF452" s="99"/>
      <c r="AG452" s="99"/>
      <c r="AH452" s="99"/>
      <c r="AI452" s="99"/>
      <c r="AJ452" s="99"/>
      <c r="AK452" s="99"/>
      <c r="AL452" s="99"/>
      <c r="AM452" s="99"/>
      <c r="AN452" s="99"/>
      <c r="AO452" s="99"/>
      <c r="AP452" s="99"/>
      <c r="AQ452" s="99"/>
      <c r="AR452" s="99"/>
      <c r="AS452" s="99"/>
    </row>
    <row r="453" spans="1:45" ht="14.25" customHeight="1">
      <c r="A453" s="205" t="s">
        <v>2738</v>
      </c>
      <c r="B453" s="194" t="s">
        <v>2008</v>
      </c>
      <c r="C453" s="194" t="s">
        <v>2739</v>
      </c>
      <c r="D453" s="194" t="s">
        <v>2263</v>
      </c>
      <c r="E453" s="195" t="s">
        <v>2011</v>
      </c>
      <c r="F453" s="195" t="s">
        <v>25</v>
      </c>
      <c r="G453" s="196">
        <v>44876</v>
      </c>
      <c r="H453" s="196">
        <v>45422</v>
      </c>
      <c r="I453" s="197" t="s">
        <v>440</v>
      </c>
      <c r="J453" s="197">
        <f t="shared" ca="1" si="3"/>
        <v>172</v>
      </c>
      <c r="K453" s="198" t="str">
        <f t="shared" ca="1" si="5"/>
        <v>VIGENTE</v>
      </c>
      <c r="L453" s="194" t="s">
        <v>1633</v>
      </c>
      <c r="M453" s="194" t="s">
        <v>1022</v>
      </c>
      <c r="N453" s="199" t="s">
        <v>2740</v>
      </c>
      <c r="O453" s="194" t="s">
        <v>1635</v>
      </c>
      <c r="P453" s="194" t="s">
        <v>224</v>
      </c>
      <c r="Q453" s="199" t="s">
        <v>2740</v>
      </c>
      <c r="R453" s="194" t="s">
        <v>2743</v>
      </c>
      <c r="S453" s="200" t="s">
        <v>1727</v>
      </c>
      <c r="T453" s="201" t="s">
        <v>1728</v>
      </c>
      <c r="U453" s="199" t="s">
        <v>2742</v>
      </c>
      <c r="V453" s="203" t="s">
        <v>2004</v>
      </c>
      <c r="W453" s="204" t="s">
        <v>1726</v>
      </c>
      <c r="X453" s="199" t="s">
        <v>2742</v>
      </c>
      <c r="Y453" s="219"/>
      <c r="Z453" s="219"/>
      <c r="AA453" s="219"/>
      <c r="AB453" s="219"/>
      <c r="AC453" s="219"/>
      <c r="AD453" s="219"/>
      <c r="AE453" s="219"/>
      <c r="AF453" s="219"/>
      <c r="AG453" s="219"/>
      <c r="AH453" s="219"/>
      <c r="AI453" s="219"/>
      <c r="AJ453" s="219"/>
      <c r="AK453" s="219"/>
      <c r="AL453" s="219"/>
      <c r="AM453" s="219"/>
      <c r="AN453" s="219"/>
      <c r="AO453" s="219"/>
      <c r="AP453" s="219"/>
      <c r="AQ453" s="219"/>
      <c r="AR453" s="219"/>
      <c r="AS453" s="219"/>
    </row>
    <row r="454" spans="1:45" ht="14.25" customHeight="1">
      <c r="A454" s="193" t="s">
        <v>2744</v>
      </c>
      <c r="B454" s="194" t="s">
        <v>2745</v>
      </c>
      <c r="C454" s="194" t="s">
        <v>2746</v>
      </c>
      <c r="D454" s="194" t="s">
        <v>2747</v>
      </c>
      <c r="E454" s="195" t="s">
        <v>181</v>
      </c>
      <c r="F454" s="195" t="s">
        <v>25</v>
      </c>
      <c r="G454" s="196">
        <v>44963</v>
      </c>
      <c r="H454" s="196">
        <v>45571</v>
      </c>
      <c r="I454" s="197" t="s">
        <v>361</v>
      </c>
      <c r="J454" s="197">
        <f t="shared" ca="1" si="3"/>
        <v>321</v>
      </c>
      <c r="K454" s="198" t="str">
        <f t="shared" ca="1" si="5"/>
        <v>VIGENTE</v>
      </c>
      <c r="L454" s="194" t="s">
        <v>154</v>
      </c>
      <c r="M454" s="194" t="s">
        <v>155</v>
      </c>
      <c r="N454" s="199" t="s">
        <v>2748</v>
      </c>
      <c r="O454" s="194" t="s">
        <v>581</v>
      </c>
      <c r="P454" s="194" t="s">
        <v>582</v>
      </c>
      <c r="Q454" s="199" t="s">
        <v>2748</v>
      </c>
      <c r="R454" s="194" t="s">
        <v>1461</v>
      </c>
      <c r="S454" s="200" t="s">
        <v>157</v>
      </c>
      <c r="T454" s="201" t="s">
        <v>158</v>
      </c>
      <c r="U454" s="199" t="s">
        <v>2749</v>
      </c>
      <c r="V454" s="203" t="s">
        <v>2750</v>
      </c>
      <c r="W454" s="201" t="s">
        <v>2751</v>
      </c>
      <c r="X454" s="199" t="s">
        <v>2752</v>
      </c>
      <c r="Y454" s="99"/>
      <c r="Z454" s="99"/>
      <c r="AA454" s="99"/>
      <c r="AB454" s="99"/>
      <c r="AC454" s="99"/>
      <c r="AD454" s="99"/>
      <c r="AE454" s="99"/>
      <c r="AF454" s="99"/>
      <c r="AG454" s="99"/>
      <c r="AH454" s="99"/>
      <c r="AI454" s="99"/>
      <c r="AJ454" s="99"/>
      <c r="AK454" s="99"/>
      <c r="AL454" s="99"/>
      <c r="AM454" s="99"/>
      <c r="AN454" s="99"/>
      <c r="AO454" s="99"/>
      <c r="AP454" s="99"/>
      <c r="AQ454" s="99"/>
      <c r="AR454" s="99"/>
      <c r="AS454" s="99"/>
    </row>
    <row r="455" spans="1:45" ht="14.25" customHeight="1">
      <c r="A455" s="193" t="s">
        <v>2753</v>
      </c>
      <c r="B455" s="194" t="s">
        <v>2754</v>
      </c>
      <c r="C455" s="194" t="s">
        <v>2755</v>
      </c>
      <c r="D455" s="194" t="s">
        <v>2756</v>
      </c>
      <c r="E455" s="195" t="s">
        <v>2757</v>
      </c>
      <c r="F455" s="195" t="s">
        <v>25</v>
      </c>
      <c r="G455" s="196">
        <v>44924</v>
      </c>
      <c r="H455" s="196">
        <v>45289</v>
      </c>
      <c r="I455" s="197" t="s">
        <v>26</v>
      </c>
      <c r="J455" s="197">
        <f t="shared" ca="1" si="3"/>
        <v>39</v>
      </c>
      <c r="K455" s="198" t="str">
        <f t="shared" ca="1" si="5"/>
        <v>PROVIDÊNCIAS</v>
      </c>
      <c r="L455" s="194" t="s">
        <v>745</v>
      </c>
      <c r="M455" s="194" t="s">
        <v>746</v>
      </c>
      <c r="N455" s="199" t="s">
        <v>2758</v>
      </c>
      <c r="O455" s="194" t="s">
        <v>2759</v>
      </c>
      <c r="P455" s="194" t="s">
        <v>2760</v>
      </c>
      <c r="Q455" s="199" t="s">
        <v>2758</v>
      </c>
      <c r="R455" s="194" t="s">
        <v>1440</v>
      </c>
      <c r="S455" s="200" t="s">
        <v>2761</v>
      </c>
      <c r="T455" s="201" t="s">
        <v>2762</v>
      </c>
      <c r="U455" s="199" t="s">
        <v>2763</v>
      </c>
      <c r="V455" s="203" t="s">
        <v>2313</v>
      </c>
      <c r="W455" s="201" t="s">
        <v>2314</v>
      </c>
      <c r="X455" s="199" t="s">
        <v>2763</v>
      </c>
      <c r="Y455" s="219"/>
      <c r="Z455" s="219"/>
      <c r="AA455" s="219"/>
      <c r="AB455" s="219"/>
      <c r="AC455" s="219"/>
      <c r="AD455" s="219"/>
      <c r="AE455" s="219"/>
      <c r="AF455" s="219"/>
      <c r="AG455" s="219"/>
      <c r="AH455" s="219"/>
      <c r="AI455" s="219"/>
      <c r="AJ455" s="219"/>
      <c r="AK455" s="219"/>
      <c r="AL455" s="219"/>
      <c r="AM455" s="219"/>
      <c r="AN455" s="219"/>
      <c r="AO455" s="219"/>
      <c r="AP455" s="219"/>
      <c r="AQ455" s="219"/>
      <c r="AR455" s="219"/>
      <c r="AS455" s="219"/>
    </row>
    <row r="456" spans="1:45" ht="14.25" customHeight="1">
      <c r="A456" s="193" t="s">
        <v>2764</v>
      </c>
      <c r="B456" s="194" t="s">
        <v>2347</v>
      </c>
      <c r="C456" s="194" t="s">
        <v>2765</v>
      </c>
      <c r="D456" s="194" t="s">
        <v>1048</v>
      </c>
      <c r="E456" s="195" t="s">
        <v>2350</v>
      </c>
      <c r="F456" s="195" t="s">
        <v>25</v>
      </c>
      <c r="G456" s="196">
        <v>44923</v>
      </c>
      <c r="H456" s="196">
        <v>45288</v>
      </c>
      <c r="I456" s="197" t="s">
        <v>26</v>
      </c>
      <c r="J456" s="197">
        <f t="shared" ca="1" si="3"/>
        <v>38</v>
      </c>
      <c r="K456" s="198" t="str">
        <f t="shared" ca="1" si="5"/>
        <v>PROVIDÊNCIAS</v>
      </c>
      <c r="L456" s="194" t="s">
        <v>2766</v>
      </c>
      <c r="M456" s="194" t="s">
        <v>1004</v>
      </c>
      <c r="N456" s="199" t="s">
        <v>2767</v>
      </c>
      <c r="O456" s="194" t="s">
        <v>341</v>
      </c>
      <c r="P456" s="194" t="s">
        <v>342</v>
      </c>
      <c r="Q456" s="199" t="s">
        <v>2767</v>
      </c>
      <c r="R456" s="194" t="s">
        <v>1430</v>
      </c>
      <c r="S456" s="200" t="s">
        <v>1180</v>
      </c>
      <c r="T456" s="201" t="s">
        <v>849</v>
      </c>
      <c r="U456" s="199" t="s">
        <v>2768</v>
      </c>
      <c r="V456" s="203" t="s">
        <v>2769</v>
      </c>
      <c r="W456" s="201" t="s">
        <v>2770</v>
      </c>
      <c r="X456" s="199" t="s">
        <v>2771</v>
      </c>
      <c r="Y456" s="99"/>
      <c r="Z456" s="99"/>
      <c r="AA456" s="99"/>
      <c r="AB456" s="99"/>
      <c r="AC456" s="99"/>
      <c r="AD456" s="99"/>
      <c r="AE456" s="99"/>
      <c r="AF456" s="99"/>
      <c r="AG456" s="99"/>
      <c r="AH456" s="99"/>
      <c r="AI456" s="99"/>
      <c r="AJ456" s="99"/>
      <c r="AK456" s="99"/>
      <c r="AL456" s="99"/>
      <c r="AM456" s="99"/>
      <c r="AN456" s="99"/>
      <c r="AO456" s="99"/>
      <c r="AP456" s="99"/>
      <c r="AQ456" s="99"/>
      <c r="AR456" s="99"/>
      <c r="AS456" s="99"/>
    </row>
    <row r="457" spans="1:45" ht="14.25" customHeight="1">
      <c r="A457" s="193" t="s">
        <v>2772</v>
      </c>
      <c r="B457" s="194"/>
      <c r="C457" s="194" t="s">
        <v>2773</v>
      </c>
      <c r="D457" s="194" t="s">
        <v>2774</v>
      </c>
      <c r="E457" s="195" t="s">
        <v>2775</v>
      </c>
      <c r="F457" s="195" t="s">
        <v>25</v>
      </c>
      <c r="G457" s="196">
        <v>44884</v>
      </c>
      <c r="H457" s="196">
        <v>45614</v>
      </c>
      <c r="I457" s="197" t="s">
        <v>55</v>
      </c>
      <c r="J457" s="197">
        <f t="shared" ca="1" si="3"/>
        <v>364</v>
      </c>
      <c r="K457" s="198" t="str">
        <f t="shared" ca="1" si="5"/>
        <v>VIGENTE</v>
      </c>
      <c r="L457" s="194" t="s">
        <v>1633</v>
      </c>
      <c r="M457" s="194" t="s">
        <v>1022</v>
      </c>
      <c r="N457" s="199" t="s">
        <v>2776</v>
      </c>
      <c r="O457" s="194" t="s">
        <v>1635</v>
      </c>
      <c r="P457" s="194" t="s">
        <v>224</v>
      </c>
      <c r="Q457" s="199" t="s">
        <v>2776</v>
      </c>
      <c r="R457" s="194" t="s">
        <v>1446</v>
      </c>
      <c r="S457" s="200" t="s">
        <v>2777</v>
      </c>
      <c r="T457" s="201" t="s">
        <v>871</v>
      </c>
      <c r="U457" s="199" t="s">
        <v>2778</v>
      </c>
      <c r="V457" s="203" t="s">
        <v>1267</v>
      </c>
      <c r="W457" s="201" t="s">
        <v>1268</v>
      </c>
      <c r="X457" s="199" t="s">
        <v>2779</v>
      </c>
      <c r="Y457" s="219"/>
      <c r="Z457" s="219"/>
      <c r="AA457" s="219"/>
      <c r="AB457" s="219"/>
      <c r="AC457" s="219"/>
      <c r="AD457" s="219"/>
      <c r="AE457" s="219"/>
      <c r="AF457" s="219"/>
      <c r="AG457" s="219"/>
      <c r="AH457" s="219"/>
      <c r="AI457" s="219"/>
      <c r="AJ457" s="219"/>
      <c r="AK457" s="219"/>
      <c r="AL457" s="219"/>
      <c r="AM457" s="219"/>
      <c r="AN457" s="219"/>
      <c r="AO457" s="219"/>
      <c r="AP457" s="219"/>
      <c r="AQ457" s="219"/>
      <c r="AR457" s="219"/>
      <c r="AS457" s="219"/>
    </row>
    <row r="458" spans="1:45" ht="14.25" customHeight="1">
      <c r="A458" s="205" t="s">
        <v>2780</v>
      </c>
      <c r="B458" s="194" t="s">
        <v>2781</v>
      </c>
      <c r="C458" s="194" t="s">
        <v>2782</v>
      </c>
      <c r="D458" s="194" t="s">
        <v>2783</v>
      </c>
      <c r="E458" s="195" t="s">
        <v>181</v>
      </c>
      <c r="F458" s="195" t="s">
        <v>25</v>
      </c>
      <c r="G458" s="196">
        <v>44872</v>
      </c>
      <c r="H458" s="196">
        <v>45603</v>
      </c>
      <c r="I458" s="197" t="s">
        <v>55</v>
      </c>
      <c r="J458" s="197">
        <f t="shared" ca="1" si="3"/>
        <v>353</v>
      </c>
      <c r="K458" s="198" t="str">
        <f t="shared" ca="1" si="5"/>
        <v>VIGENTE</v>
      </c>
      <c r="L458" s="194" t="s">
        <v>683</v>
      </c>
      <c r="M458" s="194" t="s">
        <v>308</v>
      </c>
      <c r="N458" s="199" t="s">
        <v>2784</v>
      </c>
      <c r="O458" s="194" t="s">
        <v>2036</v>
      </c>
      <c r="P458" s="194" t="s">
        <v>778</v>
      </c>
      <c r="Q458" s="199" t="s">
        <v>2784</v>
      </c>
      <c r="R458" s="194" t="s">
        <v>685</v>
      </c>
      <c r="S458" s="200" t="s">
        <v>2785</v>
      </c>
      <c r="T458" s="201" t="s">
        <v>311</v>
      </c>
      <c r="U458" s="199" t="s">
        <v>2786</v>
      </c>
      <c r="V458" s="203" t="s">
        <v>780</v>
      </c>
      <c r="W458" s="201" t="s">
        <v>781</v>
      </c>
      <c r="X458" s="199" t="s">
        <v>2786</v>
      </c>
      <c r="Y458" s="99"/>
      <c r="Z458" s="99"/>
      <c r="AA458" s="99"/>
      <c r="AB458" s="99"/>
      <c r="AC458" s="99"/>
      <c r="AD458" s="99"/>
      <c r="AE458" s="99"/>
      <c r="AF458" s="99"/>
      <c r="AG458" s="99"/>
      <c r="AH458" s="99"/>
      <c r="AI458" s="99"/>
      <c r="AJ458" s="99"/>
      <c r="AK458" s="99"/>
      <c r="AL458" s="99"/>
      <c r="AM458" s="99"/>
      <c r="AN458" s="99"/>
      <c r="AO458" s="99"/>
      <c r="AP458" s="99"/>
      <c r="AQ458" s="99"/>
      <c r="AR458" s="99"/>
      <c r="AS458" s="99"/>
    </row>
    <row r="459" spans="1:45" ht="14.25" customHeight="1">
      <c r="A459" s="193" t="s">
        <v>2787</v>
      </c>
      <c r="B459" s="194" t="s">
        <v>2008</v>
      </c>
      <c r="C459" s="194" t="s">
        <v>2788</v>
      </c>
      <c r="D459" s="194" t="s">
        <v>2486</v>
      </c>
      <c r="E459" s="195" t="s">
        <v>2090</v>
      </c>
      <c r="F459" s="195" t="s">
        <v>25</v>
      </c>
      <c r="G459" s="196">
        <v>44890</v>
      </c>
      <c r="H459" s="196">
        <v>45255</v>
      </c>
      <c r="I459" s="197" t="s">
        <v>55</v>
      </c>
      <c r="J459" s="197">
        <f t="shared" ca="1" si="3"/>
        <v>5</v>
      </c>
      <c r="K459" s="198" t="str">
        <f t="shared" ca="1" si="5"/>
        <v>URGENTE</v>
      </c>
      <c r="L459" s="194" t="s">
        <v>683</v>
      </c>
      <c r="M459" s="194" t="s">
        <v>308</v>
      </c>
      <c r="N459" s="199" t="s">
        <v>2789</v>
      </c>
      <c r="O459" s="194" t="s">
        <v>2036</v>
      </c>
      <c r="P459" s="194" t="s">
        <v>778</v>
      </c>
      <c r="Q459" s="199" t="s">
        <v>2789</v>
      </c>
      <c r="R459" s="194" t="s">
        <v>685</v>
      </c>
      <c r="S459" s="200" t="s">
        <v>2785</v>
      </c>
      <c r="T459" s="201" t="s">
        <v>311</v>
      </c>
      <c r="U459" s="199" t="s">
        <v>2790</v>
      </c>
      <c r="V459" s="203" t="s">
        <v>780</v>
      </c>
      <c r="W459" s="201" t="s">
        <v>781</v>
      </c>
      <c r="X459" s="199" t="s">
        <v>2790</v>
      </c>
      <c r="Y459" s="219"/>
      <c r="Z459" s="219"/>
      <c r="AA459" s="219"/>
      <c r="AB459" s="219"/>
      <c r="AC459" s="219"/>
      <c r="AD459" s="219"/>
      <c r="AE459" s="219"/>
      <c r="AF459" s="219"/>
      <c r="AG459" s="219"/>
      <c r="AH459" s="219"/>
      <c r="AI459" s="219"/>
      <c r="AJ459" s="219"/>
      <c r="AK459" s="219"/>
      <c r="AL459" s="219"/>
      <c r="AM459" s="219"/>
      <c r="AN459" s="219"/>
      <c r="AO459" s="219"/>
      <c r="AP459" s="219"/>
      <c r="AQ459" s="219"/>
      <c r="AR459" s="219"/>
      <c r="AS459" s="219"/>
    </row>
    <row r="460" spans="1:45" ht="14.25" customHeight="1">
      <c r="A460" s="193" t="s">
        <v>2791</v>
      </c>
      <c r="B460" s="194" t="s">
        <v>2449</v>
      </c>
      <c r="C460" s="194" t="s">
        <v>2792</v>
      </c>
      <c r="D460" s="194" t="s">
        <v>2793</v>
      </c>
      <c r="E460" s="195" t="s">
        <v>197</v>
      </c>
      <c r="F460" s="195" t="s">
        <v>198</v>
      </c>
      <c r="G460" s="196">
        <v>44921</v>
      </c>
      <c r="H460" s="196">
        <v>45286</v>
      </c>
      <c r="I460" s="197" t="s">
        <v>26</v>
      </c>
      <c r="J460" s="197">
        <f t="shared" ca="1" si="3"/>
        <v>36</v>
      </c>
      <c r="K460" s="198" t="str">
        <f t="shared" ca="1" si="5"/>
        <v>PROVIDÊNCIAS</v>
      </c>
      <c r="L460" s="194" t="s">
        <v>341</v>
      </c>
      <c r="M460" s="194" t="s">
        <v>342</v>
      </c>
      <c r="N460" s="199" t="s">
        <v>2794</v>
      </c>
      <c r="O460" s="194" t="s">
        <v>859</v>
      </c>
      <c r="P460" s="194" t="s">
        <v>348</v>
      </c>
      <c r="Q460" s="199" t="s">
        <v>2795</v>
      </c>
      <c r="R460" s="194" t="s">
        <v>1002</v>
      </c>
      <c r="S460" s="200" t="s">
        <v>848</v>
      </c>
      <c r="T460" s="201" t="s">
        <v>849</v>
      </c>
      <c r="U460" s="199" t="s">
        <v>2796</v>
      </c>
      <c r="V460" s="203" t="s">
        <v>861</v>
      </c>
      <c r="W460" s="201" t="s">
        <v>862</v>
      </c>
      <c r="X460" s="199" t="s">
        <v>2796</v>
      </c>
      <c r="Y460" s="99"/>
      <c r="Z460" s="99"/>
      <c r="AA460" s="99"/>
      <c r="AB460" s="99"/>
      <c r="AC460" s="99"/>
      <c r="AD460" s="99"/>
      <c r="AE460" s="99"/>
      <c r="AF460" s="99"/>
      <c r="AG460" s="99"/>
      <c r="AH460" s="99"/>
      <c r="AI460" s="99"/>
      <c r="AJ460" s="99"/>
      <c r="AK460" s="99"/>
      <c r="AL460" s="99"/>
      <c r="AM460" s="99"/>
      <c r="AN460" s="99"/>
      <c r="AO460" s="99"/>
      <c r="AP460" s="99"/>
      <c r="AQ460" s="99"/>
      <c r="AR460" s="99"/>
      <c r="AS460" s="99"/>
    </row>
    <row r="461" spans="1:45" ht="14.25" customHeight="1">
      <c r="A461" s="193" t="s">
        <v>2791</v>
      </c>
      <c r="B461" s="194" t="s">
        <v>2449</v>
      </c>
      <c r="C461" s="194" t="s">
        <v>2792</v>
      </c>
      <c r="D461" s="194" t="s">
        <v>2793</v>
      </c>
      <c r="E461" s="195" t="s">
        <v>197</v>
      </c>
      <c r="F461" s="195" t="s">
        <v>198</v>
      </c>
      <c r="G461" s="196">
        <v>44921</v>
      </c>
      <c r="H461" s="196">
        <v>45286</v>
      </c>
      <c r="I461" s="197" t="s">
        <v>26</v>
      </c>
      <c r="J461" s="197">
        <f t="shared" ca="1" si="3"/>
        <v>36</v>
      </c>
      <c r="K461" s="198" t="str">
        <f t="shared" ca="1" si="5"/>
        <v>PROVIDÊNCIAS</v>
      </c>
      <c r="L461" s="194" t="s">
        <v>341</v>
      </c>
      <c r="M461" s="194" t="s">
        <v>342</v>
      </c>
      <c r="N461" s="199" t="s">
        <v>2795</v>
      </c>
      <c r="O461" s="194" t="s">
        <v>859</v>
      </c>
      <c r="P461" s="194" t="s">
        <v>348</v>
      </c>
      <c r="Q461" s="199" t="s">
        <v>2795</v>
      </c>
      <c r="R461" s="194" t="s">
        <v>2797</v>
      </c>
      <c r="S461" s="200" t="s">
        <v>929</v>
      </c>
      <c r="T461" s="201" t="s">
        <v>358</v>
      </c>
      <c r="U461" s="199" t="s">
        <v>2798</v>
      </c>
      <c r="V461" s="203" t="s">
        <v>798</v>
      </c>
      <c r="W461" s="201" t="s">
        <v>799</v>
      </c>
      <c r="X461" s="199" t="s">
        <v>2799</v>
      </c>
      <c r="Y461" s="219"/>
      <c r="Z461" s="219"/>
      <c r="AA461" s="219"/>
      <c r="AB461" s="219"/>
      <c r="AC461" s="219"/>
      <c r="AD461" s="219"/>
      <c r="AE461" s="219"/>
      <c r="AF461" s="219"/>
      <c r="AG461" s="219"/>
      <c r="AH461" s="219"/>
      <c r="AI461" s="219"/>
      <c r="AJ461" s="219"/>
      <c r="AK461" s="219"/>
      <c r="AL461" s="219"/>
      <c r="AM461" s="219"/>
      <c r="AN461" s="219"/>
      <c r="AO461" s="219"/>
      <c r="AP461" s="219"/>
      <c r="AQ461" s="219"/>
      <c r="AR461" s="219"/>
      <c r="AS461" s="219"/>
    </row>
    <row r="462" spans="1:45" ht="14.25" customHeight="1">
      <c r="A462" s="205" t="s">
        <v>2800</v>
      </c>
      <c r="B462" s="194" t="s">
        <v>2449</v>
      </c>
      <c r="C462" s="194" t="s">
        <v>2801</v>
      </c>
      <c r="D462" s="194" t="s">
        <v>2802</v>
      </c>
      <c r="E462" s="195" t="s">
        <v>197</v>
      </c>
      <c r="F462" s="195" t="s">
        <v>198</v>
      </c>
      <c r="G462" s="196">
        <v>44914</v>
      </c>
      <c r="H462" s="196">
        <v>45278</v>
      </c>
      <c r="I462" s="197" t="s">
        <v>26</v>
      </c>
      <c r="J462" s="197">
        <f t="shared" ca="1" si="3"/>
        <v>28</v>
      </c>
      <c r="K462" s="198" t="str">
        <f t="shared" ca="1" si="5"/>
        <v>URGENTE</v>
      </c>
      <c r="L462" s="194" t="s">
        <v>1633</v>
      </c>
      <c r="M462" s="194" t="s">
        <v>1022</v>
      </c>
      <c r="N462" s="199" t="s">
        <v>2803</v>
      </c>
      <c r="O462" s="194" t="s">
        <v>1635</v>
      </c>
      <c r="P462" s="194" t="s">
        <v>224</v>
      </c>
      <c r="Q462" s="199" t="s">
        <v>2803</v>
      </c>
      <c r="R462" s="194" t="s">
        <v>2804</v>
      </c>
      <c r="S462" s="200" t="s">
        <v>1636</v>
      </c>
      <c r="T462" s="201" t="s">
        <v>1066</v>
      </c>
      <c r="U462" s="199" t="s">
        <v>2805</v>
      </c>
      <c r="V462" s="203" t="s">
        <v>2702</v>
      </c>
      <c r="W462" s="201" t="s">
        <v>228</v>
      </c>
      <c r="X462" s="199" t="s">
        <v>2805</v>
      </c>
      <c r="Y462" s="99"/>
      <c r="Z462" s="99"/>
      <c r="AA462" s="99"/>
      <c r="AB462" s="99"/>
      <c r="AC462" s="99"/>
      <c r="AD462" s="99"/>
      <c r="AE462" s="99"/>
      <c r="AF462" s="99"/>
      <c r="AG462" s="99"/>
      <c r="AH462" s="99"/>
      <c r="AI462" s="99"/>
      <c r="AJ462" s="99"/>
      <c r="AK462" s="99"/>
      <c r="AL462" s="99"/>
      <c r="AM462" s="99"/>
      <c r="AN462" s="99"/>
      <c r="AO462" s="99"/>
      <c r="AP462" s="99"/>
      <c r="AQ462" s="99"/>
      <c r="AR462" s="99"/>
      <c r="AS462" s="99"/>
    </row>
    <row r="463" spans="1:45" ht="14.25" customHeight="1">
      <c r="A463" s="205" t="s">
        <v>2806</v>
      </c>
      <c r="B463" s="194" t="s">
        <v>2807</v>
      </c>
      <c r="C463" s="194" t="s">
        <v>2808</v>
      </c>
      <c r="D463" s="194" t="s">
        <v>2756</v>
      </c>
      <c r="E463" s="195" t="s">
        <v>2757</v>
      </c>
      <c r="F463" s="195" t="s">
        <v>25</v>
      </c>
      <c r="G463" s="196">
        <v>44923</v>
      </c>
      <c r="H463" s="196">
        <v>45288</v>
      </c>
      <c r="I463" s="197" t="s">
        <v>26</v>
      </c>
      <c r="J463" s="197">
        <f t="shared" ca="1" si="3"/>
        <v>38</v>
      </c>
      <c r="K463" s="198" t="str">
        <f t="shared" ca="1" si="5"/>
        <v>PROVIDÊNCIAS</v>
      </c>
      <c r="L463" s="194" t="s">
        <v>2809</v>
      </c>
      <c r="M463" s="194" t="s">
        <v>128</v>
      </c>
      <c r="N463" s="199" t="s">
        <v>2810</v>
      </c>
      <c r="O463" s="194" t="s">
        <v>435</v>
      </c>
      <c r="P463" s="194" t="s">
        <v>133</v>
      </c>
      <c r="Q463" s="199" t="s">
        <v>2810</v>
      </c>
      <c r="R463" s="194" t="s">
        <v>2811</v>
      </c>
      <c r="S463" s="200" t="s">
        <v>2812</v>
      </c>
      <c r="T463" s="201" t="s">
        <v>2813</v>
      </c>
      <c r="U463" s="199" t="s">
        <v>2814</v>
      </c>
      <c r="V463" s="203" t="s">
        <v>2815</v>
      </c>
      <c r="W463" s="201" t="s">
        <v>731</v>
      </c>
      <c r="X463" s="199" t="s">
        <v>2814</v>
      </c>
      <c r="Y463" s="219"/>
      <c r="Z463" s="219"/>
      <c r="AA463" s="219"/>
      <c r="AB463" s="219"/>
      <c r="AC463" s="219"/>
      <c r="AD463" s="219"/>
      <c r="AE463" s="219"/>
      <c r="AF463" s="219"/>
      <c r="AG463" s="219"/>
      <c r="AH463" s="219"/>
      <c r="AI463" s="219"/>
      <c r="AJ463" s="219"/>
      <c r="AK463" s="219"/>
      <c r="AL463" s="219"/>
      <c r="AM463" s="219"/>
      <c r="AN463" s="219"/>
      <c r="AO463" s="219"/>
      <c r="AP463" s="219"/>
      <c r="AQ463" s="219"/>
      <c r="AR463" s="219"/>
      <c r="AS463" s="219"/>
    </row>
    <row r="464" spans="1:45" ht="14.25" customHeight="1">
      <c r="A464" s="205" t="s">
        <v>2816</v>
      </c>
      <c r="B464" s="194"/>
      <c r="C464" s="194" t="s">
        <v>2817</v>
      </c>
      <c r="D464" s="194" t="s">
        <v>2818</v>
      </c>
      <c r="E464" s="195" t="s">
        <v>1605</v>
      </c>
      <c r="F464" s="195" t="s">
        <v>25</v>
      </c>
      <c r="G464" s="196">
        <v>44951</v>
      </c>
      <c r="H464" s="196">
        <v>45255</v>
      </c>
      <c r="I464" s="197" t="s">
        <v>55</v>
      </c>
      <c r="J464" s="197">
        <f t="shared" ca="1" si="3"/>
        <v>5</v>
      </c>
      <c r="K464" s="198" t="str">
        <f t="shared" ca="1" si="5"/>
        <v>URGENTE</v>
      </c>
      <c r="L464" s="194" t="s">
        <v>341</v>
      </c>
      <c r="M464" s="194" t="s">
        <v>342</v>
      </c>
      <c r="N464" s="199" t="s">
        <v>2819</v>
      </c>
      <c r="O464" s="194" t="s">
        <v>1897</v>
      </c>
      <c r="P464" s="194" t="s">
        <v>862</v>
      </c>
      <c r="Q464" s="199" t="s">
        <v>2819</v>
      </c>
      <c r="R464" s="194" t="s">
        <v>2734</v>
      </c>
      <c r="S464" s="200" t="s">
        <v>2720</v>
      </c>
      <c r="T464" s="201" t="s">
        <v>1610</v>
      </c>
      <c r="U464" s="199" t="s">
        <v>2820</v>
      </c>
      <c r="V464" s="203" t="s">
        <v>2330</v>
      </c>
      <c r="W464" s="201" t="s">
        <v>1613</v>
      </c>
      <c r="X464" s="199" t="s">
        <v>2820</v>
      </c>
      <c r="Y464" s="99"/>
      <c r="Z464" s="99"/>
      <c r="AA464" s="99"/>
      <c r="AB464" s="99"/>
      <c r="AC464" s="99"/>
      <c r="AD464" s="99"/>
      <c r="AE464" s="99"/>
      <c r="AF464" s="99"/>
      <c r="AG464" s="99"/>
      <c r="AH464" s="99"/>
      <c r="AI464" s="99"/>
      <c r="AJ464" s="99"/>
      <c r="AK464" s="99"/>
      <c r="AL464" s="99"/>
      <c r="AM464" s="99"/>
      <c r="AN464" s="99"/>
      <c r="AO464" s="99"/>
      <c r="AP464" s="99"/>
      <c r="AQ464" s="99"/>
      <c r="AR464" s="99"/>
      <c r="AS464" s="99"/>
    </row>
    <row r="465" spans="1:45" ht="14.25" customHeight="1">
      <c r="A465" s="205" t="s">
        <v>2816</v>
      </c>
      <c r="B465" s="194"/>
      <c r="C465" s="194" t="s">
        <v>2817</v>
      </c>
      <c r="D465" s="194" t="s">
        <v>2818</v>
      </c>
      <c r="E465" s="195" t="s">
        <v>1605</v>
      </c>
      <c r="F465" s="195" t="s">
        <v>25</v>
      </c>
      <c r="G465" s="196">
        <v>44951</v>
      </c>
      <c r="H465" s="196">
        <v>45255</v>
      </c>
      <c r="I465" s="197" t="s">
        <v>55</v>
      </c>
      <c r="J465" s="197">
        <f t="shared" ca="1" si="3"/>
        <v>5</v>
      </c>
      <c r="K465" s="198" t="str">
        <f t="shared" ca="1" si="5"/>
        <v>URGENTE</v>
      </c>
      <c r="L465" s="194" t="s">
        <v>341</v>
      </c>
      <c r="M465" s="194" t="s">
        <v>342</v>
      </c>
      <c r="N465" s="199" t="s">
        <v>2819</v>
      </c>
      <c r="O465" s="194" t="s">
        <v>1897</v>
      </c>
      <c r="P465" s="194" t="s">
        <v>862</v>
      </c>
      <c r="Q465" s="199" t="s">
        <v>2819</v>
      </c>
      <c r="R465" s="194" t="s">
        <v>2821</v>
      </c>
      <c r="S465" s="200" t="s">
        <v>347</v>
      </c>
      <c r="T465" s="201" t="s">
        <v>348</v>
      </c>
      <c r="U465" s="199" t="s">
        <v>2820</v>
      </c>
      <c r="V465" s="203" t="s">
        <v>2822</v>
      </c>
      <c r="W465" s="201" t="s">
        <v>1004</v>
      </c>
      <c r="X465" s="199" t="s">
        <v>2820</v>
      </c>
      <c r="Y465" s="219"/>
      <c r="Z465" s="219"/>
      <c r="AA465" s="219"/>
      <c r="AB465" s="219"/>
      <c r="AC465" s="219"/>
      <c r="AD465" s="219"/>
      <c r="AE465" s="219"/>
      <c r="AF465" s="219"/>
      <c r="AG465" s="219"/>
      <c r="AH465" s="219"/>
      <c r="AI465" s="219"/>
      <c r="AJ465" s="219"/>
      <c r="AK465" s="219"/>
      <c r="AL465" s="219"/>
      <c r="AM465" s="219"/>
      <c r="AN465" s="219"/>
      <c r="AO465" s="219"/>
      <c r="AP465" s="219"/>
      <c r="AQ465" s="219"/>
      <c r="AR465" s="219"/>
      <c r="AS465" s="219"/>
    </row>
    <row r="466" spans="1:45" ht="14.25" customHeight="1">
      <c r="A466" s="205" t="s">
        <v>2823</v>
      </c>
      <c r="B466" s="194" t="s">
        <v>2449</v>
      </c>
      <c r="C466" s="194" t="s">
        <v>2824</v>
      </c>
      <c r="D466" s="194" t="s">
        <v>2802</v>
      </c>
      <c r="E466" s="195" t="s">
        <v>197</v>
      </c>
      <c r="F466" s="195" t="s">
        <v>198</v>
      </c>
      <c r="G466" s="196">
        <v>44921</v>
      </c>
      <c r="H466" s="196">
        <v>45285</v>
      </c>
      <c r="I466" s="197" t="s">
        <v>26</v>
      </c>
      <c r="J466" s="197">
        <f t="shared" ca="1" si="3"/>
        <v>35</v>
      </c>
      <c r="K466" s="198" t="str">
        <f t="shared" ca="1" si="5"/>
        <v>PROVIDÊNCIAS</v>
      </c>
      <c r="L466" s="194" t="s">
        <v>1633</v>
      </c>
      <c r="M466" s="194" t="s">
        <v>1022</v>
      </c>
      <c r="N466" s="199" t="s">
        <v>2825</v>
      </c>
      <c r="O466" s="194" t="s">
        <v>1635</v>
      </c>
      <c r="P466" s="194" t="s">
        <v>224</v>
      </c>
      <c r="Q466" s="199" t="s">
        <v>2825</v>
      </c>
      <c r="R466" s="194" t="s">
        <v>2741</v>
      </c>
      <c r="S466" s="200" t="s">
        <v>1636</v>
      </c>
      <c r="T466" s="201" t="s">
        <v>1066</v>
      </c>
      <c r="U466" s="199" t="s">
        <v>2826</v>
      </c>
      <c r="V466" s="203" t="s">
        <v>2702</v>
      </c>
      <c r="W466" s="201" t="s">
        <v>228</v>
      </c>
      <c r="X466" s="199" t="s">
        <v>2826</v>
      </c>
      <c r="Y466" s="99"/>
      <c r="Z466" s="99"/>
      <c r="AA466" s="99"/>
      <c r="AB466" s="99"/>
      <c r="AC466" s="99"/>
      <c r="AD466" s="99"/>
      <c r="AE466" s="99"/>
      <c r="AF466" s="99"/>
      <c r="AG466" s="99"/>
      <c r="AH466" s="99"/>
      <c r="AI466" s="99"/>
      <c r="AJ466" s="99"/>
      <c r="AK466" s="99"/>
      <c r="AL466" s="99"/>
      <c r="AM466" s="99"/>
      <c r="AN466" s="99"/>
      <c r="AO466" s="99"/>
      <c r="AP466" s="99"/>
      <c r="AQ466" s="99"/>
      <c r="AR466" s="99"/>
      <c r="AS466" s="99"/>
    </row>
    <row r="467" spans="1:45" ht="14.25" customHeight="1">
      <c r="A467" s="205" t="s">
        <v>2823</v>
      </c>
      <c r="B467" s="194" t="s">
        <v>2449</v>
      </c>
      <c r="C467" s="194" t="s">
        <v>2824</v>
      </c>
      <c r="D467" s="194" t="s">
        <v>2802</v>
      </c>
      <c r="E467" s="195" t="s">
        <v>197</v>
      </c>
      <c r="F467" s="195" t="s">
        <v>198</v>
      </c>
      <c r="G467" s="196">
        <v>44921</v>
      </c>
      <c r="H467" s="196">
        <v>45285</v>
      </c>
      <c r="I467" s="197" t="s">
        <v>26</v>
      </c>
      <c r="J467" s="197">
        <f t="shared" ca="1" si="3"/>
        <v>35</v>
      </c>
      <c r="K467" s="198" t="str">
        <f t="shared" ca="1" si="5"/>
        <v>PROVIDÊNCIAS</v>
      </c>
      <c r="L467" s="194" t="s">
        <v>1633</v>
      </c>
      <c r="M467" s="194" t="s">
        <v>1022</v>
      </c>
      <c r="N467" s="199" t="s">
        <v>2825</v>
      </c>
      <c r="O467" s="194" t="s">
        <v>1635</v>
      </c>
      <c r="P467" s="194" t="s">
        <v>224</v>
      </c>
      <c r="Q467" s="199" t="s">
        <v>2825</v>
      </c>
      <c r="R467" s="194" t="s">
        <v>2804</v>
      </c>
      <c r="S467" s="200" t="s">
        <v>1636</v>
      </c>
      <c r="T467" s="201" t="s">
        <v>1066</v>
      </c>
      <c r="U467" s="199" t="s">
        <v>2826</v>
      </c>
      <c r="V467" s="203" t="s">
        <v>2702</v>
      </c>
      <c r="W467" s="201" t="s">
        <v>228</v>
      </c>
      <c r="X467" s="199" t="s">
        <v>2826</v>
      </c>
      <c r="Y467" s="219"/>
      <c r="Z467" s="219"/>
      <c r="AA467" s="219"/>
      <c r="AB467" s="219"/>
      <c r="AC467" s="219"/>
      <c r="AD467" s="219"/>
      <c r="AE467" s="219"/>
      <c r="AF467" s="219"/>
      <c r="AG467" s="219"/>
      <c r="AH467" s="219"/>
      <c r="AI467" s="219"/>
      <c r="AJ467" s="219"/>
      <c r="AK467" s="219"/>
      <c r="AL467" s="219"/>
      <c r="AM467" s="219"/>
      <c r="AN467" s="219"/>
      <c r="AO467" s="219"/>
      <c r="AP467" s="219"/>
      <c r="AQ467" s="219"/>
      <c r="AR467" s="219"/>
      <c r="AS467" s="219"/>
    </row>
    <row r="468" spans="1:45" ht="14.25" customHeight="1">
      <c r="A468" s="205" t="s">
        <v>2827</v>
      </c>
      <c r="B468" s="194" t="s">
        <v>2828</v>
      </c>
      <c r="C468" s="194" t="s">
        <v>2829</v>
      </c>
      <c r="D468" s="194" t="s">
        <v>2756</v>
      </c>
      <c r="E468" s="195" t="s">
        <v>2757</v>
      </c>
      <c r="F468" s="195" t="s">
        <v>25</v>
      </c>
      <c r="G468" s="196">
        <v>44922</v>
      </c>
      <c r="H468" s="196">
        <v>45287</v>
      </c>
      <c r="I468" s="197" t="s">
        <v>26</v>
      </c>
      <c r="J468" s="197">
        <f t="shared" ca="1" si="3"/>
        <v>37</v>
      </c>
      <c r="K468" s="198" t="str">
        <f t="shared" ca="1" si="5"/>
        <v>PROVIDÊNCIAS</v>
      </c>
      <c r="L468" s="194" t="s">
        <v>1316</v>
      </c>
      <c r="M468" s="194" t="s">
        <v>1317</v>
      </c>
      <c r="N468" s="199" t="s">
        <v>2830</v>
      </c>
      <c r="O468" s="194" t="s">
        <v>2831</v>
      </c>
      <c r="P468" s="194" t="s">
        <v>2832</v>
      </c>
      <c r="Q468" s="199" t="s">
        <v>2830</v>
      </c>
      <c r="R468" s="194" t="s">
        <v>1518</v>
      </c>
      <c r="S468" s="200" t="s">
        <v>801</v>
      </c>
      <c r="T468" s="201" t="s">
        <v>802</v>
      </c>
      <c r="U468" s="199" t="s">
        <v>2833</v>
      </c>
      <c r="V468" s="203" t="s">
        <v>2223</v>
      </c>
      <c r="W468" s="201" t="s">
        <v>2224</v>
      </c>
      <c r="X468" s="199" t="s">
        <v>2833</v>
      </c>
      <c r="Y468" s="99"/>
      <c r="Z468" s="99"/>
      <c r="AA468" s="99"/>
      <c r="AB468" s="99"/>
      <c r="AC468" s="99"/>
      <c r="AD468" s="99"/>
      <c r="AE468" s="99"/>
      <c r="AF468" s="99"/>
      <c r="AG468" s="99"/>
      <c r="AH468" s="99"/>
      <c r="AI468" s="99"/>
      <c r="AJ468" s="99"/>
      <c r="AK468" s="99"/>
      <c r="AL468" s="99"/>
      <c r="AM468" s="99"/>
      <c r="AN468" s="99"/>
      <c r="AO468" s="99"/>
      <c r="AP468" s="99"/>
      <c r="AQ468" s="99"/>
      <c r="AR468" s="99"/>
      <c r="AS468" s="99"/>
    </row>
    <row r="469" spans="1:45" ht="14.25" customHeight="1">
      <c r="A469" s="223">
        <v>44927</v>
      </c>
      <c r="B469" s="144"/>
      <c r="C469" s="144" t="s">
        <v>2834</v>
      </c>
      <c r="D469" s="144" t="s">
        <v>2835</v>
      </c>
      <c r="E469" s="145" t="s">
        <v>2836</v>
      </c>
      <c r="F469" s="145" t="s">
        <v>25</v>
      </c>
      <c r="G469" s="183">
        <v>44932</v>
      </c>
      <c r="H469" s="183">
        <v>45297</v>
      </c>
      <c r="I469" s="148" t="s">
        <v>138</v>
      </c>
      <c r="J469" s="148">
        <f t="shared" ca="1" si="3"/>
        <v>47</v>
      </c>
      <c r="K469" s="37" t="str">
        <f t="shared" ca="1" si="5"/>
        <v>PROVIDÊNCIAS</v>
      </c>
      <c r="L469" s="144" t="s">
        <v>2837</v>
      </c>
      <c r="M469" s="144" t="s">
        <v>2838</v>
      </c>
      <c r="N469" s="184" t="s">
        <v>2839</v>
      </c>
      <c r="O469" s="144" t="s">
        <v>2840</v>
      </c>
      <c r="P469" s="144" t="s">
        <v>2841</v>
      </c>
      <c r="Q469" s="184" t="s">
        <v>2839</v>
      </c>
      <c r="R469" s="144" t="s">
        <v>1436</v>
      </c>
      <c r="S469" s="185" t="s">
        <v>2842</v>
      </c>
      <c r="T469" s="186" t="s">
        <v>2843</v>
      </c>
      <c r="U469" s="184" t="s">
        <v>2844</v>
      </c>
      <c r="V469" s="180" t="s">
        <v>2845</v>
      </c>
      <c r="W469" s="186" t="s">
        <v>2846</v>
      </c>
      <c r="X469" s="184" t="s">
        <v>2844</v>
      </c>
      <c r="Y469" s="219"/>
      <c r="Z469" s="219"/>
      <c r="AA469" s="219"/>
      <c r="AB469" s="219"/>
      <c r="AC469" s="219"/>
      <c r="AD469" s="219"/>
      <c r="AE469" s="219"/>
      <c r="AF469" s="219"/>
      <c r="AG469" s="219"/>
      <c r="AH469" s="219"/>
      <c r="AI469" s="219"/>
      <c r="AJ469" s="219"/>
      <c r="AK469" s="219"/>
      <c r="AL469" s="219"/>
      <c r="AM469" s="219"/>
      <c r="AN469" s="219"/>
      <c r="AO469" s="219"/>
      <c r="AP469" s="219"/>
      <c r="AQ469" s="219"/>
      <c r="AR469" s="219"/>
      <c r="AS469" s="219"/>
    </row>
    <row r="470" spans="1:45" ht="14.25" customHeight="1">
      <c r="A470" s="223" t="s">
        <v>2847</v>
      </c>
      <c r="B470" s="144" t="s">
        <v>2530</v>
      </c>
      <c r="C470" s="144" t="s">
        <v>2848</v>
      </c>
      <c r="D470" s="144" t="s">
        <v>2849</v>
      </c>
      <c r="E470" s="145" t="s">
        <v>197</v>
      </c>
      <c r="F470" s="145" t="s">
        <v>198</v>
      </c>
      <c r="G470" s="183">
        <v>45017</v>
      </c>
      <c r="H470" s="183">
        <v>45627</v>
      </c>
      <c r="I470" s="148" t="s">
        <v>26</v>
      </c>
      <c r="J470" s="148">
        <f t="shared" ca="1" si="3"/>
        <v>377</v>
      </c>
      <c r="K470" s="37" t="str">
        <f t="shared" ca="1" si="5"/>
        <v>VIGENTE</v>
      </c>
      <c r="L470" s="144" t="s">
        <v>1173</v>
      </c>
      <c r="M470" s="144" t="s">
        <v>238</v>
      </c>
      <c r="N470" s="184" t="s">
        <v>2850</v>
      </c>
      <c r="O470" s="144" t="s">
        <v>575</v>
      </c>
      <c r="P470" s="144" t="s">
        <v>576</v>
      </c>
      <c r="Q470" s="184" t="s">
        <v>2850</v>
      </c>
      <c r="R470" s="144" t="s">
        <v>2851</v>
      </c>
      <c r="S470" s="185" t="s">
        <v>2852</v>
      </c>
      <c r="T470" s="186" t="s">
        <v>1242</v>
      </c>
      <c r="U470" s="184" t="s">
        <v>2853</v>
      </c>
      <c r="V470" s="180" t="s">
        <v>980</v>
      </c>
      <c r="W470" s="186" t="s">
        <v>981</v>
      </c>
      <c r="X470" s="184" t="s">
        <v>2853</v>
      </c>
      <c r="Y470" s="99"/>
      <c r="Z470" s="99"/>
      <c r="AA470" s="99"/>
      <c r="AB470" s="99"/>
      <c r="AC470" s="99"/>
      <c r="AD470" s="99"/>
      <c r="AE470" s="99"/>
      <c r="AF470" s="99"/>
      <c r="AG470" s="99"/>
      <c r="AH470" s="99"/>
      <c r="AI470" s="99"/>
      <c r="AJ470" s="99"/>
      <c r="AK470" s="99"/>
      <c r="AL470" s="99"/>
      <c r="AM470" s="99"/>
      <c r="AN470" s="99"/>
      <c r="AO470" s="99"/>
      <c r="AP470" s="99"/>
      <c r="AQ470" s="99"/>
      <c r="AR470" s="99"/>
      <c r="AS470" s="99"/>
    </row>
    <row r="471" spans="1:45" ht="14.25" customHeight="1">
      <c r="A471" s="143" t="s">
        <v>2854</v>
      </c>
      <c r="B471" s="144" t="s">
        <v>2347</v>
      </c>
      <c r="C471" s="144" t="s">
        <v>2855</v>
      </c>
      <c r="D471" s="144" t="s">
        <v>2856</v>
      </c>
      <c r="E471" s="145" t="s">
        <v>2350</v>
      </c>
      <c r="F471" s="145" t="s">
        <v>25</v>
      </c>
      <c r="G471" s="183">
        <v>44992</v>
      </c>
      <c r="H471" s="183">
        <v>45358</v>
      </c>
      <c r="I471" s="148" t="s">
        <v>41</v>
      </c>
      <c r="J471" s="148">
        <f t="shared" ca="1" si="3"/>
        <v>108</v>
      </c>
      <c r="K471" s="37" t="str">
        <f t="shared" ca="1" si="5"/>
        <v>VIGENTE</v>
      </c>
      <c r="L471" s="144" t="s">
        <v>1568</v>
      </c>
      <c r="M471" s="144" t="s">
        <v>285</v>
      </c>
      <c r="N471" s="184" t="s">
        <v>2857</v>
      </c>
      <c r="O471" s="144" t="s">
        <v>1570</v>
      </c>
      <c r="P471" s="144" t="s">
        <v>282</v>
      </c>
      <c r="Q471" s="184" t="s">
        <v>2858</v>
      </c>
      <c r="R471" s="144" t="s">
        <v>1423</v>
      </c>
      <c r="S471" s="185" t="s">
        <v>1711</v>
      </c>
      <c r="T471" s="186" t="s">
        <v>288</v>
      </c>
      <c r="U471" s="184" t="s">
        <v>2859</v>
      </c>
      <c r="V471" s="180" t="s">
        <v>2268</v>
      </c>
      <c r="W471" s="186" t="s">
        <v>290</v>
      </c>
      <c r="X471" s="184" t="s">
        <v>2859</v>
      </c>
      <c r="Y471" s="219"/>
      <c r="Z471" s="219"/>
      <c r="AA471" s="219"/>
      <c r="AB471" s="219"/>
      <c r="AC471" s="219"/>
      <c r="AD471" s="219"/>
      <c r="AE471" s="219"/>
      <c r="AF471" s="219"/>
      <c r="AG471" s="219"/>
      <c r="AH471" s="219"/>
      <c r="AI471" s="219"/>
      <c r="AJ471" s="219"/>
      <c r="AK471" s="219"/>
      <c r="AL471" s="219"/>
      <c r="AM471" s="219"/>
      <c r="AN471" s="219"/>
      <c r="AO471" s="219"/>
      <c r="AP471" s="219"/>
      <c r="AQ471" s="219"/>
      <c r="AR471" s="219"/>
      <c r="AS471" s="219"/>
    </row>
    <row r="472" spans="1:45" ht="14.25" customHeight="1">
      <c r="A472" s="223" t="s">
        <v>2860</v>
      </c>
      <c r="B472" s="144" t="s">
        <v>2861</v>
      </c>
      <c r="C472" s="144" t="s">
        <v>2862</v>
      </c>
      <c r="D472" s="144" t="s">
        <v>2863</v>
      </c>
      <c r="E472" s="145" t="s">
        <v>1103</v>
      </c>
      <c r="F472" s="145" t="s">
        <v>198</v>
      </c>
      <c r="G472" s="183">
        <v>45110</v>
      </c>
      <c r="H472" s="183">
        <v>45719</v>
      </c>
      <c r="I472" s="148" t="s">
        <v>41</v>
      </c>
      <c r="J472" s="148">
        <f t="shared" ca="1" si="3"/>
        <v>469</v>
      </c>
      <c r="K472" s="37" t="str">
        <f t="shared" ca="1" si="5"/>
        <v>VIGENTE</v>
      </c>
      <c r="L472" s="144" t="s">
        <v>2809</v>
      </c>
      <c r="M472" s="144" t="s">
        <v>128</v>
      </c>
      <c r="N472" s="184" t="s">
        <v>2864</v>
      </c>
      <c r="O472" s="144" t="s">
        <v>2865</v>
      </c>
      <c r="P472" s="144" t="s">
        <v>2175</v>
      </c>
      <c r="Q472" s="184" t="s">
        <v>2864</v>
      </c>
      <c r="R472" s="144" t="s">
        <v>2866</v>
      </c>
      <c r="S472" s="185" t="s">
        <v>435</v>
      </c>
      <c r="T472" s="186" t="s">
        <v>133</v>
      </c>
      <c r="U472" s="184" t="s">
        <v>2867</v>
      </c>
      <c r="V472" s="180" t="s">
        <v>2868</v>
      </c>
      <c r="W472" s="186" t="s">
        <v>2869</v>
      </c>
      <c r="X472" s="224" t="s">
        <v>2867</v>
      </c>
      <c r="Y472" s="99"/>
      <c r="Z472" s="99"/>
      <c r="AA472" s="99"/>
      <c r="AB472" s="99"/>
      <c r="AC472" s="99"/>
      <c r="AD472" s="99"/>
      <c r="AE472" s="99"/>
      <c r="AF472" s="99"/>
      <c r="AG472" s="99"/>
      <c r="AH472" s="99"/>
      <c r="AI472" s="99"/>
      <c r="AJ472" s="99"/>
      <c r="AK472" s="99"/>
      <c r="AL472" s="99"/>
      <c r="AM472" s="99"/>
      <c r="AN472" s="99"/>
      <c r="AO472" s="99"/>
      <c r="AP472" s="99"/>
      <c r="AQ472" s="99"/>
      <c r="AR472" s="99"/>
      <c r="AS472" s="99"/>
    </row>
    <row r="473" spans="1:45" ht="14.25" customHeight="1">
      <c r="A473" s="223" t="s">
        <v>2870</v>
      </c>
      <c r="B473" s="144"/>
      <c r="C473" s="144" t="s">
        <v>2871</v>
      </c>
      <c r="D473" s="144" t="s">
        <v>2872</v>
      </c>
      <c r="E473" s="145" t="s">
        <v>2873</v>
      </c>
      <c r="F473" s="145" t="s">
        <v>25</v>
      </c>
      <c r="G473" s="183">
        <v>45149</v>
      </c>
      <c r="H473" s="183">
        <v>45291</v>
      </c>
      <c r="I473" s="148" t="s">
        <v>26</v>
      </c>
      <c r="J473" s="148">
        <f t="shared" ca="1" si="3"/>
        <v>41</v>
      </c>
      <c r="K473" s="37" t="str">
        <f t="shared" ca="1" si="5"/>
        <v>PROVIDÊNCIAS</v>
      </c>
      <c r="L473" s="144" t="s">
        <v>2174</v>
      </c>
      <c r="M473" s="144" t="s">
        <v>2544</v>
      </c>
      <c r="N473" s="184" t="s">
        <v>2874</v>
      </c>
      <c r="O473" s="144" t="s">
        <v>2875</v>
      </c>
      <c r="P473" s="144" t="s">
        <v>1057</v>
      </c>
      <c r="Q473" s="184" t="s">
        <v>2874</v>
      </c>
      <c r="R473" s="144" t="s">
        <v>2876</v>
      </c>
      <c r="S473" s="185" t="s">
        <v>2877</v>
      </c>
      <c r="T473" s="186" t="s">
        <v>2878</v>
      </c>
      <c r="U473" s="184" t="s">
        <v>2879</v>
      </c>
      <c r="V473" s="180" t="s">
        <v>2880</v>
      </c>
      <c r="W473" s="186" t="s">
        <v>2175</v>
      </c>
      <c r="X473" s="224" t="s">
        <v>2879</v>
      </c>
      <c r="Y473" s="219"/>
      <c r="Z473" s="219"/>
      <c r="AA473" s="219"/>
      <c r="AB473" s="219"/>
      <c r="AC473" s="219"/>
      <c r="AD473" s="219"/>
      <c r="AE473" s="219"/>
      <c r="AF473" s="219"/>
      <c r="AG473" s="219"/>
      <c r="AH473" s="219"/>
      <c r="AI473" s="219"/>
      <c r="AJ473" s="219"/>
      <c r="AK473" s="219"/>
      <c r="AL473" s="219"/>
      <c r="AM473" s="219"/>
      <c r="AN473" s="219"/>
      <c r="AO473" s="219"/>
      <c r="AP473" s="219"/>
      <c r="AQ473" s="219"/>
      <c r="AR473" s="219"/>
      <c r="AS473" s="219"/>
    </row>
    <row r="474" spans="1:45" ht="14.25" customHeight="1">
      <c r="A474" s="223" t="s">
        <v>2881</v>
      </c>
      <c r="B474" s="144" t="s">
        <v>2882</v>
      </c>
      <c r="C474" s="144" t="s">
        <v>2883</v>
      </c>
      <c r="D474" s="144" t="s">
        <v>2884</v>
      </c>
      <c r="E474" s="145" t="s">
        <v>2885</v>
      </c>
      <c r="F474" s="145" t="s">
        <v>25</v>
      </c>
      <c r="G474" s="183">
        <v>45113</v>
      </c>
      <c r="H474" s="183">
        <v>46574</v>
      </c>
      <c r="I474" s="148" t="s">
        <v>236</v>
      </c>
      <c r="J474" s="148">
        <f t="shared" ca="1" si="3"/>
        <v>1324</v>
      </c>
      <c r="K474" s="37" t="str">
        <f t="shared" ca="1" si="5"/>
        <v>VIGENTE</v>
      </c>
      <c r="L474" s="144" t="s">
        <v>341</v>
      </c>
      <c r="M474" s="144" t="s">
        <v>342</v>
      </c>
      <c r="N474" s="184" t="s">
        <v>2886</v>
      </c>
      <c r="O474" s="144" t="s">
        <v>848</v>
      </c>
      <c r="P474" s="144" t="s">
        <v>849</v>
      </c>
      <c r="Q474" s="184" t="s">
        <v>2886</v>
      </c>
      <c r="R474" s="144" t="s">
        <v>2887</v>
      </c>
      <c r="S474" s="185" t="s">
        <v>1645</v>
      </c>
      <c r="T474" s="186" t="s">
        <v>1646</v>
      </c>
      <c r="U474" s="184" t="s">
        <v>2888</v>
      </c>
      <c r="V474" s="180" t="s">
        <v>2889</v>
      </c>
      <c r="W474" s="186" t="s">
        <v>2181</v>
      </c>
      <c r="X474" s="224" t="s">
        <v>2888</v>
      </c>
      <c r="Y474" s="99"/>
      <c r="Z474" s="99"/>
      <c r="AA474" s="99"/>
      <c r="AB474" s="99"/>
      <c r="AC474" s="99"/>
      <c r="AD474" s="99"/>
      <c r="AE474" s="99"/>
      <c r="AF474" s="99"/>
      <c r="AG474" s="99"/>
      <c r="AH474" s="99"/>
      <c r="AI474" s="99"/>
      <c r="AJ474" s="99"/>
      <c r="AK474" s="99"/>
      <c r="AL474" s="99"/>
      <c r="AM474" s="99"/>
      <c r="AN474" s="99"/>
      <c r="AO474" s="99"/>
      <c r="AP474" s="99"/>
      <c r="AQ474" s="99"/>
      <c r="AR474" s="99"/>
      <c r="AS474" s="99"/>
    </row>
    <row r="475" spans="1:45" ht="14.25" customHeight="1">
      <c r="A475" s="223" t="s">
        <v>2881</v>
      </c>
      <c r="B475" s="144" t="s">
        <v>2882</v>
      </c>
      <c r="C475" s="144" t="s">
        <v>2883</v>
      </c>
      <c r="D475" s="144" t="s">
        <v>2884</v>
      </c>
      <c r="E475" s="145" t="s">
        <v>2885</v>
      </c>
      <c r="F475" s="145" t="s">
        <v>25</v>
      </c>
      <c r="G475" s="183">
        <v>45113</v>
      </c>
      <c r="H475" s="183">
        <v>46574</v>
      </c>
      <c r="I475" s="148" t="s">
        <v>236</v>
      </c>
      <c r="J475" s="148">
        <f t="shared" ca="1" si="3"/>
        <v>1324</v>
      </c>
      <c r="K475" s="37" t="str">
        <f t="shared" ca="1" si="5"/>
        <v>VIGENTE</v>
      </c>
      <c r="L475" s="144" t="s">
        <v>341</v>
      </c>
      <c r="M475" s="144" t="s">
        <v>342</v>
      </c>
      <c r="N475" s="184" t="s">
        <v>2886</v>
      </c>
      <c r="O475" s="144" t="s">
        <v>848</v>
      </c>
      <c r="P475" s="144" t="s">
        <v>849</v>
      </c>
      <c r="Q475" s="184" t="s">
        <v>2886</v>
      </c>
      <c r="R475" s="144" t="s">
        <v>2890</v>
      </c>
      <c r="S475" s="185" t="s">
        <v>354</v>
      </c>
      <c r="T475" s="186" t="s">
        <v>355</v>
      </c>
      <c r="U475" s="224" t="s">
        <v>2891</v>
      </c>
      <c r="V475" s="185" t="s">
        <v>929</v>
      </c>
      <c r="W475" s="186" t="s">
        <v>358</v>
      </c>
      <c r="X475" s="224" t="s">
        <v>2891</v>
      </c>
      <c r="Y475" s="219"/>
      <c r="Z475" s="219"/>
      <c r="AA475" s="219"/>
      <c r="AB475" s="219"/>
      <c r="AC475" s="219"/>
      <c r="AD475" s="219"/>
      <c r="AE475" s="219"/>
      <c r="AF475" s="219"/>
      <c r="AG475" s="219"/>
      <c r="AH475" s="219"/>
      <c r="AI475" s="219"/>
      <c r="AJ475" s="219"/>
      <c r="AK475" s="219"/>
      <c r="AL475" s="219"/>
      <c r="AM475" s="219"/>
      <c r="AN475" s="219"/>
      <c r="AO475" s="219"/>
      <c r="AP475" s="219"/>
      <c r="AQ475" s="219"/>
      <c r="AR475" s="219"/>
      <c r="AS475" s="219"/>
    </row>
    <row r="476" spans="1:45" ht="14.25" customHeight="1">
      <c r="A476" s="223" t="s">
        <v>2892</v>
      </c>
      <c r="B476" s="144" t="s">
        <v>1975</v>
      </c>
      <c r="C476" s="144" t="s">
        <v>2893</v>
      </c>
      <c r="D476" s="144" t="s">
        <v>210</v>
      </c>
      <c r="E476" s="145" t="s">
        <v>2417</v>
      </c>
      <c r="F476" s="145" t="s">
        <v>25</v>
      </c>
      <c r="G476" s="183">
        <v>45049</v>
      </c>
      <c r="H476" s="183">
        <v>45415</v>
      </c>
      <c r="I476" s="148" t="s">
        <v>440</v>
      </c>
      <c r="J476" s="148">
        <f t="shared" ca="1" si="3"/>
        <v>165</v>
      </c>
      <c r="K476" s="37" t="str">
        <f t="shared" ca="1" si="5"/>
        <v>VIGENTE</v>
      </c>
      <c r="L476" s="144" t="s">
        <v>2894</v>
      </c>
      <c r="M476" s="144" t="s">
        <v>2895</v>
      </c>
      <c r="N476" s="184" t="s">
        <v>2896</v>
      </c>
      <c r="O476" s="144" t="s">
        <v>987</v>
      </c>
      <c r="P476" s="144" t="s">
        <v>988</v>
      </c>
      <c r="Q476" s="184" t="s">
        <v>2896</v>
      </c>
      <c r="R476" s="144" t="s">
        <v>1436</v>
      </c>
      <c r="S476" s="185" t="s">
        <v>2897</v>
      </c>
      <c r="T476" s="186" t="s">
        <v>2898</v>
      </c>
      <c r="U476" s="184" t="s">
        <v>2899</v>
      </c>
      <c r="V476" s="180" t="s">
        <v>2900</v>
      </c>
      <c r="W476" s="186" t="s">
        <v>2901</v>
      </c>
      <c r="X476" s="184" t="s">
        <v>2899</v>
      </c>
      <c r="Y476" s="99"/>
      <c r="Z476" s="99"/>
      <c r="AA476" s="99"/>
      <c r="AB476" s="99"/>
      <c r="AC476" s="99"/>
      <c r="AD476" s="99"/>
      <c r="AE476" s="99"/>
      <c r="AF476" s="99"/>
      <c r="AG476" s="99"/>
      <c r="AH476" s="99"/>
      <c r="AI476" s="99"/>
      <c r="AJ476" s="99"/>
      <c r="AK476" s="99"/>
      <c r="AL476" s="99"/>
      <c r="AM476" s="99"/>
      <c r="AN476" s="99"/>
      <c r="AO476" s="99"/>
      <c r="AP476" s="99"/>
      <c r="AQ476" s="99"/>
      <c r="AR476" s="99"/>
      <c r="AS476" s="99"/>
    </row>
    <row r="477" spans="1:45" ht="14.25" customHeight="1">
      <c r="A477" s="223" t="s">
        <v>2902</v>
      </c>
      <c r="B477" s="144" t="s">
        <v>2347</v>
      </c>
      <c r="C477" s="144" t="s">
        <v>2903</v>
      </c>
      <c r="D477" s="144" t="s">
        <v>2856</v>
      </c>
      <c r="E477" s="145" t="s">
        <v>2350</v>
      </c>
      <c r="F477" s="145" t="s">
        <v>25</v>
      </c>
      <c r="G477" s="183">
        <v>44947</v>
      </c>
      <c r="H477" s="183">
        <v>45311</v>
      </c>
      <c r="I477" s="148" t="s">
        <v>138</v>
      </c>
      <c r="J477" s="148">
        <f t="shared" ca="1" si="3"/>
        <v>61</v>
      </c>
      <c r="K477" s="37" t="str">
        <f t="shared" ca="1" si="5"/>
        <v>PROVIDÊNCIAS</v>
      </c>
      <c r="L477" s="144" t="s">
        <v>1633</v>
      </c>
      <c r="M477" s="144" t="s">
        <v>1022</v>
      </c>
      <c r="N477" s="184" t="s">
        <v>2904</v>
      </c>
      <c r="O477" s="144" t="s">
        <v>2905</v>
      </c>
      <c r="P477" s="144" t="s">
        <v>224</v>
      </c>
      <c r="Q477" s="184" t="s">
        <v>2904</v>
      </c>
      <c r="R477" s="144" t="s">
        <v>1446</v>
      </c>
      <c r="S477" s="185" t="s">
        <v>1028</v>
      </c>
      <c r="T477" s="186" t="s">
        <v>1029</v>
      </c>
      <c r="U477" s="184" t="s">
        <v>2906</v>
      </c>
      <c r="V477" s="180" t="s">
        <v>2907</v>
      </c>
      <c r="W477" s="186" t="s">
        <v>1066</v>
      </c>
      <c r="X477" s="184" t="s">
        <v>2906</v>
      </c>
      <c r="Y477" s="219"/>
      <c r="Z477" s="219"/>
      <c r="AA477" s="219"/>
      <c r="AB477" s="219"/>
      <c r="AC477" s="219"/>
      <c r="AD477" s="219"/>
      <c r="AE477" s="219"/>
      <c r="AF477" s="219"/>
      <c r="AG477" s="219"/>
      <c r="AH477" s="219"/>
      <c r="AI477" s="219"/>
      <c r="AJ477" s="219"/>
      <c r="AK477" s="219"/>
      <c r="AL477" s="219"/>
      <c r="AM477" s="219"/>
      <c r="AN477" s="219"/>
      <c r="AO477" s="219"/>
      <c r="AP477" s="219"/>
      <c r="AQ477" s="219"/>
      <c r="AR477" s="219"/>
      <c r="AS477" s="219"/>
    </row>
    <row r="478" spans="1:45" ht="14.25" customHeight="1">
      <c r="A478" s="143" t="s">
        <v>2908</v>
      </c>
      <c r="B478" s="144" t="s">
        <v>2909</v>
      </c>
      <c r="C478" s="144" t="s">
        <v>2910</v>
      </c>
      <c r="D478" s="144" t="s">
        <v>2911</v>
      </c>
      <c r="E478" s="145" t="s">
        <v>197</v>
      </c>
      <c r="F478" s="145" t="s">
        <v>198</v>
      </c>
      <c r="G478" s="183">
        <v>45033</v>
      </c>
      <c r="H478" s="183">
        <v>45764</v>
      </c>
      <c r="I478" s="148" t="s">
        <v>199</v>
      </c>
      <c r="J478" s="148">
        <f t="shared" ca="1" si="3"/>
        <v>514</v>
      </c>
      <c r="K478" s="37" t="str">
        <f t="shared" ca="1" si="5"/>
        <v>VIGENTE</v>
      </c>
      <c r="L478" s="144" t="s">
        <v>2912</v>
      </c>
      <c r="M478" s="144" t="s">
        <v>155</v>
      </c>
      <c r="N478" s="184" t="s">
        <v>2913</v>
      </c>
      <c r="O478" s="144" t="s">
        <v>157</v>
      </c>
      <c r="P478" s="144" t="s">
        <v>2914</v>
      </c>
      <c r="Q478" s="184" t="s">
        <v>2913</v>
      </c>
      <c r="R478" s="144" t="s">
        <v>1461</v>
      </c>
      <c r="S478" s="185" t="s">
        <v>584</v>
      </c>
      <c r="T478" s="186" t="s">
        <v>585</v>
      </c>
      <c r="U478" s="184" t="s">
        <v>2915</v>
      </c>
      <c r="V478" s="180" t="s">
        <v>581</v>
      </c>
      <c r="W478" s="186" t="s">
        <v>582</v>
      </c>
      <c r="X478" s="184" t="s">
        <v>2915</v>
      </c>
      <c r="Y478" s="99"/>
      <c r="Z478" s="99"/>
      <c r="AA478" s="99"/>
      <c r="AB478" s="99"/>
      <c r="AC478" s="99"/>
      <c r="AD478" s="99"/>
      <c r="AE478" s="99"/>
      <c r="AF478" s="99"/>
      <c r="AG478" s="99"/>
      <c r="AH478" s="99"/>
      <c r="AI478" s="99"/>
      <c r="AJ478" s="99"/>
      <c r="AK478" s="99"/>
      <c r="AL478" s="99"/>
      <c r="AM478" s="99"/>
      <c r="AN478" s="99"/>
      <c r="AO478" s="99"/>
      <c r="AP478" s="99"/>
      <c r="AQ478" s="99"/>
      <c r="AR478" s="99"/>
      <c r="AS478" s="99"/>
    </row>
    <row r="479" spans="1:45" ht="14.25" customHeight="1">
      <c r="A479" s="223" t="s">
        <v>2916</v>
      </c>
      <c r="B479" s="144" t="s">
        <v>2023</v>
      </c>
      <c r="C479" s="144" t="s">
        <v>2917</v>
      </c>
      <c r="D479" s="144" t="s">
        <v>2114</v>
      </c>
      <c r="E479" s="145" t="s">
        <v>1010</v>
      </c>
      <c r="F479" s="145" t="s">
        <v>25</v>
      </c>
      <c r="G479" s="183">
        <v>44999</v>
      </c>
      <c r="H479" s="183">
        <v>45365</v>
      </c>
      <c r="I479" s="148" t="s">
        <v>41</v>
      </c>
      <c r="J479" s="148">
        <f t="shared" ca="1" si="3"/>
        <v>115</v>
      </c>
      <c r="K479" s="37" t="str">
        <f t="shared" ca="1" si="5"/>
        <v>VIGENTE</v>
      </c>
      <c r="L479" s="144" t="s">
        <v>2918</v>
      </c>
      <c r="M479" s="144" t="s">
        <v>2919</v>
      </c>
      <c r="N479" s="184" t="s">
        <v>2920</v>
      </c>
      <c r="O479" s="144" t="s">
        <v>2921</v>
      </c>
      <c r="P479" s="144" t="s">
        <v>2922</v>
      </c>
      <c r="Q479" s="184" t="s">
        <v>2920</v>
      </c>
      <c r="R479" s="144" t="s">
        <v>1467</v>
      </c>
      <c r="S479" s="185" t="s">
        <v>2469</v>
      </c>
      <c r="T479" s="186" t="s">
        <v>2470</v>
      </c>
      <c r="U479" s="184" t="s">
        <v>2923</v>
      </c>
      <c r="V479" s="180" t="s">
        <v>2924</v>
      </c>
      <c r="W479" s="186" t="s">
        <v>2925</v>
      </c>
      <c r="X479" s="184" t="s">
        <v>2923</v>
      </c>
      <c r="Y479" s="219"/>
      <c r="Z479" s="219"/>
      <c r="AA479" s="219"/>
      <c r="AB479" s="219"/>
      <c r="AC479" s="219"/>
      <c r="AD479" s="219"/>
      <c r="AE479" s="219"/>
      <c r="AF479" s="219"/>
      <c r="AG479" s="219"/>
      <c r="AH479" s="219"/>
      <c r="AI479" s="219"/>
      <c r="AJ479" s="219"/>
      <c r="AK479" s="219"/>
      <c r="AL479" s="219"/>
      <c r="AM479" s="219"/>
      <c r="AN479" s="219"/>
      <c r="AO479" s="219"/>
      <c r="AP479" s="219"/>
      <c r="AQ479" s="219"/>
      <c r="AR479" s="219"/>
      <c r="AS479" s="219"/>
    </row>
    <row r="480" spans="1:45" ht="14.25" customHeight="1">
      <c r="A480" s="223" t="s">
        <v>2926</v>
      </c>
      <c r="B480" s="144"/>
      <c r="C480" s="144" t="s">
        <v>2927</v>
      </c>
      <c r="D480" s="144" t="s">
        <v>2928</v>
      </c>
      <c r="E480" s="145" t="s">
        <v>197</v>
      </c>
      <c r="F480" s="145" t="s">
        <v>198</v>
      </c>
      <c r="G480" s="183">
        <v>45093</v>
      </c>
      <c r="H480" s="183">
        <v>45459</v>
      </c>
      <c r="I480" s="148" t="s">
        <v>219</v>
      </c>
      <c r="J480" s="148">
        <f t="shared" ca="1" si="3"/>
        <v>209</v>
      </c>
      <c r="K480" s="37" t="str">
        <f t="shared" ca="1" si="5"/>
        <v>VIGENTE</v>
      </c>
      <c r="L480" s="144" t="s">
        <v>264</v>
      </c>
      <c r="M480" s="144" t="s">
        <v>265</v>
      </c>
      <c r="N480" s="184" t="s">
        <v>2929</v>
      </c>
      <c r="O480" s="144" t="s">
        <v>1597</v>
      </c>
      <c r="P480" s="144" t="s">
        <v>268</v>
      </c>
      <c r="Q480" s="184" t="s">
        <v>2929</v>
      </c>
      <c r="R480" s="144" t="s">
        <v>1805</v>
      </c>
      <c r="S480" s="185" t="s">
        <v>2930</v>
      </c>
      <c r="T480" s="186" t="s">
        <v>2931</v>
      </c>
      <c r="U480" s="184" t="s">
        <v>2932</v>
      </c>
      <c r="V480" s="180" t="s">
        <v>2933</v>
      </c>
      <c r="W480" s="186" t="s">
        <v>2934</v>
      </c>
      <c r="X480" s="184" t="s">
        <v>2932</v>
      </c>
      <c r="Y480" s="99"/>
      <c r="Z480" s="99"/>
      <c r="AA480" s="99"/>
      <c r="AB480" s="99"/>
      <c r="AC480" s="99"/>
      <c r="AD480" s="99"/>
      <c r="AE480" s="99"/>
      <c r="AF480" s="99"/>
      <c r="AG480" s="99"/>
      <c r="AH480" s="99"/>
      <c r="AI480" s="99"/>
      <c r="AJ480" s="99"/>
      <c r="AK480" s="99"/>
      <c r="AL480" s="99"/>
      <c r="AM480" s="99"/>
      <c r="AN480" s="99"/>
      <c r="AO480" s="99"/>
      <c r="AP480" s="99"/>
      <c r="AQ480" s="99"/>
      <c r="AR480" s="99"/>
      <c r="AS480" s="99"/>
    </row>
    <row r="481" spans="1:45" ht="14.25" customHeight="1">
      <c r="A481" s="223" t="s">
        <v>2926</v>
      </c>
      <c r="B481" s="144"/>
      <c r="C481" s="144" t="s">
        <v>2927</v>
      </c>
      <c r="D481" s="144" t="s">
        <v>2928</v>
      </c>
      <c r="E481" s="145" t="s">
        <v>197</v>
      </c>
      <c r="F481" s="145" t="s">
        <v>198</v>
      </c>
      <c r="G481" s="183">
        <v>45093</v>
      </c>
      <c r="H481" s="183">
        <v>45459</v>
      </c>
      <c r="I481" s="148" t="s">
        <v>219</v>
      </c>
      <c r="J481" s="148">
        <f t="shared" ca="1" si="3"/>
        <v>209</v>
      </c>
      <c r="K481" s="37" t="str">
        <f t="shared" ca="1" si="5"/>
        <v>VIGENTE</v>
      </c>
      <c r="L481" s="144" t="s">
        <v>264</v>
      </c>
      <c r="M481" s="144" t="s">
        <v>265</v>
      </c>
      <c r="N481" s="184" t="s">
        <v>2929</v>
      </c>
      <c r="O481" s="144" t="s">
        <v>1597</v>
      </c>
      <c r="P481" s="144" t="s">
        <v>268</v>
      </c>
      <c r="Q481" s="184" t="s">
        <v>2929</v>
      </c>
      <c r="R481" s="144" t="s">
        <v>1803</v>
      </c>
      <c r="S481" s="185" t="s">
        <v>2935</v>
      </c>
      <c r="T481" s="186" t="s">
        <v>894</v>
      </c>
      <c r="U481" s="184" t="s">
        <v>2936</v>
      </c>
      <c r="V481" s="180" t="s">
        <v>891</v>
      </c>
      <c r="W481" s="186" t="s">
        <v>271</v>
      </c>
      <c r="X481" s="184" t="s">
        <v>2936</v>
      </c>
      <c r="Y481" s="219"/>
      <c r="Z481" s="219"/>
      <c r="AA481" s="219"/>
      <c r="AB481" s="219"/>
      <c r="AC481" s="219"/>
      <c r="AD481" s="219"/>
      <c r="AE481" s="219"/>
      <c r="AF481" s="219"/>
      <c r="AG481" s="219"/>
      <c r="AH481" s="219"/>
      <c r="AI481" s="219"/>
      <c r="AJ481" s="219"/>
      <c r="AK481" s="219"/>
      <c r="AL481" s="219"/>
      <c r="AM481" s="219"/>
      <c r="AN481" s="219"/>
      <c r="AO481" s="219"/>
      <c r="AP481" s="219"/>
      <c r="AQ481" s="219"/>
      <c r="AR481" s="219"/>
      <c r="AS481" s="219"/>
    </row>
    <row r="482" spans="1:45" ht="14.25" customHeight="1">
      <c r="A482" s="223" t="s">
        <v>2937</v>
      </c>
      <c r="B482" s="144" t="s">
        <v>2347</v>
      </c>
      <c r="C482" s="144" t="s">
        <v>2938</v>
      </c>
      <c r="D482" s="144" t="s">
        <v>2349</v>
      </c>
      <c r="E482" s="145" t="s">
        <v>2350</v>
      </c>
      <c r="F482" s="145" t="s">
        <v>25</v>
      </c>
      <c r="G482" s="183">
        <v>44991</v>
      </c>
      <c r="H482" s="183">
        <v>45357</v>
      </c>
      <c r="I482" s="148" t="s">
        <v>41</v>
      </c>
      <c r="J482" s="148">
        <f t="shared" ca="1" si="3"/>
        <v>107</v>
      </c>
      <c r="K482" s="37" t="str">
        <f t="shared" ca="1" si="5"/>
        <v>VIGENTE</v>
      </c>
      <c r="L482" s="144" t="s">
        <v>897</v>
      </c>
      <c r="M482" s="144" t="s">
        <v>898</v>
      </c>
      <c r="N482" s="184" t="s">
        <v>2939</v>
      </c>
      <c r="O482" s="144" t="s">
        <v>895</v>
      </c>
      <c r="P482" s="144" t="s">
        <v>776</v>
      </c>
      <c r="Q482" s="184" t="s">
        <v>2939</v>
      </c>
      <c r="R482" s="144" t="s">
        <v>2940</v>
      </c>
      <c r="S482" s="185" t="s">
        <v>1294</v>
      </c>
      <c r="T482" s="186" t="s">
        <v>446</v>
      </c>
      <c r="U482" s="184" t="s">
        <v>2941</v>
      </c>
      <c r="V482" s="180" t="s">
        <v>694</v>
      </c>
      <c r="W482" s="186" t="s">
        <v>695</v>
      </c>
      <c r="X482" s="184" t="s">
        <v>2941</v>
      </c>
      <c r="Y482" s="99"/>
      <c r="Z482" s="99"/>
      <c r="AA482" s="99"/>
      <c r="AB482" s="99"/>
      <c r="AC482" s="99"/>
      <c r="AD482" s="99"/>
      <c r="AE482" s="99"/>
      <c r="AF482" s="99"/>
      <c r="AG482" s="99"/>
      <c r="AH482" s="99"/>
      <c r="AI482" s="99"/>
      <c r="AJ482" s="99"/>
      <c r="AK482" s="99"/>
      <c r="AL482" s="99"/>
      <c r="AM482" s="99"/>
      <c r="AN482" s="99"/>
      <c r="AO482" s="99"/>
      <c r="AP482" s="99"/>
      <c r="AQ482" s="99"/>
      <c r="AR482" s="99"/>
      <c r="AS482" s="99"/>
    </row>
    <row r="483" spans="1:45" ht="14.25" customHeight="1">
      <c r="A483" s="143" t="s">
        <v>2942</v>
      </c>
      <c r="B483" s="144" t="s">
        <v>2943</v>
      </c>
      <c r="C483" s="144" t="s">
        <v>2944</v>
      </c>
      <c r="D483" s="144" t="s">
        <v>2945</v>
      </c>
      <c r="E483" s="145" t="s">
        <v>1605</v>
      </c>
      <c r="F483" s="145" t="s">
        <v>25</v>
      </c>
      <c r="G483" s="183">
        <v>44936</v>
      </c>
      <c r="H483" s="183">
        <v>45361</v>
      </c>
      <c r="I483" s="148" t="s">
        <v>41</v>
      </c>
      <c r="J483" s="148">
        <f t="shared" ca="1" si="3"/>
        <v>111</v>
      </c>
      <c r="K483" s="37" t="str">
        <f t="shared" ca="1" si="5"/>
        <v>VIGENTE</v>
      </c>
      <c r="L483" s="144" t="s">
        <v>683</v>
      </c>
      <c r="M483" s="144" t="s">
        <v>308</v>
      </c>
      <c r="N483" s="184" t="s">
        <v>2946</v>
      </c>
      <c r="O483" s="144" t="s">
        <v>680</v>
      </c>
      <c r="P483" s="144" t="s">
        <v>681</v>
      </c>
      <c r="Q483" s="184" t="s">
        <v>2946</v>
      </c>
      <c r="R483" s="144" t="s">
        <v>2035</v>
      </c>
      <c r="S483" s="185" t="s">
        <v>1612</v>
      </c>
      <c r="T483" s="186" t="s">
        <v>1613</v>
      </c>
      <c r="U483" s="184" t="s">
        <v>2947</v>
      </c>
      <c r="V483" s="180" t="s">
        <v>1657</v>
      </c>
      <c r="W483" s="186" t="s">
        <v>311</v>
      </c>
      <c r="X483" s="184" t="s">
        <v>2947</v>
      </c>
      <c r="Y483" s="219"/>
      <c r="Z483" s="219"/>
      <c r="AA483" s="219"/>
      <c r="AB483" s="219"/>
      <c r="AC483" s="219"/>
      <c r="AD483" s="219"/>
      <c r="AE483" s="219"/>
      <c r="AF483" s="219"/>
      <c r="AG483" s="219"/>
      <c r="AH483" s="219"/>
      <c r="AI483" s="219"/>
      <c r="AJ483" s="219"/>
      <c r="AK483" s="219"/>
      <c r="AL483" s="219"/>
      <c r="AM483" s="219"/>
      <c r="AN483" s="219"/>
      <c r="AO483" s="219"/>
      <c r="AP483" s="219"/>
      <c r="AQ483" s="219"/>
      <c r="AR483" s="219"/>
      <c r="AS483" s="219"/>
    </row>
    <row r="484" spans="1:45" ht="14.25" customHeight="1">
      <c r="A484" s="143" t="s">
        <v>2942</v>
      </c>
      <c r="B484" s="144" t="s">
        <v>2943</v>
      </c>
      <c r="C484" s="144" t="s">
        <v>2944</v>
      </c>
      <c r="D484" s="144" t="s">
        <v>2945</v>
      </c>
      <c r="E484" s="145" t="s">
        <v>1605</v>
      </c>
      <c r="F484" s="145" t="s">
        <v>25</v>
      </c>
      <c r="G484" s="183">
        <v>44936</v>
      </c>
      <c r="H484" s="183">
        <v>45361</v>
      </c>
      <c r="I484" s="148" t="s">
        <v>41</v>
      </c>
      <c r="J484" s="148">
        <f t="shared" ca="1" si="3"/>
        <v>111</v>
      </c>
      <c r="K484" s="37" t="str">
        <f t="shared" ca="1" si="5"/>
        <v>VIGENTE</v>
      </c>
      <c r="L484" s="144" t="s">
        <v>683</v>
      </c>
      <c r="M484" s="144" t="s">
        <v>308</v>
      </c>
      <c r="N484" s="184" t="s">
        <v>2946</v>
      </c>
      <c r="O484" s="144" t="s">
        <v>680</v>
      </c>
      <c r="P484" s="144" t="s">
        <v>681</v>
      </c>
      <c r="Q484" s="184" t="s">
        <v>2946</v>
      </c>
      <c r="R484" s="144" t="s">
        <v>2032</v>
      </c>
      <c r="S484" s="185" t="s">
        <v>1659</v>
      </c>
      <c r="T484" s="186" t="s">
        <v>781</v>
      </c>
      <c r="U484" s="184" t="s">
        <v>2947</v>
      </c>
      <c r="V484" s="180" t="s">
        <v>2036</v>
      </c>
      <c r="W484" s="186" t="s">
        <v>778</v>
      </c>
      <c r="X484" s="184" t="s">
        <v>2947</v>
      </c>
      <c r="Y484" s="99"/>
      <c r="Z484" s="99"/>
      <c r="AA484" s="99"/>
      <c r="AB484" s="99"/>
      <c r="AC484" s="99"/>
      <c r="AD484" s="99"/>
      <c r="AE484" s="99"/>
      <c r="AF484" s="99"/>
      <c r="AG484" s="99"/>
      <c r="AH484" s="99"/>
      <c r="AI484" s="99"/>
      <c r="AJ484" s="99"/>
      <c r="AK484" s="99"/>
      <c r="AL484" s="99"/>
      <c r="AM484" s="99"/>
      <c r="AN484" s="99"/>
      <c r="AO484" s="99"/>
      <c r="AP484" s="99"/>
      <c r="AQ484" s="99"/>
      <c r="AR484" s="99"/>
      <c r="AS484" s="99"/>
    </row>
    <row r="485" spans="1:45" ht="14.25" customHeight="1">
      <c r="A485" s="223" t="s">
        <v>2948</v>
      </c>
      <c r="B485" s="144" t="s">
        <v>2949</v>
      </c>
      <c r="C485" s="144" t="s">
        <v>2950</v>
      </c>
      <c r="D485" s="144" t="s">
        <v>2951</v>
      </c>
      <c r="E485" s="145" t="s">
        <v>2952</v>
      </c>
      <c r="F485" s="145" t="s">
        <v>25</v>
      </c>
      <c r="G485" s="183">
        <v>44944</v>
      </c>
      <c r="H485" s="183">
        <v>45309</v>
      </c>
      <c r="I485" s="148" t="s">
        <v>138</v>
      </c>
      <c r="J485" s="148">
        <f t="shared" ca="1" si="3"/>
        <v>59</v>
      </c>
      <c r="K485" s="37" t="str">
        <f t="shared" ca="1" si="5"/>
        <v>PROVIDÊNCIAS</v>
      </c>
      <c r="L485" s="144" t="s">
        <v>649</v>
      </c>
      <c r="M485" s="144" t="s">
        <v>1767</v>
      </c>
      <c r="N485" s="184" t="s">
        <v>2953</v>
      </c>
      <c r="O485" s="144" t="s">
        <v>185</v>
      </c>
      <c r="P485" s="144" t="s">
        <v>186</v>
      </c>
      <c r="Q485" s="184" t="s">
        <v>2953</v>
      </c>
      <c r="R485" s="144" t="s">
        <v>875</v>
      </c>
      <c r="S485" s="185" t="s">
        <v>2954</v>
      </c>
      <c r="T485" s="186" t="s">
        <v>2955</v>
      </c>
      <c r="U485" s="184" t="s">
        <v>2956</v>
      </c>
      <c r="V485" s="180" t="s">
        <v>2957</v>
      </c>
      <c r="W485" s="186" t="s">
        <v>2958</v>
      </c>
      <c r="X485" s="184" t="s">
        <v>2956</v>
      </c>
      <c r="Y485" s="219"/>
      <c r="Z485" s="219"/>
      <c r="AA485" s="219"/>
      <c r="AB485" s="219"/>
      <c r="AC485" s="219"/>
      <c r="AD485" s="219"/>
      <c r="AE485" s="219"/>
      <c r="AF485" s="219"/>
      <c r="AG485" s="219"/>
      <c r="AH485" s="219"/>
      <c r="AI485" s="219"/>
      <c r="AJ485" s="219"/>
      <c r="AK485" s="219"/>
      <c r="AL485" s="219"/>
      <c r="AM485" s="219"/>
      <c r="AN485" s="219"/>
      <c r="AO485" s="219"/>
      <c r="AP485" s="219"/>
      <c r="AQ485" s="219"/>
      <c r="AR485" s="219"/>
      <c r="AS485" s="219"/>
    </row>
    <row r="486" spans="1:45" ht="14.25" customHeight="1">
      <c r="A486" s="223" t="s">
        <v>2959</v>
      </c>
      <c r="B486" s="144"/>
      <c r="C486" s="144" t="s">
        <v>2960</v>
      </c>
      <c r="D486" s="144" t="s">
        <v>2961</v>
      </c>
      <c r="E486" s="145" t="s">
        <v>1605</v>
      </c>
      <c r="F486" s="145" t="s">
        <v>25</v>
      </c>
      <c r="G486" s="183">
        <v>44936</v>
      </c>
      <c r="H486" s="183">
        <v>45483</v>
      </c>
      <c r="I486" s="148" t="s">
        <v>236</v>
      </c>
      <c r="J486" s="148">
        <f t="shared" ca="1" si="3"/>
        <v>233</v>
      </c>
      <c r="K486" s="37" t="str">
        <f t="shared" ca="1" si="5"/>
        <v>VIGENTE</v>
      </c>
      <c r="L486" s="144" t="s">
        <v>1219</v>
      </c>
      <c r="M486" s="144" t="s">
        <v>28</v>
      </c>
      <c r="N486" s="184" t="s">
        <v>2962</v>
      </c>
      <c r="O486" s="144" t="s">
        <v>1761</v>
      </c>
      <c r="P486" s="144" t="s">
        <v>257</v>
      </c>
      <c r="Q486" s="184" t="s">
        <v>2963</v>
      </c>
      <c r="R486" s="144" t="s">
        <v>1940</v>
      </c>
      <c r="S486" s="185" t="s">
        <v>2267</v>
      </c>
      <c r="T486" s="186" t="s">
        <v>1728</v>
      </c>
      <c r="U486" s="184" t="s">
        <v>2964</v>
      </c>
      <c r="V486" s="180" t="s">
        <v>2265</v>
      </c>
      <c r="W486" s="186" t="s">
        <v>1726</v>
      </c>
      <c r="X486" s="224" t="s">
        <v>2964</v>
      </c>
      <c r="Y486" s="99"/>
      <c r="Z486" s="99"/>
      <c r="AA486" s="99"/>
      <c r="AB486" s="99"/>
      <c r="AC486" s="99"/>
      <c r="AD486" s="99"/>
      <c r="AE486" s="99"/>
      <c r="AF486" s="99"/>
      <c r="AG486" s="99"/>
      <c r="AH486" s="99"/>
      <c r="AI486" s="99"/>
      <c r="AJ486" s="99"/>
      <c r="AK486" s="99"/>
      <c r="AL486" s="99"/>
      <c r="AM486" s="99"/>
      <c r="AN486" s="99"/>
      <c r="AO486" s="99"/>
      <c r="AP486" s="99"/>
      <c r="AQ486" s="99"/>
      <c r="AR486" s="99"/>
      <c r="AS486" s="99"/>
    </row>
    <row r="487" spans="1:45" ht="14.25" customHeight="1">
      <c r="A487" s="223" t="s">
        <v>2959</v>
      </c>
      <c r="B487" s="144"/>
      <c r="C487" s="144" t="s">
        <v>2960</v>
      </c>
      <c r="D487" s="144" t="s">
        <v>2961</v>
      </c>
      <c r="E487" s="145" t="s">
        <v>1605</v>
      </c>
      <c r="F487" s="145" t="s">
        <v>25</v>
      </c>
      <c r="G487" s="183">
        <v>44936</v>
      </c>
      <c r="H487" s="183">
        <v>45483</v>
      </c>
      <c r="I487" s="148" t="s">
        <v>236</v>
      </c>
      <c r="J487" s="148">
        <f t="shared" ca="1" si="3"/>
        <v>233</v>
      </c>
      <c r="K487" s="37" t="str">
        <f t="shared" ca="1" si="5"/>
        <v>VIGENTE</v>
      </c>
      <c r="L487" s="144" t="s">
        <v>1219</v>
      </c>
      <c r="M487" s="144" t="s">
        <v>28</v>
      </c>
      <c r="N487" s="184" t="s">
        <v>2962</v>
      </c>
      <c r="O487" s="144" t="s">
        <v>1761</v>
      </c>
      <c r="P487" s="144" t="s">
        <v>257</v>
      </c>
      <c r="Q487" s="184" t="s">
        <v>2963</v>
      </c>
      <c r="R487" s="144" t="s">
        <v>1943</v>
      </c>
      <c r="S487" s="185" t="s">
        <v>1680</v>
      </c>
      <c r="T487" s="186" t="s">
        <v>49</v>
      </c>
      <c r="U487" s="184" t="s">
        <v>2964</v>
      </c>
      <c r="V487" s="180" t="s">
        <v>1682</v>
      </c>
      <c r="W487" s="186" t="s">
        <v>391</v>
      </c>
      <c r="X487" s="224" t="s">
        <v>2964</v>
      </c>
      <c r="Y487" s="219"/>
      <c r="Z487" s="219"/>
      <c r="AA487" s="219"/>
      <c r="AB487" s="219"/>
      <c r="AC487" s="219"/>
      <c r="AD487" s="219"/>
      <c r="AE487" s="219"/>
      <c r="AF487" s="219"/>
      <c r="AG487" s="219"/>
      <c r="AH487" s="219"/>
      <c r="AI487" s="219"/>
      <c r="AJ487" s="219"/>
      <c r="AK487" s="219"/>
      <c r="AL487" s="219"/>
      <c r="AM487" s="219"/>
      <c r="AN487" s="219"/>
      <c r="AO487" s="219"/>
      <c r="AP487" s="219"/>
      <c r="AQ487" s="219"/>
      <c r="AR487" s="219"/>
      <c r="AS487" s="219"/>
    </row>
    <row r="488" spans="1:45" ht="14.25" customHeight="1">
      <c r="A488" s="143" t="s">
        <v>2965</v>
      </c>
      <c r="B488" s="144"/>
      <c r="C488" s="144" t="s">
        <v>2966</v>
      </c>
      <c r="D488" s="144" t="s">
        <v>2967</v>
      </c>
      <c r="E488" s="145" t="s">
        <v>2968</v>
      </c>
      <c r="F488" s="145" t="s">
        <v>198</v>
      </c>
      <c r="G488" s="183">
        <v>45075</v>
      </c>
      <c r="H488" s="183">
        <v>45686</v>
      </c>
      <c r="I488" s="148" t="s">
        <v>138</v>
      </c>
      <c r="J488" s="148">
        <f t="shared" ca="1" si="3"/>
        <v>436</v>
      </c>
      <c r="K488" s="37" t="str">
        <f t="shared" ca="1" si="5"/>
        <v>VIGENTE</v>
      </c>
      <c r="L488" s="144" t="s">
        <v>1093</v>
      </c>
      <c r="M488" s="144" t="s">
        <v>73</v>
      </c>
      <c r="N488" s="184" t="s">
        <v>2969</v>
      </c>
      <c r="O488" s="144" t="s">
        <v>911</v>
      </c>
      <c r="P488" s="144" t="s">
        <v>912</v>
      </c>
      <c r="Q488" s="184" t="s">
        <v>2969</v>
      </c>
      <c r="R488" s="144" t="s">
        <v>1774</v>
      </c>
      <c r="S488" s="185" t="s">
        <v>2970</v>
      </c>
      <c r="T488" s="186" t="s">
        <v>2971</v>
      </c>
      <c r="U488" s="184" t="s">
        <v>2972</v>
      </c>
      <c r="V488" s="180" t="s">
        <v>2973</v>
      </c>
      <c r="W488" s="186" t="s">
        <v>2974</v>
      </c>
      <c r="X488" s="224" t="s">
        <v>2972</v>
      </c>
      <c r="Y488" s="99"/>
      <c r="Z488" s="99"/>
      <c r="AA488" s="99"/>
      <c r="AB488" s="99"/>
      <c r="AC488" s="99"/>
      <c r="AD488" s="99"/>
      <c r="AE488" s="99"/>
      <c r="AF488" s="99"/>
      <c r="AG488" s="99"/>
      <c r="AH488" s="99"/>
      <c r="AI488" s="99"/>
      <c r="AJ488" s="99"/>
      <c r="AK488" s="99"/>
      <c r="AL488" s="99"/>
      <c r="AM488" s="99"/>
      <c r="AN488" s="99"/>
      <c r="AO488" s="99"/>
      <c r="AP488" s="99"/>
      <c r="AQ488" s="99"/>
      <c r="AR488" s="99"/>
      <c r="AS488" s="99"/>
    </row>
    <row r="489" spans="1:45" ht="14.25" customHeight="1">
      <c r="A489" s="223" t="s">
        <v>2975</v>
      </c>
      <c r="B489" s="144" t="s">
        <v>2976</v>
      </c>
      <c r="C489" s="144" t="s">
        <v>2977</v>
      </c>
      <c r="D489" s="144" t="s">
        <v>2326</v>
      </c>
      <c r="E489" s="145" t="s">
        <v>1605</v>
      </c>
      <c r="F489" s="145" t="s">
        <v>25</v>
      </c>
      <c r="G489" s="183">
        <v>44949</v>
      </c>
      <c r="H489" s="183">
        <v>45274</v>
      </c>
      <c r="I489" s="148" t="s">
        <v>26</v>
      </c>
      <c r="J489" s="148">
        <f t="shared" ca="1" si="3"/>
        <v>24</v>
      </c>
      <c r="K489" s="37" t="str">
        <f t="shared" ca="1" si="5"/>
        <v>URGENTE</v>
      </c>
      <c r="L489" s="144" t="s">
        <v>84</v>
      </c>
      <c r="M489" s="144" t="s">
        <v>85</v>
      </c>
      <c r="N489" s="184" t="s">
        <v>2978</v>
      </c>
      <c r="O489" s="144" t="s">
        <v>87</v>
      </c>
      <c r="P489" s="144" t="s">
        <v>88</v>
      </c>
      <c r="Q489" s="184" t="s">
        <v>2978</v>
      </c>
      <c r="R489" s="144" t="s">
        <v>1834</v>
      </c>
      <c r="S489" s="185" t="s">
        <v>786</v>
      </c>
      <c r="T489" s="186" t="s">
        <v>334</v>
      </c>
      <c r="U489" s="184" t="s">
        <v>2979</v>
      </c>
      <c r="V489" s="180" t="s">
        <v>336</v>
      </c>
      <c r="W489" s="186" t="s">
        <v>337</v>
      </c>
      <c r="X489" s="184" t="s">
        <v>2980</v>
      </c>
      <c r="Y489" s="219"/>
      <c r="Z489" s="219"/>
      <c r="AA489" s="219"/>
      <c r="AB489" s="219"/>
      <c r="AC489" s="219"/>
      <c r="AD489" s="219"/>
      <c r="AE489" s="219"/>
      <c r="AF489" s="219"/>
      <c r="AG489" s="219"/>
      <c r="AH489" s="219"/>
      <c r="AI489" s="219"/>
      <c r="AJ489" s="219"/>
      <c r="AK489" s="219"/>
      <c r="AL489" s="219"/>
      <c r="AM489" s="219"/>
      <c r="AN489" s="219"/>
      <c r="AO489" s="219"/>
      <c r="AP489" s="219"/>
      <c r="AQ489" s="219"/>
      <c r="AR489" s="219"/>
      <c r="AS489" s="219"/>
    </row>
    <row r="490" spans="1:45" ht="14.25" customHeight="1">
      <c r="A490" s="223" t="s">
        <v>2975</v>
      </c>
      <c r="B490" s="144" t="s">
        <v>2976</v>
      </c>
      <c r="C490" s="144" t="s">
        <v>2977</v>
      </c>
      <c r="D490" s="144" t="s">
        <v>2326</v>
      </c>
      <c r="E490" s="145" t="s">
        <v>1605</v>
      </c>
      <c r="F490" s="145" t="s">
        <v>25</v>
      </c>
      <c r="G490" s="183">
        <v>44949</v>
      </c>
      <c r="H490" s="183">
        <v>45274</v>
      </c>
      <c r="I490" s="148" t="s">
        <v>26</v>
      </c>
      <c r="J490" s="148">
        <f t="shared" ca="1" si="3"/>
        <v>24</v>
      </c>
      <c r="K490" s="37" t="str">
        <f t="shared" ca="1" si="5"/>
        <v>URGENTE</v>
      </c>
      <c r="L490" s="144" t="s">
        <v>84</v>
      </c>
      <c r="M490" s="144" t="s">
        <v>85</v>
      </c>
      <c r="N490" s="184" t="s">
        <v>2978</v>
      </c>
      <c r="O490" s="144" t="s">
        <v>87</v>
      </c>
      <c r="P490" s="144" t="s">
        <v>88</v>
      </c>
      <c r="Q490" s="184" t="s">
        <v>2978</v>
      </c>
      <c r="R490" s="144" t="s">
        <v>1828</v>
      </c>
      <c r="S490" s="185" t="s">
        <v>2330</v>
      </c>
      <c r="T490" s="186" t="s">
        <v>1613</v>
      </c>
      <c r="U490" s="184" t="s">
        <v>2979</v>
      </c>
      <c r="V490" s="180" t="s">
        <v>2004</v>
      </c>
      <c r="W490" s="186" t="s">
        <v>1726</v>
      </c>
      <c r="X490" s="184" t="s">
        <v>2979</v>
      </c>
      <c r="Y490" s="99"/>
      <c r="Z490" s="99"/>
      <c r="AA490" s="99"/>
      <c r="AB490" s="99"/>
      <c r="AC490" s="99"/>
      <c r="AD490" s="99"/>
      <c r="AE490" s="99"/>
      <c r="AF490" s="99"/>
      <c r="AG490" s="99"/>
      <c r="AH490" s="99"/>
      <c r="AI490" s="99"/>
      <c r="AJ490" s="99"/>
      <c r="AK490" s="99"/>
      <c r="AL490" s="99"/>
      <c r="AM490" s="99"/>
      <c r="AN490" s="99"/>
      <c r="AO490" s="99"/>
      <c r="AP490" s="99"/>
      <c r="AQ490" s="99"/>
      <c r="AR490" s="99"/>
      <c r="AS490" s="99"/>
    </row>
    <row r="491" spans="1:45" ht="14.25" customHeight="1">
      <c r="A491" s="143" t="s">
        <v>2981</v>
      </c>
      <c r="B491" s="144" t="s">
        <v>2861</v>
      </c>
      <c r="C491" s="144" t="s">
        <v>2982</v>
      </c>
      <c r="D491" s="144" t="s">
        <v>2983</v>
      </c>
      <c r="E491" s="145" t="s">
        <v>1103</v>
      </c>
      <c r="F491" s="145" t="s">
        <v>198</v>
      </c>
      <c r="G491" s="183">
        <v>45064</v>
      </c>
      <c r="H491" s="183">
        <v>45674</v>
      </c>
      <c r="I491" s="148" t="s">
        <v>138</v>
      </c>
      <c r="J491" s="148">
        <f t="shared" ca="1" si="3"/>
        <v>424</v>
      </c>
      <c r="K491" s="37" t="str">
        <f t="shared" ca="1" si="5"/>
        <v>VIGENTE</v>
      </c>
      <c r="L491" s="144" t="s">
        <v>919</v>
      </c>
      <c r="M491" s="144" t="s">
        <v>920</v>
      </c>
      <c r="N491" s="184" t="s">
        <v>2984</v>
      </c>
      <c r="O491" s="144" t="s">
        <v>2985</v>
      </c>
      <c r="P491" s="144" t="s">
        <v>2986</v>
      </c>
      <c r="Q491" s="184" t="s">
        <v>2984</v>
      </c>
      <c r="R491" s="144" t="s">
        <v>1973</v>
      </c>
      <c r="S491" s="185" t="s">
        <v>2987</v>
      </c>
      <c r="T491" s="186" t="s">
        <v>1355</v>
      </c>
      <c r="U491" s="184" t="s">
        <v>2988</v>
      </c>
      <c r="V491" s="180" t="s">
        <v>1352</v>
      </c>
      <c r="W491" s="186" t="s">
        <v>791</v>
      </c>
      <c r="X491" s="224" t="s">
        <v>2988</v>
      </c>
      <c r="Y491" s="219"/>
      <c r="Z491" s="219"/>
      <c r="AA491" s="219"/>
      <c r="AB491" s="219"/>
      <c r="AC491" s="219"/>
      <c r="AD491" s="219"/>
      <c r="AE491" s="219"/>
      <c r="AF491" s="219"/>
      <c r="AG491" s="219"/>
      <c r="AH491" s="219"/>
      <c r="AI491" s="219"/>
      <c r="AJ491" s="219"/>
      <c r="AK491" s="219"/>
      <c r="AL491" s="219"/>
      <c r="AM491" s="219"/>
      <c r="AN491" s="219"/>
      <c r="AO491" s="219"/>
      <c r="AP491" s="219"/>
      <c r="AQ491" s="219"/>
      <c r="AR491" s="219"/>
      <c r="AS491" s="219"/>
    </row>
    <row r="492" spans="1:45" ht="14.25" customHeight="1">
      <c r="A492" s="143" t="s">
        <v>2981</v>
      </c>
      <c r="B492" s="144" t="s">
        <v>2861</v>
      </c>
      <c r="C492" s="144" t="s">
        <v>2982</v>
      </c>
      <c r="D492" s="144" t="s">
        <v>2983</v>
      </c>
      <c r="E492" s="145" t="s">
        <v>1103</v>
      </c>
      <c r="F492" s="145" t="s">
        <v>198</v>
      </c>
      <c r="G492" s="183">
        <v>45064</v>
      </c>
      <c r="H492" s="183">
        <v>45674</v>
      </c>
      <c r="I492" s="148" t="s">
        <v>138</v>
      </c>
      <c r="J492" s="148">
        <f t="shared" ca="1" si="3"/>
        <v>424</v>
      </c>
      <c r="K492" s="37" t="str">
        <f t="shared" ca="1" si="5"/>
        <v>VIGENTE</v>
      </c>
      <c r="L492" s="144" t="s">
        <v>919</v>
      </c>
      <c r="M492" s="144" t="s">
        <v>920</v>
      </c>
      <c r="N492" s="184" t="s">
        <v>2984</v>
      </c>
      <c r="O492" s="144" t="s">
        <v>2985</v>
      </c>
      <c r="P492" s="144" t="s">
        <v>2986</v>
      </c>
      <c r="Q492" s="184" t="s">
        <v>2984</v>
      </c>
      <c r="R492" s="144" t="s">
        <v>1969</v>
      </c>
      <c r="S492" s="185" t="s">
        <v>2989</v>
      </c>
      <c r="T492" s="186" t="s">
        <v>2990</v>
      </c>
      <c r="U492" s="184" t="s">
        <v>2991</v>
      </c>
      <c r="V492" s="180" t="s">
        <v>2992</v>
      </c>
      <c r="W492" s="186" t="s">
        <v>2993</v>
      </c>
      <c r="X492" s="224" t="s">
        <v>2991</v>
      </c>
      <c r="Y492" s="99"/>
      <c r="Z492" s="99"/>
      <c r="AA492" s="99"/>
      <c r="AB492" s="99"/>
      <c r="AC492" s="99"/>
      <c r="AD492" s="99"/>
      <c r="AE492" s="99"/>
      <c r="AF492" s="99"/>
      <c r="AG492" s="99"/>
      <c r="AH492" s="99"/>
      <c r="AI492" s="99"/>
      <c r="AJ492" s="99"/>
      <c r="AK492" s="99"/>
      <c r="AL492" s="99"/>
      <c r="AM492" s="99"/>
      <c r="AN492" s="99"/>
      <c r="AO492" s="99"/>
      <c r="AP492" s="99"/>
      <c r="AQ492" s="99"/>
      <c r="AR492" s="99"/>
      <c r="AS492" s="99"/>
    </row>
    <row r="493" spans="1:45" ht="14.25" customHeight="1">
      <c r="A493" s="143" t="s">
        <v>2994</v>
      </c>
      <c r="B493" s="144" t="s">
        <v>2995</v>
      </c>
      <c r="C493" s="144" t="s">
        <v>2996</v>
      </c>
      <c r="D493" s="144" t="s">
        <v>2997</v>
      </c>
      <c r="E493" s="145" t="s">
        <v>2998</v>
      </c>
      <c r="F493" s="145" t="s">
        <v>198</v>
      </c>
      <c r="G493" s="183">
        <v>45054</v>
      </c>
      <c r="H493" s="183">
        <v>45665</v>
      </c>
      <c r="I493" s="148" t="s">
        <v>138</v>
      </c>
      <c r="J493" s="148">
        <f t="shared" ca="1" si="3"/>
        <v>415</v>
      </c>
      <c r="K493" s="37" t="str">
        <f t="shared" ca="1" si="5"/>
        <v>VIGENTE</v>
      </c>
      <c r="L493" s="144" t="s">
        <v>634</v>
      </c>
      <c r="M493" s="144" t="s">
        <v>635</v>
      </c>
      <c r="N493" s="184" t="s">
        <v>2999</v>
      </c>
      <c r="O493" s="144" t="s">
        <v>636</v>
      </c>
      <c r="P493" s="144" t="s">
        <v>637</v>
      </c>
      <c r="Q493" s="184" t="s">
        <v>2999</v>
      </c>
      <c r="R493" s="144" t="s">
        <v>3000</v>
      </c>
      <c r="S493" s="185" t="s">
        <v>3001</v>
      </c>
      <c r="T493" s="186" t="s">
        <v>3002</v>
      </c>
      <c r="U493" s="184" t="s">
        <v>3003</v>
      </c>
      <c r="V493" s="180" t="s">
        <v>3004</v>
      </c>
      <c r="W493" s="186" t="s">
        <v>3005</v>
      </c>
      <c r="X493" s="224" t="s">
        <v>3003</v>
      </c>
      <c r="Y493" s="219"/>
      <c r="Z493" s="219"/>
      <c r="AA493" s="219"/>
      <c r="AB493" s="219"/>
      <c r="AC493" s="219"/>
      <c r="AD493" s="219"/>
      <c r="AE493" s="219"/>
      <c r="AF493" s="219"/>
      <c r="AG493" s="219"/>
      <c r="AH493" s="219"/>
      <c r="AI493" s="219"/>
      <c r="AJ493" s="219"/>
      <c r="AK493" s="219"/>
      <c r="AL493" s="219"/>
      <c r="AM493" s="219"/>
      <c r="AN493" s="219"/>
      <c r="AO493" s="219"/>
      <c r="AP493" s="219"/>
      <c r="AQ493" s="219"/>
      <c r="AR493" s="219"/>
      <c r="AS493" s="219"/>
    </row>
    <row r="494" spans="1:45" ht="14.25" customHeight="1">
      <c r="A494" s="143" t="s">
        <v>3006</v>
      </c>
      <c r="B494" s="144" t="s">
        <v>2995</v>
      </c>
      <c r="C494" s="144" t="s">
        <v>3007</v>
      </c>
      <c r="D494" s="144" t="s">
        <v>2997</v>
      </c>
      <c r="E494" s="145" t="s">
        <v>2998</v>
      </c>
      <c r="F494" s="145" t="s">
        <v>198</v>
      </c>
      <c r="G494" s="183">
        <v>45071</v>
      </c>
      <c r="H494" s="183">
        <v>45682</v>
      </c>
      <c r="I494" s="148" t="s">
        <v>138</v>
      </c>
      <c r="J494" s="148">
        <f t="shared" ca="1" si="3"/>
        <v>432</v>
      </c>
      <c r="K494" s="37" t="str">
        <f t="shared" ca="1" si="5"/>
        <v>VIGENTE</v>
      </c>
      <c r="L494" s="144" t="s">
        <v>1700</v>
      </c>
      <c r="M494" s="144" t="s">
        <v>612</v>
      </c>
      <c r="N494" s="184"/>
      <c r="O494" s="144" t="s">
        <v>2352</v>
      </c>
      <c r="P494" s="144" t="s">
        <v>1855</v>
      </c>
      <c r="Q494" s="184"/>
      <c r="R494" s="144" t="s">
        <v>3008</v>
      </c>
      <c r="S494" s="185" t="s">
        <v>3009</v>
      </c>
      <c r="T494" s="186" t="s">
        <v>3010</v>
      </c>
      <c r="U494" s="184"/>
      <c r="V494" s="180" t="s">
        <v>3011</v>
      </c>
      <c r="W494" s="186" t="s">
        <v>3012</v>
      </c>
      <c r="X494" s="184"/>
      <c r="Y494" s="99"/>
      <c r="Z494" s="99"/>
      <c r="AA494" s="99"/>
      <c r="AB494" s="99"/>
      <c r="AC494" s="99"/>
      <c r="AD494" s="99"/>
      <c r="AE494" s="99"/>
      <c r="AF494" s="99"/>
      <c r="AG494" s="99"/>
      <c r="AH494" s="99"/>
      <c r="AI494" s="99"/>
      <c r="AJ494" s="99"/>
      <c r="AK494" s="99"/>
      <c r="AL494" s="99"/>
      <c r="AM494" s="99"/>
      <c r="AN494" s="99"/>
      <c r="AO494" s="99"/>
      <c r="AP494" s="99"/>
      <c r="AQ494" s="99"/>
      <c r="AR494" s="99"/>
      <c r="AS494" s="99"/>
    </row>
    <row r="495" spans="1:45" ht="14.25" customHeight="1">
      <c r="A495" s="143" t="s">
        <v>3013</v>
      </c>
      <c r="B495" s="144" t="s">
        <v>2861</v>
      </c>
      <c r="C495" s="144" t="s">
        <v>3014</v>
      </c>
      <c r="D495" s="144" t="s">
        <v>2983</v>
      </c>
      <c r="E495" s="145" t="s">
        <v>1103</v>
      </c>
      <c r="F495" s="145" t="s">
        <v>198</v>
      </c>
      <c r="G495" s="183">
        <v>45117</v>
      </c>
      <c r="H495" s="183">
        <v>45726</v>
      </c>
      <c r="I495" s="148" t="s">
        <v>41</v>
      </c>
      <c r="J495" s="148">
        <f t="shared" ca="1" si="3"/>
        <v>476</v>
      </c>
      <c r="K495" s="37" t="str">
        <f t="shared" ca="1" si="5"/>
        <v>VIGENTE</v>
      </c>
      <c r="L495" s="144" t="s">
        <v>56</v>
      </c>
      <c r="M495" s="144" t="s">
        <v>812</v>
      </c>
      <c r="N495" s="184" t="s">
        <v>3015</v>
      </c>
      <c r="O495" s="144" t="s">
        <v>379</v>
      </c>
      <c r="P495" s="144" t="s">
        <v>380</v>
      </c>
      <c r="Q495" s="184" t="s">
        <v>3015</v>
      </c>
      <c r="R495" s="144" t="s">
        <v>1695</v>
      </c>
      <c r="S495" s="185" t="s">
        <v>377</v>
      </c>
      <c r="T495" s="186" t="s">
        <v>378</v>
      </c>
      <c r="U495" s="224" t="s">
        <v>3016</v>
      </c>
      <c r="V495" s="180" t="s">
        <v>1459</v>
      </c>
      <c r="W495" s="186" t="s">
        <v>1460</v>
      </c>
      <c r="X495" s="224" t="s">
        <v>3016</v>
      </c>
      <c r="Y495" s="219"/>
      <c r="Z495" s="219"/>
      <c r="AA495" s="219"/>
      <c r="AB495" s="219"/>
      <c r="AC495" s="219"/>
      <c r="AD495" s="219"/>
      <c r="AE495" s="219"/>
      <c r="AF495" s="219"/>
      <c r="AG495" s="219"/>
      <c r="AH495" s="219"/>
      <c r="AI495" s="219"/>
      <c r="AJ495" s="219"/>
      <c r="AK495" s="219"/>
      <c r="AL495" s="219"/>
      <c r="AM495" s="219"/>
      <c r="AN495" s="219"/>
      <c r="AO495" s="219"/>
      <c r="AP495" s="219"/>
      <c r="AQ495" s="219"/>
      <c r="AR495" s="219"/>
      <c r="AS495" s="219"/>
    </row>
    <row r="496" spans="1:45" ht="14.25" customHeight="1">
      <c r="A496" s="143" t="s">
        <v>3013</v>
      </c>
      <c r="B496" s="144" t="s">
        <v>2861</v>
      </c>
      <c r="C496" s="144" t="s">
        <v>3014</v>
      </c>
      <c r="D496" s="144" t="s">
        <v>2983</v>
      </c>
      <c r="E496" s="145" t="s">
        <v>1103</v>
      </c>
      <c r="F496" s="145" t="s">
        <v>198</v>
      </c>
      <c r="G496" s="183">
        <v>45117</v>
      </c>
      <c r="H496" s="183">
        <v>45726</v>
      </c>
      <c r="I496" s="148" t="s">
        <v>41</v>
      </c>
      <c r="J496" s="148">
        <f t="shared" ca="1" si="3"/>
        <v>476</v>
      </c>
      <c r="K496" s="37" t="str">
        <f t="shared" ca="1" si="5"/>
        <v>VIGENTE</v>
      </c>
      <c r="L496" s="144" t="s">
        <v>56</v>
      </c>
      <c r="M496" s="144" t="s">
        <v>812</v>
      </c>
      <c r="N496" s="184" t="s">
        <v>3015</v>
      </c>
      <c r="O496" s="144" t="s">
        <v>379</v>
      </c>
      <c r="P496" s="144" t="s">
        <v>380</v>
      </c>
      <c r="Q496" s="184" t="s">
        <v>3015</v>
      </c>
      <c r="R496" s="144" t="s">
        <v>2425</v>
      </c>
      <c r="S496" s="185" t="s">
        <v>59</v>
      </c>
      <c r="T496" s="186" t="s">
        <v>200</v>
      </c>
      <c r="U496" s="224" t="s">
        <v>3017</v>
      </c>
      <c r="V496" s="180" t="s">
        <v>206</v>
      </c>
      <c r="W496" s="186" t="s">
        <v>207</v>
      </c>
      <c r="X496" s="224" t="s">
        <v>3017</v>
      </c>
      <c r="Y496" s="99"/>
      <c r="Z496" s="99"/>
      <c r="AA496" s="99"/>
      <c r="AB496" s="99"/>
      <c r="AC496" s="99"/>
      <c r="AD496" s="99"/>
      <c r="AE496" s="99"/>
      <c r="AF496" s="99"/>
      <c r="AG496" s="99"/>
      <c r="AH496" s="99"/>
      <c r="AI496" s="99"/>
      <c r="AJ496" s="99"/>
      <c r="AK496" s="99"/>
      <c r="AL496" s="99"/>
      <c r="AM496" s="99"/>
      <c r="AN496" s="99"/>
      <c r="AO496" s="99"/>
      <c r="AP496" s="99"/>
      <c r="AQ496" s="99"/>
      <c r="AR496" s="99"/>
      <c r="AS496" s="99"/>
    </row>
    <row r="497" spans="1:45" ht="14.25" customHeight="1">
      <c r="A497" s="143" t="s">
        <v>3013</v>
      </c>
      <c r="B497" s="144" t="s">
        <v>2861</v>
      </c>
      <c r="C497" s="144" t="s">
        <v>3014</v>
      </c>
      <c r="D497" s="144" t="s">
        <v>2983</v>
      </c>
      <c r="E497" s="145" t="s">
        <v>1103</v>
      </c>
      <c r="F497" s="145" t="s">
        <v>198</v>
      </c>
      <c r="G497" s="183">
        <v>45117</v>
      </c>
      <c r="H497" s="183">
        <v>45726</v>
      </c>
      <c r="I497" s="148" t="s">
        <v>41</v>
      </c>
      <c r="J497" s="148">
        <f t="shared" ca="1" si="3"/>
        <v>476</v>
      </c>
      <c r="K497" s="37" t="str">
        <f t="shared" ca="1" si="5"/>
        <v>VIGENTE</v>
      </c>
      <c r="L497" s="144" t="s">
        <v>56</v>
      </c>
      <c r="M497" s="144" t="s">
        <v>812</v>
      </c>
      <c r="N497" s="184" t="s">
        <v>3015</v>
      </c>
      <c r="O497" s="144" t="s">
        <v>379</v>
      </c>
      <c r="P497" s="144" t="s">
        <v>380</v>
      </c>
      <c r="Q497" s="184" t="s">
        <v>3015</v>
      </c>
      <c r="R497" s="144" t="s">
        <v>2429</v>
      </c>
      <c r="S497" s="185" t="s">
        <v>206</v>
      </c>
      <c r="T497" s="186" t="s">
        <v>207</v>
      </c>
      <c r="U497" s="224" t="s">
        <v>3017</v>
      </c>
      <c r="V497" s="180" t="s">
        <v>59</v>
      </c>
      <c r="W497" s="186" t="s">
        <v>200</v>
      </c>
      <c r="X497" s="224" t="s">
        <v>3017</v>
      </c>
      <c r="Y497" s="219"/>
      <c r="Z497" s="219"/>
      <c r="AA497" s="219"/>
      <c r="AB497" s="219"/>
      <c r="AC497" s="219"/>
      <c r="AD497" s="219"/>
      <c r="AE497" s="219"/>
      <c r="AF497" s="219"/>
      <c r="AG497" s="219"/>
      <c r="AH497" s="219"/>
      <c r="AI497" s="219"/>
      <c r="AJ497" s="219"/>
      <c r="AK497" s="219"/>
      <c r="AL497" s="219"/>
      <c r="AM497" s="219"/>
      <c r="AN497" s="219"/>
      <c r="AO497" s="219"/>
      <c r="AP497" s="219"/>
      <c r="AQ497" s="219"/>
      <c r="AR497" s="219"/>
      <c r="AS497" s="219"/>
    </row>
    <row r="498" spans="1:45" ht="14.25" customHeight="1">
      <c r="A498" s="223" t="s">
        <v>3018</v>
      </c>
      <c r="B498" s="144"/>
      <c r="C498" s="144" t="s">
        <v>3019</v>
      </c>
      <c r="D498" s="144" t="s">
        <v>3020</v>
      </c>
      <c r="E498" s="145" t="s">
        <v>181</v>
      </c>
      <c r="F498" s="145" t="s">
        <v>25</v>
      </c>
      <c r="G498" s="183">
        <v>45033</v>
      </c>
      <c r="H498" s="183">
        <v>45399</v>
      </c>
      <c r="I498" s="148" t="s">
        <v>199</v>
      </c>
      <c r="J498" s="148">
        <f t="shared" ca="1" si="3"/>
        <v>149</v>
      </c>
      <c r="K498" s="37" t="str">
        <f t="shared" ca="1" si="5"/>
        <v>VIGENTE</v>
      </c>
      <c r="L498" s="144" t="s">
        <v>113</v>
      </c>
      <c r="M498" s="144" t="s">
        <v>114</v>
      </c>
      <c r="N498" s="184" t="s">
        <v>3021</v>
      </c>
      <c r="O498" s="144" t="s">
        <v>110</v>
      </c>
      <c r="P498" s="144" t="s">
        <v>111</v>
      </c>
      <c r="Q498" s="184" t="s">
        <v>3021</v>
      </c>
      <c r="R498" s="144" t="s">
        <v>1533</v>
      </c>
      <c r="S498" s="185" t="s">
        <v>1589</v>
      </c>
      <c r="T498" s="186" t="s">
        <v>1590</v>
      </c>
      <c r="U498" s="184" t="s">
        <v>3022</v>
      </c>
      <c r="V498" s="180" t="s">
        <v>2110</v>
      </c>
      <c r="W498" s="186" t="s">
        <v>2111</v>
      </c>
      <c r="X498" s="184" t="s">
        <v>3022</v>
      </c>
      <c r="Y498" s="99"/>
      <c r="Z498" s="99"/>
      <c r="AA498" s="99"/>
      <c r="AB498" s="99"/>
      <c r="AC498" s="99"/>
      <c r="AD498" s="99"/>
      <c r="AE498" s="99"/>
      <c r="AF498" s="99"/>
      <c r="AG498" s="99"/>
      <c r="AH498" s="99"/>
      <c r="AI498" s="99"/>
      <c r="AJ498" s="99"/>
      <c r="AK498" s="99"/>
      <c r="AL498" s="99"/>
      <c r="AM498" s="99"/>
      <c r="AN498" s="99"/>
      <c r="AO498" s="99"/>
      <c r="AP498" s="99"/>
      <c r="AQ498" s="99"/>
      <c r="AR498" s="99"/>
      <c r="AS498" s="99"/>
    </row>
    <row r="499" spans="1:45" ht="14.25" customHeight="1">
      <c r="A499" s="223">
        <v>44958</v>
      </c>
      <c r="B499" s="144"/>
      <c r="C499" s="144" t="s">
        <v>3023</v>
      </c>
      <c r="D499" s="144" t="s">
        <v>3024</v>
      </c>
      <c r="E499" s="145" t="s">
        <v>2836</v>
      </c>
      <c r="F499" s="145" t="s">
        <v>25</v>
      </c>
      <c r="G499" s="183">
        <v>44932</v>
      </c>
      <c r="H499" s="183">
        <v>45297</v>
      </c>
      <c r="I499" s="148" t="s">
        <v>138</v>
      </c>
      <c r="J499" s="148">
        <f t="shared" ca="1" si="3"/>
        <v>47</v>
      </c>
      <c r="K499" s="37" t="str">
        <f t="shared" ca="1" si="5"/>
        <v>PROVIDÊNCIAS</v>
      </c>
      <c r="L499" s="144" t="s">
        <v>2837</v>
      </c>
      <c r="M499" s="144" t="s">
        <v>2838</v>
      </c>
      <c r="N499" s="184" t="s">
        <v>3025</v>
      </c>
      <c r="O499" s="144" t="s">
        <v>2840</v>
      </c>
      <c r="P499" s="144" t="s">
        <v>2841</v>
      </c>
      <c r="Q499" s="184" t="s">
        <v>3025</v>
      </c>
      <c r="R499" s="144" t="s">
        <v>1436</v>
      </c>
      <c r="S499" s="185" t="s">
        <v>2842</v>
      </c>
      <c r="T499" s="186" t="s">
        <v>2843</v>
      </c>
      <c r="U499" s="184" t="s">
        <v>3026</v>
      </c>
      <c r="V499" s="180" t="s">
        <v>2845</v>
      </c>
      <c r="W499" s="186" t="s">
        <v>2846</v>
      </c>
      <c r="X499" s="184" t="s">
        <v>3026</v>
      </c>
      <c r="Y499" s="219"/>
      <c r="Z499" s="219"/>
      <c r="AA499" s="219"/>
      <c r="AB499" s="219"/>
      <c r="AC499" s="219"/>
      <c r="AD499" s="219"/>
      <c r="AE499" s="219"/>
      <c r="AF499" s="219"/>
      <c r="AG499" s="219"/>
      <c r="AH499" s="219"/>
      <c r="AI499" s="219"/>
      <c r="AJ499" s="219"/>
      <c r="AK499" s="219"/>
      <c r="AL499" s="219"/>
      <c r="AM499" s="219"/>
      <c r="AN499" s="219"/>
      <c r="AO499" s="219"/>
      <c r="AP499" s="219"/>
      <c r="AQ499" s="219"/>
      <c r="AR499" s="219"/>
      <c r="AS499" s="219"/>
    </row>
    <row r="500" spans="1:45" ht="14.25" customHeight="1">
      <c r="A500" s="223" t="s">
        <v>3027</v>
      </c>
      <c r="B500" s="144" t="s">
        <v>1975</v>
      </c>
      <c r="C500" s="144" t="s">
        <v>3028</v>
      </c>
      <c r="D500" s="144" t="s">
        <v>3029</v>
      </c>
      <c r="E500" s="145" t="s">
        <v>2417</v>
      </c>
      <c r="F500" s="145" t="s">
        <v>25</v>
      </c>
      <c r="G500" s="183">
        <v>45056</v>
      </c>
      <c r="H500" s="183">
        <v>45422</v>
      </c>
      <c r="I500" s="148" t="s">
        <v>440</v>
      </c>
      <c r="J500" s="148">
        <f t="shared" ca="1" si="3"/>
        <v>172</v>
      </c>
      <c r="K500" s="37" t="str">
        <f t="shared" ca="1" si="5"/>
        <v>VIGENTE</v>
      </c>
      <c r="L500" s="144" t="s">
        <v>1173</v>
      </c>
      <c r="M500" s="144" t="s">
        <v>238</v>
      </c>
      <c r="N500" s="184" t="s">
        <v>3030</v>
      </c>
      <c r="O500" s="144" t="s">
        <v>2378</v>
      </c>
      <c r="P500" s="144" t="s">
        <v>1409</v>
      </c>
      <c r="Q500" s="184" t="s">
        <v>3030</v>
      </c>
      <c r="R500" s="144" t="s">
        <v>2851</v>
      </c>
      <c r="S500" s="185" t="s">
        <v>3031</v>
      </c>
      <c r="T500" s="186" t="s">
        <v>3032</v>
      </c>
      <c r="U500" s="184" t="s">
        <v>3033</v>
      </c>
      <c r="V500" s="180" t="s">
        <v>3034</v>
      </c>
      <c r="W500" s="186" t="s">
        <v>3035</v>
      </c>
      <c r="X500" s="184" t="s">
        <v>3033</v>
      </c>
      <c r="Y500" s="99"/>
      <c r="Z500" s="99"/>
      <c r="AA500" s="99"/>
      <c r="AB500" s="99"/>
      <c r="AC500" s="99"/>
      <c r="AD500" s="99"/>
      <c r="AE500" s="99"/>
      <c r="AF500" s="99"/>
      <c r="AG500" s="99"/>
      <c r="AH500" s="99"/>
      <c r="AI500" s="99"/>
      <c r="AJ500" s="99"/>
      <c r="AK500" s="99"/>
      <c r="AL500" s="99"/>
      <c r="AM500" s="99"/>
      <c r="AN500" s="99"/>
      <c r="AO500" s="99"/>
      <c r="AP500" s="99"/>
      <c r="AQ500" s="99"/>
      <c r="AR500" s="99"/>
      <c r="AS500" s="99"/>
    </row>
    <row r="501" spans="1:45" ht="14.25" customHeight="1">
      <c r="A501" s="223" t="s">
        <v>3036</v>
      </c>
      <c r="B501" s="144" t="s">
        <v>2995</v>
      </c>
      <c r="C501" s="144" t="s">
        <v>3037</v>
      </c>
      <c r="D501" s="144" t="s">
        <v>2997</v>
      </c>
      <c r="E501" s="145" t="s">
        <v>3038</v>
      </c>
      <c r="F501" s="145" t="s">
        <v>198</v>
      </c>
      <c r="G501" s="183">
        <v>45020</v>
      </c>
      <c r="H501" s="183">
        <v>45630</v>
      </c>
      <c r="I501" s="148" t="s">
        <v>26</v>
      </c>
      <c r="J501" s="148">
        <f t="shared" ca="1" si="3"/>
        <v>380</v>
      </c>
      <c r="K501" s="37" t="str">
        <f t="shared" ca="1" si="5"/>
        <v>VIGENTE</v>
      </c>
      <c r="L501" s="144" t="s">
        <v>1570</v>
      </c>
      <c r="M501" s="144" t="s">
        <v>282</v>
      </c>
      <c r="N501" s="184" t="s">
        <v>3039</v>
      </c>
      <c r="O501" s="144" t="s">
        <v>1568</v>
      </c>
      <c r="P501" s="144" t="s">
        <v>285</v>
      </c>
      <c r="Q501" s="184" t="s">
        <v>3039</v>
      </c>
      <c r="R501" s="144" t="s">
        <v>1126</v>
      </c>
      <c r="S501" s="185" t="s">
        <v>3040</v>
      </c>
      <c r="T501" s="186" t="s">
        <v>3041</v>
      </c>
      <c r="U501" s="184" t="s">
        <v>3042</v>
      </c>
      <c r="V501" s="180" t="s">
        <v>3043</v>
      </c>
      <c r="W501" s="186" t="s">
        <v>3044</v>
      </c>
      <c r="X501" s="184" t="s">
        <v>3042</v>
      </c>
      <c r="Y501" s="219"/>
      <c r="Z501" s="219"/>
      <c r="AA501" s="219"/>
      <c r="AB501" s="219"/>
      <c r="AC501" s="219"/>
      <c r="AD501" s="219"/>
      <c r="AE501" s="219"/>
      <c r="AF501" s="219"/>
      <c r="AG501" s="219"/>
      <c r="AH501" s="219"/>
      <c r="AI501" s="219"/>
      <c r="AJ501" s="219"/>
      <c r="AK501" s="219"/>
      <c r="AL501" s="219"/>
      <c r="AM501" s="219"/>
      <c r="AN501" s="219"/>
      <c r="AO501" s="219"/>
      <c r="AP501" s="219"/>
      <c r="AQ501" s="219"/>
      <c r="AR501" s="219"/>
      <c r="AS501" s="219"/>
    </row>
    <row r="502" spans="1:45" ht="14.25" customHeight="1">
      <c r="A502" s="223" t="s">
        <v>3036</v>
      </c>
      <c r="B502" s="144" t="s">
        <v>2995</v>
      </c>
      <c r="C502" s="144" t="s">
        <v>3037</v>
      </c>
      <c r="D502" s="144" t="s">
        <v>2997</v>
      </c>
      <c r="E502" s="145" t="s">
        <v>3038</v>
      </c>
      <c r="F502" s="145" t="s">
        <v>198</v>
      </c>
      <c r="G502" s="183">
        <v>45020</v>
      </c>
      <c r="H502" s="183">
        <v>45630</v>
      </c>
      <c r="I502" s="148" t="s">
        <v>26</v>
      </c>
      <c r="J502" s="148">
        <f t="shared" ca="1" si="3"/>
        <v>380</v>
      </c>
      <c r="K502" s="37" t="str">
        <f t="shared" ca="1" si="5"/>
        <v>VIGENTE</v>
      </c>
      <c r="L502" s="144" t="s">
        <v>1570</v>
      </c>
      <c r="M502" s="144" t="s">
        <v>282</v>
      </c>
      <c r="N502" s="184" t="s">
        <v>3039</v>
      </c>
      <c r="O502" s="144" t="s">
        <v>1568</v>
      </c>
      <c r="P502" s="144" t="s">
        <v>285</v>
      </c>
      <c r="Q502" s="184" t="s">
        <v>3039</v>
      </c>
      <c r="R502" s="144" t="s">
        <v>1984</v>
      </c>
      <c r="S502" s="185" t="s">
        <v>2268</v>
      </c>
      <c r="T502" s="186" t="s">
        <v>290</v>
      </c>
      <c r="U502" s="184" t="s">
        <v>3042</v>
      </c>
      <c r="V502" s="180" t="s">
        <v>1711</v>
      </c>
      <c r="W502" s="186" t="s">
        <v>288</v>
      </c>
      <c r="X502" s="184" t="s">
        <v>3042</v>
      </c>
      <c r="Y502" s="99"/>
      <c r="Z502" s="99"/>
      <c r="AA502" s="99"/>
      <c r="AB502" s="99"/>
      <c r="AC502" s="99"/>
      <c r="AD502" s="99"/>
      <c r="AE502" s="99"/>
      <c r="AF502" s="99"/>
      <c r="AG502" s="99"/>
      <c r="AH502" s="99"/>
      <c r="AI502" s="99"/>
      <c r="AJ502" s="99"/>
      <c r="AK502" s="99"/>
      <c r="AL502" s="99"/>
      <c r="AM502" s="99"/>
      <c r="AN502" s="99"/>
      <c r="AO502" s="99"/>
      <c r="AP502" s="99"/>
      <c r="AQ502" s="99"/>
      <c r="AR502" s="99"/>
      <c r="AS502" s="99"/>
    </row>
    <row r="503" spans="1:45" ht="14.25" customHeight="1">
      <c r="A503" s="223" t="s">
        <v>3045</v>
      </c>
      <c r="B503" s="144" t="s">
        <v>2861</v>
      </c>
      <c r="C503" s="144" t="s">
        <v>3046</v>
      </c>
      <c r="D503" s="144" t="s">
        <v>3047</v>
      </c>
      <c r="E503" s="145" t="s">
        <v>1103</v>
      </c>
      <c r="F503" s="145" t="s">
        <v>198</v>
      </c>
      <c r="G503" s="183">
        <v>45108</v>
      </c>
      <c r="H503" s="183">
        <v>45717</v>
      </c>
      <c r="I503" s="148" t="s">
        <v>41</v>
      </c>
      <c r="J503" s="148">
        <f t="shared" ca="1" si="3"/>
        <v>467</v>
      </c>
      <c r="K503" s="37" t="str">
        <f t="shared" ca="1" si="5"/>
        <v>VIGENTE</v>
      </c>
      <c r="L503" s="144" t="s">
        <v>2384</v>
      </c>
      <c r="M503" s="144" t="s">
        <v>2385</v>
      </c>
      <c r="N503" s="184" t="s">
        <v>3048</v>
      </c>
      <c r="O503" s="144" t="s">
        <v>523</v>
      </c>
      <c r="P503" s="144" t="s">
        <v>524</v>
      </c>
      <c r="Q503" s="184" t="s">
        <v>3048</v>
      </c>
      <c r="R503" s="144" t="s">
        <v>3049</v>
      </c>
      <c r="S503" s="185" t="s">
        <v>2388</v>
      </c>
      <c r="T503" s="186" t="s">
        <v>530</v>
      </c>
      <c r="U503" s="184" t="s">
        <v>3050</v>
      </c>
      <c r="V503" s="180" t="s">
        <v>724</v>
      </c>
      <c r="W503" s="186" t="s">
        <v>527</v>
      </c>
      <c r="X503" s="184" t="s">
        <v>3050</v>
      </c>
      <c r="Y503" s="219"/>
      <c r="Z503" s="219"/>
      <c r="AA503" s="219"/>
      <c r="AB503" s="219"/>
      <c r="AC503" s="219"/>
      <c r="AD503" s="219"/>
      <c r="AE503" s="219"/>
      <c r="AF503" s="219"/>
      <c r="AG503" s="219"/>
      <c r="AH503" s="219"/>
      <c r="AI503" s="219"/>
      <c r="AJ503" s="219"/>
      <c r="AK503" s="219"/>
      <c r="AL503" s="219"/>
      <c r="AM503" s="219"/>
      <c r="AN503" s="219"/>
      <c r="AO503" s="219"/>
      <c r="AP503" s="219"/>
      <c r="AQ503" s="219"/>
      <c r="AR503" s="219"/>
      <c r="AS503" s="219"/>
    </row>
    <row r="504" spans="1:45" ht="14.25" customHeight="1">
      <c r="A504" s="223" t="s">
        <v>3051</v>
      </c>
      <c r="B504" s="144" t="s">
        <v>1975</v>
      </c>
      <c r="C504" s="144" t="s">
        <v>3052</v>
      </c>
      <c r="D504" s="144" t="s">
        <v>3029</v>
      </c>
      <c r="E504" s="145" t="s">
        <v>1978</v>
      </c>
      <c r="F504" s="145" t="s">
        <v>25</v>
      </c>
      <c r="G504" s="183">
        <v>45082</v>
      </c>
      <c r="H504" s="183">
        <v>45448</v>
      </c>
      <c r="I504" s="148" t="s">
        <v>219</v>
      </c>
      <c r="J504" s="148">
        <f t="shared" ca="1" si="3"/>
        <v>198</v>
      </c>
      <c r="K504" s="37" t="str">
        <f t="shared" ca="1" si="5"/>
        <v>VIGENTE</v>
      </c>
      <c r="L504" s="144" t="s">
        <v>341</v>
      </c>
      <c r="M504" s="144" t="s">
        <v>342</v>
      </c>
      <c r="N504" s="184" t="s">
        <v>3053</v>
      </c>
      <c r="O504" s="144" t="s">
        <v>861</v>
      </c>
      <c r="P504" s="144" t="s">
        <v>862</v>
      </c>
      <c r="Q504" s="184" t="s">
        <v>3053</v>
      </c>
      <c r="R504" s="144" t="s">
        <v>2734</v>
      </c>
      <c r="S504" s="185" t="s">
        <v>848</v>
      </c>
      <c r="T504" s="186" t="s">
        <v>849</v>
      </c>
      <c r="U504" s="184" t="s">
        <v>3054</v>
      </c>
      <c r="V504" s="180" t="s">
        <v>1003</v>
      </c>
      <c r="W504" s="186" t="s">
        <v>1004</v>
      </c>
      <c r="X504" s="184" t="s">
        <v>3054</v>
      </c>
      <c r="Y504" s="99"/>
      <c r="Z504" s="99"/>
      <c r="AA504" s="99"/>
      <c r="AB504" s="99"/>
      <c r="AC504" s="99"/>
      <c r="AD504" s="99"/>
      <c r="AE504" s="99"/>
      <c r="AF504" s="99"/>
      <c r="AG504" s="99"/>
      <c r="AH504" s="99"/>
      <c r="AI504" s="99"/>
      <c r="AJ504" s="99"/>
      <c r="AK504" s="99"/>
      <c r="AL504" s="99"/>
      <c r="AM504" s="99"/>
      <c r="AN504" s="99"/>
      <c r="AO504" s="99"/>
      <c r="AP504" s="99"/>
      <c r="AQ504" s="99"/>
      <c r="AR504" s="99"/>
      <c r="AS504" s="99"/>
    </row>
    <row r="505" spans="1:45" ht="14.25" customHeight="1">
      <c r="A505" s="143" t="s">
        <v>3055</v>
      </c>
      <c r="B505" s="144" t="s">
        <v>2995</v>
      </c>
      <c r="C505" s="144" t="s">
        <v>3056</v>
      </c>
      <c r="D505" s="144" t="s">
        <v>2997</v>
      </c>
      <c r="E505" s="145" t="s">
        <v>2998</v>
      </c>
      <c r="F505" s="145" t="s">
        <v>198</v>
      </c>
      <c r="G505" s="183">
        <v>45017</v>
      </c>
      <c r="H505" s="183">
        <v>45644</v>
      </c>
      <c r="I505" s="148" t="s">
        <v>26</v>
      </c>
      <c r="J505" s="148">
        <f t="shared" ca="1" si="3"/>
        <v>394</v>
      </c>
      <c r="K505" s="37" t="str">
        <f t="shared" ca="1" si="5"/>
        <v>VIGENTE</v>
      </c>
      <c r="L505" s="144" t="s">
        <v>987</v>
      </c>
      <c r="M505" s="144" t="s">
        <v>988</v>
      </c>
      <c r="N505" s="184" t="s">
        <v>3057</v>
      </c>
      <c r="O505" s="144" t="s">
        <v>990</v>
      </c>
      <c r="P505" s="144" t="s">
        <v>991</v>
      </c>
      <c r="Q505" s="184" t="s">
        <v>3057</v>
      </c>
      <c r="R505" s="144" t="s">
        <v>2003</v>
      </c>
      <c r="S505" s="185" t="s">
        <v>3058</v>
      </c>
      <c r="T505" s="186" t="s">
        <v>3059</v>
      </c>
      <c r="U505" s="184" t="s">
        <v>3060</v>
      </c>
      <c r="V505" s="180" t="s">
        <v>1748</v>
      </c>
      <c r="W505" s="186" t="s">
        <v>1749</v>
      </c>
      <c r="X505" s="184" t="s">
        <v>3060</v>
      </c>
      <c r="Y505" s="219"/>
      <c r="Z505" s="219"/>
      <c r="AA505" s="219"/>
      <c r="AB505" s="219"/>
      <c r="AC505" s="219"/>
      <c r="AD505" s="219"/>
      <c r="AE505" s="219"/>
      <c r="AF505" s="219"/>
      <c r="AG505" s="219"/>
      <c r="AH505" s="219"/>
      <c r="AI505" s="219"/>
      <c r="AJ505" s="219"/>
      <c r="AK505" s="219"/>
      <c r="AL505" s="219"/>
      <c r="AM505" s="219"/>
      <c r="AN505" s="219"/>
      <c r="AO505" s="219"/>
      <c r="AP505" s="219"/>
      <c r="AQ505" s="219"/>
      <c r="AR505" s="219"/>
      <c r="AS505" s="219"/>
    </row>
    <row r="506" spans="1:45" ht="14.25" customHeight="1">
      <c r="A506" s="223" t="s">
        <v>3055</v>
      </c>
      <c r="B506" s="144" t="s">
        <v>2995</v>
      </c>
      <c r="C506" s="144" t="s">
        <v>3056</v>
      </c>
      <c r="D506" s="144" t="s">
        <v>2997</v>
      </c>
      <c r="E506" s="145" t="s">
        <v>2998</v>
      </c>
      <c r="F506" s="145" t="s">
        <v>198</v>
      </c>
      <c r="G506" s="183">
        <v>45017</v>
      </c>
      <c r="H506" s="183">
        <v>45644</v>
      </c>
      <c r="I506" s="148" t="s">
        <v>26</v>
      </c>
      <c r="J506" s="148">
        <f t="shared" ca="1" si="3"/>
        <v>394</v>
      </c>
      <c r="K506" s="37" t="str">
        <f t="shared" ca="1" si="5"/>
        <v>VIGENTE</v>
      </c>
      <c r="L506" s="144" t="s">
        <v>987</v>
      </c>
      <c r="M506" s="144" t="s">
        <v>988</v>
      </c>
      <c r="N506" s="184" t="s">
        <v>3057</v>
      </c>
      <c r="O506" s="144" t="s">
        <v>990</v>
      </c>
      <c r="P506" s="144" t="s">
        <v>991</v>
      </c>
      <c r="Q506" s="184" t="s">
        <v>3057</v>
      </c>
      <c r="R506" s="144" t="s">
        <v>1999</v>
      </c>
      <c r="S506" s="185" t="s">
        <v>1748</v>
      </c>
      <c r="T506" s="186" t="s">
        <v>1749</v>
      </c>
      <c r="U506" s="184" t="s">
        <v>3060</v>
      </c>
      <c r="V506" s="180" t="s">
        <v>3058</v>
      </c>
      <c r="W506" s="186" t="s">
        <v>3059</v>
      </c>
      <c r="X506" s="184" t="s">
        <v>3060</v>
      </c>
      <c r="Y506" s="99"/>
      <c r="Z506" s="99"/>
      <c r="AA506" s="99"/>
      <c r="AB506" s="99"/>
      <c r="AC506" s="99"/>
      <c r="AD506" s="99"/>
      <c r="AE506" s="99"/>
      <c r="AF506" s="99"/>
      <c r="AG506" s="99"/>
      <c r="AH506" s="99"/>
      <c r="AI506" s="99"/>
      <c r="AJ506" s="99"/>
      <c r="AK506" s="99"/>
      <c r="AL506" s="99"/>
      <c r="AM506" s="99"/>
      <c r="AN506" s="99"/>
      <c r="AO506" s="99"/>
      <c r="AP506" s="99"/>
      <c r="AQ506" s="99"/>
      <c r="AR506" s="99"/>
      <c r="AS506" s="99"/>
    </row>
    <row r="507" spans="1:45" ht="14.25" customHeight="1">
      <c r="A507" s="223" t="s">
        <v>3061</v>
      </c>
      <c r="B507" s="144"/>
      <c r="C507" s="144" t="s">
        <v>3062</v>
      </c>
      <c r="D507" s="144" t="s">
        <v>3063</v>
      </c>
      <c r="E507" s="145" t="s">
        <v>3064</v>
      </c>
      <c r="F507" s="145" t="s">
        <v>25</v>
      </c>
      <c r="G507" s="183">
        <v>44985</v>
      </c>
      <c r="H507" s="183">
        <v>45350</v>
      </c>
      <c r="I507" s="148" t="s">
        <v>153</v>
      </c>
      <c r="J507" s="148">
        <f t="shared" ca="1" si="3"/>
        <v>100</v>
      </c>
      <c r="K507" s="37" t="str">
        <f t="shared" ca="1" si="5"/>
        <v>VIGENTE</v>
      </c>
      <c r="L507" s="144" t="s">
        <v>2905</v>
      </c>
      <c r="M507" s="144" t="s">
        <v>224</v>
      </c>
      <c r="N507" s="184" t="s">
        <v>3065</v>
      </c>
      <c r="O507" s="144" t="s">
        <v>1633</v>
      </c>
      <c r="P507" s="144" t="s">
        <v>1022</v>
      </c>
      <c r="Q507" s="184" t="s">
        <v>3065</v>
      </c>
      <c r="R507" s="144" t="s">
        <v>1446</v>
      </c>
      <c r="S507" s="135" t="s">
        <v>1164</v>
      </c>
      <c r="T507" s="135" t="s">
        <v>1165</v>
      </c>
      <c r="U507" s="184" t="s">
        <v>3066</v>
      </c>
      <c r="V507" s="185" t="s">
        <v>3067</v>
      </c>
      <c r="W507" s="186" t="s">
        <v>3068</v>
      </c>
      <c r="X507" s="184" t="s">
        <v>3066</v>
      </c>
      <c r="Y507" s="219"/>
      <c r="Z507" s="219"/>
      <c r="AA507" s="219"/>
      <c r="AB507" s="219"/>
      <c r="AC507" s="219"/>
      <c r="AD507" s="219"/>
      <c r="AE507" s="219"/>
      <c r="AF507" s="219"/>
      <c r="AG507" s="219"/>
      <c r="AH507" s="219"/>
      <c r="AI507" s="219"/>
      <c r="AJ507" s="219"/>
      <c r="AK507" s="219"/>
      <c r="AL507" s="219"/>
      <c r="AM507" s="219"/>
      <c r="AN507" s="219"/>
      <c r="AO507" s="219"/>
      <c r="AP507" s="219"/>
      <c r="AQ507" s="219"/>
      <c r="AR507" s="219"/>
      <c r="AS507" s="219"/>
    </row>
    <row r="508" spans="1:45" ht="14.25" customHeight="1">
      <c r="A508" s="223" t="s">
        <v>3069</v>
      </c>
      <c r="B508" s="144" t="s">
        <v>2995</v>
      </c>
      <c r="C508" s="144" t="s">
        <v>3070</v>
      </c>
      <c r="D508" s="144" t="s">
        <v>2997</v>
      </c>
      <c r="E508" s="145" t="s">
        <v>3038</v>
      </c>
      <c r="F508" s="145" t="s">
        <v>198</v>
      </c>
      <c r="G508" s="183">
        <v>45048</v>
      </c>
      <c r="H508" s="183">
        <v>45659</v>
      </c>
      <c r="I508" s="148" t="s">
        <v>138</v>
      </c>
      <c r="J508" s="148">
        <f t="shared" ca="1" si="3"/>
        <v>409</v>
      </c>
      <c r="K508" s="37" t="str">
        <f t="shared" ca="1" si="5"/>
        <v>VIGENTE</v>
      </c>
      <c r="L508" s="144" t="s">
        <v>185</v>
      </c>
      <c r="M508" s="144" t="s">
        <v>186</v>
      </c>
      <c r="N508" s="184" t="s">
        <v>3071</v>
      </c>
      <c r="O508" s="171" t="s">
        <v>182</v>
      </c>
      <c r="P508" s="225" t="s">
        <v>183</v>
      </c>
      <c r="Q508" s="184" t="s">
        <v>3071</v>
      </c>
      <c r="R508" s="144" t="s">
        <v>3072</v>
      </c>
      <c r="S508" s="185" t="s">
        <v>3073</v>
      </c>
      <c r="T508" s="186" t="s">
        <v>3074</v>
      </c>
      <c r="U508" s="184" t="s">
        <v>3075</v>
      </c>
      <c r="V508" s="180" t="s">
        <v>1455</v>
      </c>
      <c r="W508" s="186" t="s">
        <v>1456</v>
      </c>
      <c r="X508" s="224" t="s">
        <v>3075</v>
      </c>
      <c r="Y508" s="99"/>
      <c r="Z508" s="99"/>
      <c r="AA508" s="99"/>
      <c r="AB508" s="99"/>
      <c r="AC508" s="99"/>
      <c r="AD508" s="99"/>
      <c r="AE508" s="99"/>
      <c r="AF508" s="99"/>
      <c r="AG508" s="99"/>
      <c r="AH508" s="99"/>
      <c r="AI508" s="99"/>
      <c r="AJ508" s="99"/>
      <c r="AK508" s="99"/>
      <c r="AL508" s="99"/>
      <c r="AM508" s="99"/>
      <c r="AN508" s="99"/>
      <c r="AO508" s="99"/>
      <c r="AP508" s="99"/>
      <c r="AQ508" s="99"/>
      <c r="AR508" s="99"/>
      <c r="AS508" s="99"/>
    </row>
    <row r="509" spans="1:45" ht="14.25" customHeight="1">
      <c r="A509" s="223" t="s">
        <v>3069</v>
      </c>
      <c r="B509" s="144" t="s">
        <v>2995</v>
      </c>
      <c r="C509" s="144" t="s">
        <v>3070</v>
      </c>
      <c r="D509" s="144" t="s">
        <v>2997</v>
      </c>
      <c r="E509" s="145" t="s">
        <v>3038</v>
      </c>
      <c r="F509" s="145" t="s">
        <v>198</v>
      </c>
      <c r="G509" s="183">
        <v>45048</v>
      </c>
      <c r="H509" s="183">
        <v>45659</v>
      </c>
      <c r="I509" s="148" t="s">
        <v>138</v>
      </c>
      <c r="J509" s="148">
        <f t="shared" ca="1" si="3"/>
        <v>409</v>
      </c>
      <c r="K509" s="37" t="str">
        <f t="shared" ca="1" si="5"/>
        <v>VIGENTE</v>
      </c>
      <c r="L509" s="144" t="s">
        <v>185</v>
      </c>
      <c r="M509" s="144" t="s">
        <v>186</v>
      </c>
      <c r="N509" s="184" t="s">
        <v>3071</v>
      </c>
      <c r="O509" s="171" t="s">
        <v>182</v>
      </c>
      <c r="P509" s="225" t="s">
        <v>183</v>
      </c>
      <c r="Q509" s="184" t="s">
        <v>3071</v>
      </c>
      <c r="R509" s="144" t="s">
        <v>2013</v>
      </c>
      <c r="S509" s="185" t="s">
        <v>191</v>
      </c>
      <c r="T509" s="186" t="s">
        <v>879</v>
      </c>
      <c r="U509" s="184" t="s">
        <v>3075</v>
      </c>
      <c r="V509" s="180" t="s">
        <v>649</v>
      </c>
      <c r="W509" s="186" t="s">
        <v>1767</v>
      </c>
      <c r="X509" s="224" t="s">
        <v>3075</v>
      </c>
      <c r="Y509" s="219"/>
      <c r="Z509" s="219"/>
      <c r="AA509" s="219"/>
      <c r="AB509" s="219"/>
      <c r="AC509" s="219"/>
      <c r="AD509" s="219"/>
      <c r="AE509" s="219"/>
      <c r="AF509" s="219"/>
      <c r="AG509" s="219"/>
      <c r="AH509" s="219"/>
      <c r="AI509" s="219"/>
      <c r="AJ509" s="219"/>
      <c r="AK509" s="219"/>
      <c r="AL509" s="219"/>
      <c r="AM509" s="219"/>
      <c r="AN509" s="219"/>
      <c r="AO509" s="219"/>
      <c r="AP509" s="219"/>
      <c r="AQ509" s="219"/>
      <c r="AR509" s="219"/>
      <c r="AS509" s="219"/>
    </row>
    <row r="510" spans="1:45" ht="14.25" customHeight="1">
      <c r="A510" s="223" t="s">
        <v>3076</v>
      </c>
      <c r="B510" s="144" t="s">
        <v>2995</v>
      </c>
      <c r="C510" s="144" t="s">
        <v>3077</v>
      </c>
      <c r="D510" s="144" t="s">
        <v>2997</v>
      </c>
      <c r="E510" s="145" t="s">
        <v>2998</v>
      </c>
      <c r="F510" s="145" t="s">
        <v>198</v>
      </c>
      <c r="G510" s="183">
        <v>45061</v>
      </c>
      <c r="H510" s="183">
        <v>45671</v>
      </c>
      <c r="I510" s="148" t="s">
        <v>138</v>
      </c>
      <c r="J510" s="148">
        <f t="shared" ca="1" si="3"/>
        <v>421</v>
      </c>
      <c r="K510" s="37" t="str">
        <f t="shared" ca="1" si="5"/>
        <v>VIGENTE</v>
      </c>
      <c r="L510" s="144" t="s">
        <v>154</v>
      </c>
      <c r="M510" s="144" t="s">
        <v>155</v>
      </c>
      <c r="N510" s="184" t="s">
        <v>3078</v>
      </c>
      <c r="O510" s="144" t="s">
        <v>157</v>
      </c>
      <c r="P510" s="144" t="s">
        <v>158</v>
      </c>
      <c r="Q510" s="184" t="s">
        <v>3078</v>
      </c>
      <c r="R510" s="144" t="s">
        <v>3079</v>
      </c>
      <c r="S510" s="185" t="s">
        <v>3080</v>
      </c>
      <c r="T510" s="186" t="s">
        <v>3081</v>
      </c>
      <c r="U510" s="184" t="s">
        <v>3082</v>
      </c>
      <c r="V510" s="180" t="s">
        <v>3083</v>
      </c>
      <c r="W510" s="186" t="s">
        <v>3084</v>
      </c>
      <c r="X510" s="184" t="s">
        <v>3082</v>
      </c>
      <c r="Y510" s="99"/>
      <c r="Z510" s="99"/>
      <c r="AA510" s="99"/>
      <c r="AB510" s="99"/>
      <c r="AC510" s="99"/>
      <c r="AD510" s="99"/>
      <c r="AE510" s="99"/>
      <c r="AF510" s="99"/>
      <c r="AG510" s="99"/>
      <c r="AH510" s="99"/>
      <c r="AI510" s="99"/>
      <c r="AJ510" s="99"/>
      <c r="AK510" s="99"/>
      <c r="AL510" s="99"/>
      <c r="AM510" s="99"/>
      <c r="AN510" s="99"/>
      <c r="AO510" s="99"/>
      <c r="AP510" s="99"/>
      <c r="AQ510" s="99"/>
      <c r="AR510" s="99"/>
      <c r="AS510" s="99"/>
    </row>
    <row r="511" spans="1:45" ht="14.25" customHeight="1">
      <c r="A511" s="223" t="s">
        <v>3076</v>
      </c>
      <c r="B511" s="144" t="s">
        <v>2995</v>
      </c>
      <c r="C511" s="144" t="s">
        <v>3077</v>
      </c>
      <c r="D511" s="144" t="s">
        <v>2997</v>
      </c>
      <c r="E511" s="145" t="s">
        <v>2998</v>
      </c>
      <c r="F511" s="145" t="s">
        <v>198</v>
      </c>
      <c r="G511" s="183">
        <v>45061</v>
      </c>
      <c r="H511" s="183">
        <v>45671</v>
      </c>
      <c r="I511" s="148" t="s">
        <v>138</v>
      </c>
      <c r="J511" s="148">
        <f t="shared" ca="1" si="3"/>
        <v>421</v>
      </c>
      <c r="K511" s="37" t="str">
        <f t="shared" ca="1" si="5"/>
        <v>VIGENTE</v>
      </c>
      <c r="L511" s="144" t="s">
        <v>154</v>
      </c>
      <c r="M511" s="144" t="s">
        <v>155</v>
      </c>
      <c r="N511" s="184" t="s">
        <v>3078</v>
      </c>
      <c r="O511" s="144" t="s">
        <v>157</v>
      </c>
      <c r="P511" s="144" t="s">
        <v>158</v>
      </c>
      <c r="Q511" s="184" t="s">
        <v>3078</v>
      </c>
      <c r="R511" s="144" t="s">
        <v>3085</v>
      </c>
      <c r="S511" s="185" t="s">
        <v>971</v>
      </c>
      <c r="T511" s="186" t="s">
        <v>972</v>
      </c>
      <c r="U511" s="184" t="s">
        <v>3082</v>
      </c>
      <c r="V511" s="180" t="s">
        <v>584</v>
      </c>
      <c r="W511" s="186" t="s">
        <v>585</v>
      </c>
      <c r="X511" s="184" t="s">
        <v>3082</v>
      </c>
      <c r="Y511" s="219"/>
      <c r="Z511" s="219"/>
      <c r="AA511" s="219"/>
      <c r="AB511" s="219"/>
      <c r="AC511" s="219"/>
      <c r="AD511" s="219"/>
      <c r="AE511" s="219"/>
      <c r="AF511" s="219"/>
      <c r="AG511" s="219"/>
      <c r="AH511" s="219"/>
      <c r="AI511" s="219"/>
      <c r="AJ511" s="219"/>
      <c r="AK511" s="219"/>
      <c r="AL511" s="219"/>
      <c r="AM511" s="219"/>
      <c r="AN511" s="219"/>
      <c r="AO511" s="219"/>
      <c r="AP511" s="219"/>
      <c r="AQ511" s="219"/>
      <c r="AR511" s="219"/>
      <c r="AS511" s="219"/>
    </row>
    <row r="512" spans="1:45" ht="14.25" customHeight="1">
      <c r="A512" s="143" t="s">
        <v>3086</v>
      </c>
      <c r="B512" s="144" t="s">
        <v>2861</v>
      </c>
      <c r="C512" s="144" t="s">
        <v>3087</v>
      </c>
      <c r="D512" s="144" t="s">
        <v>2983</v>
      </c>
      <c r="E512" s="145" t="s">
        <v>1103</v>
      </c>
      <c r="F512" s="145" t="s">
        <v>198</v>
      </c>
      <c r="G512" s="183">
        <v>45108</v>
      </c>
      <c r="H512" s="183">
        <v>45839</v>
      </c>
      <c r="I512" s="148" t="s">
        <v>236</v>
      </c>
      <c r="J512" s="148">
        <f t="shared" ca="1" si="3"/>
        <v>589</v>
      </c>
      <c r="K512" s="37" t="str">
        <f t="shared" ca="1" si="5"/>
        <v>VIGENTE</v>
      </c>
      <c r="L512" s="144" t="s">
        <v>887</v>
      </c>
      <c r="M512" s="144" t="s">
        <v>171</v>
      </c>
      <c r="N512" s="184" t="s">
        <v>3088</v>
      </c>
      <c r="O512" s="144" t="s">
        <v>1623</v>
      </c>
      <c r="P512" s="144" t="s">
        <v>590</v>
      </c>
      <c r="Q512" s="184" t="s">
        <v>3088</v>
      </c>
      <c r="R512" s="144" t="s">
        <v>3089</v>
      </c>
      <c r="S512" s="185" t="s">
        <v>2400</v>
      </c>
      <c r="T512" s="186" t="s">
        <v>595</v>
      </c>
      <c r="U512" s="184" t="s">
        <v>3090</v>
      </c>
      <c r="V512" s="180" t="s">
        <v>1628</v>
      </c>
      <c r="W512" s="186" t="s">
        <v>769</v>
      </c>
      <c r="X512" s="184" t="s">
        <v>3090</v>
      </c>
      <c r="Y512" s="99"/>
      <c r="Z512" s="99"/>
      <c r="AA512" s="99"/>
      <c r="AB512" s="99"/>
      <c r="AC512" s="99"/>
      <c r="AD512" s="99"/>
      <c r="AE512" s="99"/>
      <c r="AF512" s="99"/>
      <c r="AG512" s="99"/>
      <c r="AH512" s="99"/>
      <c r="AI512" s="99"/>
      <c r="AJ512" s="99"/>
      <c r="AK512" s="99"/>
      <c r="AL512" s="99"/>
      <c r="AM512" s="99"/>
      <c r="AN512" s="99"/>
      <c r="AO512" s="99"/>
      <c r="AP512" s="99"/>
      <c r="AQ512" s="99"/>
      <c r="AR512" s="99"/>
      <c r="AS512" s="99"/>
    </row>
    <row r="513" spans="1:45" ht="14.25" customHeight="1">
      <c r="A513" s="143" t="s">
        <v>3086</v>
      </c>
      <c r="B513" s="144" t="s">
        <v>2861</v>
      </c>
      <c r="C513" s="144" t="s">
        <v>3087</v>
      </c>
      <c r="D513" s="144" t="s">
        <v>2983</v>
      </c>
      <c r="E513" s="145" t="s">
        <v>1103</v>
      </c>
      <c r="F513" s="145" t="s">
        <v>198</v>
      </c>
      <c r="G513" s="183">
        <v>45108</v>
      </c>
      <c r="H513" s="183">
        <v>45839</v>
      </c>
      <c r="I513" s="148" t="s">
        <v>236</v>
      </c>
      <c r="J513" s="148">
        <f t="shared" ca="1" si="3"/>
        <v>589</v>
      </c>
      <c r="K513" s="37" t="str">
        <f t="shared" ca="1" si="5"/>
        <v>VIGENTE</v>
      </c>
      <c r="L513" s="144" t="s">
        <v>887</v>
      </c>
      <c r="M513" s="144" t="s">
        <v>171</v>
      </c>
      <c r="N513" s="184" t="s">
        <v>3088</v>
      </c>
      <c r="O513" s="144" t="s">
        <v>1623</v>
      </c>
      <c r="P513" s="144" t="s">
        <v>590</v>
      </c>
      <c r="Q513" s="184" t="s">
        <v>3088</v>
      </c>
      <c r="R513" s="144" t="s">
        <v>3091</v>
      </c>
      <c r="S513" s="185" t="s">
        <v>3092</v>
      </c>
      <c r="T513" s="186" t="s">
        <v>3093</v>
      </c>
      <c r="U513" s="184" t="s">
        <v>3090</v>
      </c>
      <c r="V513" s="180" t="s">
        <v>3094</v>
      </c>
      <c r="W513" s="186" t="s">
        <v>3095</v>
      </c>
      <c r="X513" s="184" t="s">
        <v>3090</v>
      </c>
      <c r="Y513" s="219"/>
      <c r="Z513" s="219"/>
      <c r="AA513" s="219"/>
      <c r="AB513" s="219"/>
      <c r="AC513" s="219"/>
      <c r="AD513" s="219"/>
      <c r="AE513" s="219"/>
      <c r="AF513" s="219"/>
      <c r="AG513" s="219"/>
      <c r="AH513" s="219"/>
      <c r="AI513" s="219"/>
      <c r="AJ513" s="219"/>
      <c r="AK513" s="219"/>
      <c r="AL513" s="219"/>
      <c r="AM513" s="219"/>
      <c r="AN513" s="219"/>
      <c r="AO513" s="219"/>
      <c r="AP513" s="219"/>
      <c r="AQ513" s="219"/>
      <c r="AR513" s="219"/>
      <c r="AS513" s="219"/>
    </row>
    <row r="514" spans="1:45" ht="14.25" customHeight="1">
      <c r="A514" s="143" t="s">
        <v>3086</v>
      </c>
      <c r="B514" s="144" t="s">
        <v>2861</v>
      </c>
      <c r="C514" s="144" t="s">
        <v>3087</v>
      </c>
      <c r="D514" s="144" t="s">
        <v>2983</v>
      </c>
      <c r="E514" s="145" t="s">
        <v>1103</v>
      </c>
      <c r="F514" s="145" t="s">
        <v>198</v>
      </c>
      <c r="G514" s="183">
        <v>45108</v>
      </c>
      <c r="H514" s="183">
        <v>45839</v>
      </c>
      <c r="I514" s="148" t="s">
        <v>236</v>
      </c>
      <c r="J514" s="148">
        <f t="shared" ca="1" si="3"/>
        <v>589</v>
      </c>
      <c r="K514" s="37" t="str">
        <f t="shared" ca="1" si="5"/>
        <v>VIGENTE</v>
      </c>
      <c r="L514" s="144" t="s">
        <v>887</v>
      </c>
      <c r="M514" s="144" t="s">
        <v>171</v>
      </c>
      <c r="N514" s="184" t="s">
        <v>3088</v>
      </c>
      <c r="O514" s="144" t="s">
        <v>1623</v>
      </c>
      <c r="P514" s="144" t="s">
        <v>590</v>
      </c>
      <c r="Q514" s="184" t="s">
        <v>3088</v>
      </c>
      <c r="R514" s="144" t="s">
        <v>3096</v>
      </c>
      <c r="S514" s="185" t="s">
        <v>3097</v>
      </c>
      <c r="T514" s="186" t="s">
        <v>3098</v>
      </c>
      <c r="U514" s="184" t="s">
        <v>3090</v>
      </c>
      <c r="V514" s="180" t="s">
        <v>3099</v>
      </c>
      <c r="W514" s="186" t="s">
        <v>3100</v>
      </c>
      <c r="X514" s="184" t="s">
        <v>3090</v>
      </c>
      <c r="Y514" s="99"/>
      <c r="Z514" s="99"/>
      <c r="AA514" s="99"/>
      <c r="AB514" s="99"/>
      <c r="AC514" s="99"/>
      <c r="AD514" s="99"/>
      <c r="AE514" s="99"/>
      <c r="AF514" s="99"/>
      <c r="AG514" s="99"/>
      <c r="AH514" s="99"/>
      <c r="AI514" s="99"/>
      <c r="AJ514" s="99"/>
      <c r="AK514" s="99"/>
      <c r="AL514" s="99"/>
      <c r="AM514" s="99"/>
      <c r="AN514" s="99"/>
      <c r="AO514" s="99"/>
      <c r="AP514" s="99"/>
      <c r="AQ514" s="99"/>
      <c r="AR514" s="99"/>
      <c r="AS514" s="99"/>
    </row>
    <row r="515" spans="1:45" ht="14.25" customHeight="1">
      <c r="A515" s="143" t="s">
        <v>3086</v>
      </c>
      <c r="B515" s="144" t="s">
        <v>2861</v>
      </c>
      <c r="C515" s="144" t="s">
        <v>3087</v>
      </c>
      <c r="D515" s="144" t="s">
        <v>2983</v>
      </c>
      <c r="E515" s="145" t="s">
        <v>1103</v>
      </c>
      <c r="F515" s="145" t="s">
        <v>198</v>
      </c>
      <c r="G515" s="183">
        <v>45108</v>
      </c>
      <c r="H515" s="183">
        <v>45839</v>
      </c>
      <c r="I515" s="148" t="s">
        <v>236</v>
      </c>
      <c r="J515" s="148">
        <f t="shared" ref="J515:J769" ca="1" si="6">H515-$A$2</f>
        <v>589</v>
      </c>
      <c r="K515" s="37" t="str">
        <f t="shared" ca="1" si="5"/>
        <v>VIGENTE</v>
      </c>
      <c r="L515" s="144" t="s">
        <v>887</v>
      </c>
      <c r="M515" s="144" t="s">
        <v>171</v>
      </c>
      <c r="N515" s="184" t="s">
        <v>3088</v>
      </c>
      <c r="O515" s="144" t="s">
        <v>1623</v>
      </c>
      <c r="P515" s="144" t="s">
        <v>590</v>
      </c>
      <c r="Q515" s="184" t="s">
        <v>3088</v>
      </c>
      <c r="R515" s="144" t="s">
        <v>3101</v>
      </c>
      <c r="S515" s="185" t="s">
        <v>3102</v>
      </c>
      <c r="T515" s="186" t="s">
        <v>3103</v>
      </c>
      <c r="U515" s="184" t="s">
        <v>3090</v>
      </c>
      <c r="V515" s="180" t="s">
        <v>3104</v>
      </c>
      <c r="W515" s="186" t="s">
        <v>3105</v>
      </c>
      <c r="X515" s="184" t="s">
        <v>3090</v>
      </c>
      <c r="Y515" s="219"/>
      <c r="Z515" s="219"/>
      <c r="AA515" s="219"/>
      <c r="AB515" s="219"/>
      <c r="AC515" s="219"/>
      <c r="AD515" s="219"/>
      <c r="AE515" s="219"/>
      <c r="AF515" s="219"/>
      <c r="AG515" s="219"/>
      <c r="AH515" s="219"/>
      <c r="AI515" s="219"/>
      <c r="AJ515" s="219"/>
      <c r="AK515" s="219"/>
      <c r="AL515" s="219"/>
      <c r="AM515" s="219"/>
      <c r="AN515" s="219"/>
      <c r="AO515" s="219"/>
      <c r="AP515" s="219"/>
      <c r="AQ515" s="219"/>
      <c r="AR515" s="219"/>
      <c r="AS515" s="219"/>
    </row>
    <row r="516" spans="1:45" ht="14.25" customHeight="1">
      <c r="A516" s="143" t="s">
        <v>3086</v>
      </c>
      <c r="B516" s="144" t="s">
        <v>2861</v>
      </c>
      <c r="C516" s="144" t="s">
        <v>3087</v>
      </c>
      <c r="D516" s="144" t="s">
        <v>2983</v>
      </c>
      <c r="E516" s="145" t="s">
        <v>1103</v>
      </c>
      <c r="F516" s="145" t="s">
        <v>198</v>
      </c>
      <c r="G516" s="183">
        <v>45108</v>
      </c>
      <c r="H516" s="183">
        <v>45839</v>
      </c>
      <c r="I516" s="148" t="s">
        <v>236</v>
      </c>
      <c r="J516" s="148">
        <f t="shared" ca="1" si="6"/>
        <v>589</v>
      </c>
      <c r="K516" s="37" t="str">
        <f t="shared" ca="1" si="5"/>
        <v>VIGENTE</v>
      </c>
      <c r="L516" s="144" t="s">
        <v>887</v>
      </c>
      <c r="M516" s="144" t="s">
        <v>171</v>
      </c>
      <c r="N516" s="184" t="s">
        <v>3088</v>
      </c>
      <c r="O516" s="144" t="s">
        <v>1623</v>
      </c>
      <c r="P516" s="144" t="s">
        <v>590</v>
      </c>
      <c r="Q516" s="184" t="s">
        <v>3088</v>
      </c>
      <c r="R516" s="144" t="s">
        <v>3106</v>
      </c>
      <c r="S516" s="185" t="s">
        <v>2918</v>
      </c>
      <c r="T516" s="186" t="s">
        <v>2919</v>
      </c>
      <c r="U516" s="184" t="s">
        <v>3090</v>
      </c>
      <c r="V516" s="180" t="s">
        <v>2405</v>
      </c>
      <c r="W516" s="186" t="s">
        <v>168</v>
      </c>
      <c r="X516" s="184" t="s">
        <v>3090</v>
      </c>
      <c r="Y516" s="99"/>
      <c r="Z516" s="99"/>
      <c r="AA516" s="99"/>
      <c r="AB516" s="99"/>
      <c r="AC516" s="99"/>
      <c r="AD516" s="99"/>
      <c r="AE516" s="99"/>
      <c r="AF516" s="99"/>
      <c r="AG516" s="99"/>
      <c r="AH516" s="99"/>
      <c r="AI516" s="99"/>
      <c r="AJ516" s="99"/>
      <c r="AK516" s="99"/>
      <c r="AL516" s="99"/>
      <c r="AM516" s="99"/>
      <c r="AN516" s="99"/>
      <c r="AO516" s="99"/>
      <c r="AP516" s="99"/>
      <c r="AQ516" s="99"/>
      <c r="AR516" s="99"/>
      <c r="AS516" s="99"/>
    </row>
    <row r="517" spans="1:45" ht="14.25" customHeight="1">
      <c r="A517" s="143" t="s">
        <v>3086</v>
      </c>
      <c r="B517" s="144" t="s">
        <v>2861</v>
      </c>
      <c r="C517" s="144" t="s">
        <v>3087</v>
      </c>
      <c r="D517" s="144" t="s">
        <v>2983</v>
      </c>
      <c r="E517" s="145" t="s">
        <v>1103</v>
      </c>
      <c r="F517" s="145" t="s">
        <v>198</v>
      </c>
      <c r="G517" s="183">
        <v>45108</v>
      </c>
      <c r="H517" s="183">
        <v>45839</v>
      </c>
      <c r="I517" s="148" t="s">
        <v>236</v>
      </c>
      <c r="J517" s="148">
        <f t="shared" ca="1" si="6"/>
        <v>589</v>
      </c>
      <c r="K517" s="37" t="str">
        <f t="shared" ca="1" si="5"/>
        <v>VIGENTE</v>
      </c>
      <c r="L517" s="144" t="s">
        <v>887</v>
      </c>
      <c r="M517" s="144" t="s">
        <v>171</v>
      </c>
      <c r="N517" s="184" t="s">
        <v>3088</v>
      </c>
      <c r="O517" s="144" t="s">
        <v>1623</v>
      </c>
      <c r="P517" s="144" t="s">
        <v>590</v>
      </c>
      <c r="Q517" s="184" t="s">
        <v>3088</v>
      </c>
      <c r="R517" s="144" t="s">
        <v>3107</v>
      </c>
      <c r="S517" s="185" t="s">
        <v>2469</v>
      </c>
      <c r="T517" s="186" t="s">
        <v>2470</v>
      </c>
      <c r="U517" s="184" t="s">
        <v>3090</v>
      </c>
      <c r="V517" s="180" t="s">
        <v>3108</v>
      </c>
      <c r="W517" s="186" t="s">
        <v>3109</v>
      </c>
      <c r="X517" s="184" t="s">
        <v>3090</v>
      </c>
      <c r="Y517" s="219"/>
      <c r="Z517" s="219"/>
      <c r="AA517" s="219"/>
      <c r="AB517" s="219"/>
      <c r="AC517" s="219"/>
      <c r="AD517" s="219"/>
      <c r="AE517" s="219"/>
      <c r="AF517" s="219"/>
      <c r="AG517" s="219"/>
      <c r="AH517" s="219"/>
      <c r="AI517" s="219"/>
      <c r="AJ517" s="219"/>
      <c r="AK517" s="219"/>
      <c r="AL517" s="219"/>
      <c r="AM517" s="219"/>
      <c r="AN517" s="219"/>
      <c r="AO517" s="219"/>
      <c r="AP517" s="219"/>
      <c r="AQ517" s="219"/>
      <c r="AR517" s="219"/>
      <c r="AS517" s="219"/>
    </row>
    <row r="518" spans="1:45" ht="14.25" customHeight="1">
      <c r="A518" s="143" t="s">
        <v>3086</v>
      </c>
      <c r="B518" s="144" t="s">
        <v>2861</v>
      </c>
      <c r="C518" s="144" t="s">
        <v>3087</v>
      </c>
      <c r="D518" s="144" t="s">
        <v>2983</v>
      </c>
      <c r="E518" s="145" t="s">
        <v>1103</v>
      </c>
      <c r="F518" s="145" t="s">
        <v>198</v>
      </c>
      <c r="G518" s="183">
        <v>45108</v>
      </c>
      <c r="H518" s="183">
        <v>45839</v>
      </c>
      <c r="I518" s="148" t="s">
        <v>236</v>
      </c>
      <c r="J518" s="148">
        <f t="shared" ca="1" si="6"/>
        <v>589</v>
      </c>
      <c r="K518" s="37" t="str">
        <f t="shared" ca="1" si="5"/>
        <v>VIGENTE</v>
      </c>
      <c r="L518" s="144" t="s">
        <v>887</v>
      </c>
      <c r="M518" s="144" t="s">
        <v>171</v>
      </c>
      <c r="N518" s="184" t="s">
        <v>3088</v>
      </c>
      <c r="O518" s="144" t="s">
        <v>1623</v>
      </c>
      <c r="P518" s="144" t="s">
        <v>590</v>
      </c>
      <c r="Q518" s="184" t="s">
        <v>3088</v>
      </c>
      <c r="R518" s="144" t="s">
        <v>3110</v>
      </c>
      <c r="S518" s="185" t="s">
        <v>3111</v>
      </c>
      <c r="T518" s="186" t="s">
        <v>3112</v>
      </c>
      <c r="U518" s="184" t="s">
        <v>3090</v>
      </c>
      <c r="V518" s="180" t="s">
        <v>3113</v>
      </c>
      <c r="W518" s="186" t="s">
        <v>3114</v>
      </c>
      <c r="X518" s="184" t="s">
        <v>3090</v>
      </c>
      <c r="Y518" s="99"/>
      <c r="Z518" s="99"/>
      <c r="AA518" s="99"/>
      <c r="AB518" s="99"/>
      <c r="AC518" s="99"/>
      <c r="AD518" s="99"/>
      <c r="AE518" s="99"/>
      <c r="AF518" s="99"/>
      <c r="AG518" s="99"/>
      <c r="AH518" s="99"/>
      <c r="AI518" s="99"/>
      <c r="AJ518" s="99"/>
      <c r="AK518" s="99"/>
      <c r="AL518" s="99"/>
      <c r="AM518" s="99"/>
      <c r="AN518" s="99"/>
      <c r="AO518" s="99"/>
      <c r="AP518" s="99"/>
      <c r="AQ518" s="99"/>
      <c r="AR518" s="99"/>
      <c r="AS518" s="99"/>
    </row>
    <row r="519" spans="1:45" ht="14.25" customHeight="1">
      <c r="A519" s="143" t="s">
        <v>3115</v>
      </c>
      <c r="B519" s="144" t="s">
        <v>2882</v>
      </c>
      <c r="C519" s="144" t="s">
        <v>3116</v>
      </c>
      <c r="D519" s="144" t="s">
        <v>3117</v>
      </c>
      <c r="E519" s="145" t="s">
        <v>2885</v>
      </c>
      <c r="F519" s="145" t="s">
        <v>25</v>
      </c>
      <c r="G519" s="183">
        <v>45111</v>
      </c>
      <c r="H519" s="183">
        <v>46572</v>
      </c>
      <c r="I519" s="148" t="s">
        <v>236</v>
      </c>
      <c r="J519" s="148">
        <f t="shared" ca="1" si="6"/>
        <v>1322</v>
      </c>
      <c r="K519" s="37" t="str">
        <f t="shared" ca="1" si="5"/>
        <v>VIGENTE</v>
      </c>
      <c r="L519" s="144" t="s">
        <v>264</v>
      </c>
      <c r="M519" s="144" t="s">
        <v>265</v>
      </c>
      <c r="N519" s="184" t="s">
        <v>3118</v>
      </c>
      <c r="O519" s="144" t="s">
        <v>1597</v>
      </c>
      <c r="P519" s="144" t="s">
        <v>268</v>
      </c>
      <c r="Q519" s="184" t="s">
        <v>3118</v>
      </c>
      <c r="R519" s="144" t="s">
        <v>1805</v>
      </c>
      <c r="S519" s="185" t="s">
        <v>1599</v>
      </c>
      <c r="T519" s="186" t="s">
        <v>1600</v>
      </c>
      <c r="U519" s="184" t="s">
        <v>3119</v>
      </c>
      <c r="V519" s="180" t="s">
        <v>264</v>
      </c>
      <c r="W519" s="186" t="s">
        <v>265</v>
      </c>
      <c r="X519" s="184" t="s">
        <v>3119</v>
      </c>
      <c r="Y519" s="219"/>
      <c r="Z519" s="219"/>
      <c r="AA519" s="219"/>
      <c r="AB519" s="219"/>
      <c r="AC519" s="219"/>
      <c r="AD519" s="219"/>
      <c r="AE519" s="219"/>
      <c r="AF519" s="219"/>
      <c r="AG519" s="219"/>
      <c r="AH519" s="219"/>
      <c r="AI519" s="219"/>
      <c r="AJ519" s="219"/>
      <c r="AK519" s="219"/>
      <c r="AL519" s="219"/>
      <c r="AM519" s="219"/>
      <c r="AN519" s="219"/>
      <c r="AO519" s="219"/>
      <c r="AP519" s="219"/>
      <c r="AQ519" s="219"/>
      <c r="AR519" s="219"/>
      <c r="AS519" s="219"/>
    </row>
    <row r="520" spans="1:45" ht="14.25" customHeight="1">
      <c r="A520" s="143" t="s">
        <v>3120</v>
      </c>
      <c r="B520" s="144" t="s">
        <v>2861</v>
      </c>
      <c r="C520" s="144" t="s">
        <v>3121</v>
      </c>
      <c r="D520" s="144" t="s">
        <v>2983</v>
      </c>
      <c r="E520" s="145" t="s">
        <v>1103</v>
      </c>
      <c r="F520" s="145" t="s">
        <v>198</v>
      </c>
      <c r="G520" s="183">
        <v>45139</v>
      </c>
      <c r="H520" s="183">
        <v>45748</v>
      </c>
      <c r="I520" s="148" t="s">
        <v>199</v>
      </c>
      <c r="J520" s="148">
        <f t="shared" ca="1" si="6"/>
        <v>498</v>
      </c>
      <c r="K520" s="37" t="str">
        <f t="shared" ca="1" si="5"/>
        <v>VIGENTE</v>
      </c>
      <c r="L520" s="144" t="s">
        <v>897</v>
      </c>
      <c r="M520" s="144" t="s">
        <v>898</v>
      </c>
      <c r="N520" s="184" t="s">
        <v>3122</v>
      </c>
      <c r="O520" s="144" t="s">
        <v>694</v>
      </c>
      <c r="P520" s="144" t="s">
        <v>3123</v>
      </c>
      <c r="Q520" s="184" t="s">
        <v>3122</v>
      </c>
      <c r="R520" s="144" t="s">
        <v>1933</v>
      </c>
      <c r="S520" s="185" t="s">
        <v>895</v>
      </c>
      <c r="T520" s="186" t="s">
        <v>776</v>
      </c>
      <c r="U520" s="184" t="s">
        <v>3124</v>
      </c>
      <c r="V520" s="180" t="s">
        <v>1294</v>
      </c>
      <c r="W520" s="186" t="s">
        <v>446</v>
      </c>
      <c r="X520" s="184" t="s">
        <v>3124</v>
      </c>
      <c r="Y520" s="99"/>
      <c r="Z520" s="99"/>
      <c r="AA520" s="99"/>
      <c r="AB520" s="99"/>
      <c r="AC520" s="99"/>
      <c r="AD520" s="99"/>
      <c r="AE520" s="99"/>
      <c r="AF520" s="99"/>
      <c r="AG520" s="99"/>
      <c r="AH520" s="99"/>
      <c r="AI520" s="99"/>
      <c r="AJ520" s="99"/>
      <c r="AK520" s="99"/>
      <c r="AL520" s="99"/>
      <c r="AM520" s="99"/>
      <c r="AN520" s="99"/>
      <c r="AO520" s="99"/>
      <c r="AP520" s="99"/>
      <c r="AQ520" s="99"/>
      <c r="AR520" s="99"/>
      <c r="AS520" s="99"/>
    </row>
    <row r="521" spans="1:45" ht="14.25" customHeight="1">
      <c r="A521" s="223" t="s">
        <v>3125</v>
      </c>
      <c r="B521" s="144" t="s">
        <v>3126</v>
      </c>
      <c r="C521" s="144" t="s">
        <v>3127</v>
      </c>
      <c r="D521" s="144" t="s">
        <v>3128</v>
      </c>
      <c r="E521" s="145" t="s">
        <v>137</v>
      </c>
      <c r="F521" s="145" t="s">
        <v>25</v>
      </c>
      <c r="G521" s="183">
        <v>44968</v>
      </c>
      <c r="H521" s="183">
        <v>45333</v>
      </c>
      <c r="I521" s="148" t="s">
        <v>153</v>
      </c>
      <c r="J521" s="148">
        <f t="shared" ca="1" si="6"/>
        <v>83</v>
      </c>
      <c r="K521" s="37" t="str">
        <f t="shared" ca="1" si="5"/>
        <v>PROVIDÊNCIAS</v>
      </c>
      <c r="L521" s="144" t="s">
        <v>2218</v>
      </c>
      <c r="M521" s="144" t="s">
        <v>1210</v>
      </c>
      <c r="N521" s="184" t="s">
        <v>3129</v>
      </c>
      <c r="O521" s="144" t="s">
        <v>683</v>
      </c>
      <c r="P521" s="144" t="s">
        <v>308</v>
      </c>
      <c r="Q521" s="184" t="s">
        <v>3129</v>
      </c>
      <c r="R521" s="144" t="s">
        <v>685</v>
      </c>
      <c r="S521" s="185" t="s">
        <v>3130</v>
      </c>
      <c r="T521" s="186" t="s">
        <v>1213</v>
      </c>
      <c r="U521" s="184" t="s">
        <v>3131</v>
      </c>
      <c r="V521" s="180" t="s">
        <v>3132</v>
      </c>
      <c r="W521" s="186" t="s">
        <v>3133</v>
      </c>
      <c r="X521" s="184" t="s">
        <v>3131</v>
      </c>
      <c r="Y521" s="219"/>
      <c r="Z521" s="219"/>
      <c r="AA521" s="219"/>
      <c r="AB521" s="219"/>
      <c r="AC521" s="219"/>
      <c r="AD521" s="219"/>
      <c r="AE521" s="219"/>
      <c r="AF521" s="219"/>
      <c r="AG521" s="219"/>
      <c r="AH521" s="219"/>
      <c r="AI521" s="219"/>
      <c r="AJ521" s="219"/>
      <c r="AK521" s="219"/>
      <c r="AL521" s="219"/>
      <c r="AM521" s="219"/>
      <c r="AN521" s="219"/>
      <c r="AO521" s="219"/>
      <c r="AP521" s="219"/>
      <c r="AQ521" s="219"/>
      <c r="AR521" s="219"/>
      <c r="AS521" s="219"/>
    </row>
    <row r="522" spans="1:45" ht="14.25" customHeight="1">
      <c r="A522" s="223" t="s">
        <v>3134</v>
      </c>
      <c r="B522" s="144" t="s">
        <v>1619</v>
      </c>
      <c r="C522" s="144" t="s">
        <v>3135</v>
      </c>
      <c r="D522" s="144" t="s">
        <v>2051</v>
      </c>
      <c r="E522" s="145" t="s">
        <v>2618</v>
      </c>
      <c r="F522" s="145" t="s">
        <v>25</v>
      </c>
      <c r="G522" s="183">
        <v>44966</v>
      </c>
      <c r="H522" s="183">
        <v>45574</v>
      </c>
      <c r="I522" s="148" t="s">
        <v>361</v>
      </c>
      <c r="J522" s="148">
        <f t="shared" ca="1" si="6"/>
        <v>324</v>
      </c>
      <c r="K522" s="37" t="str">
        <f t="shared" ca="1" si="5"/>
        <v>VIGENTE</v>
      </c>
      <c r="L522" s="144" t="s">
        <v>1948</v>
      </c>
      <c r="M522" s="144" t="s">
        <v>1949</v>
      </c>
      <c r="N522" s="184" t="s">
        <v>3136</v>
      </c>
      <c r="O522" s="144" t="s">
        <v>2048</v>
      </c>
      <c r="P522" s="144" t="s">
        <v>1264</v>
      </c>
      <c r="Q522" s="184" t="s">
        <v>3136</v>
      </c>
      <c r="R522" s="144" t="s">
        <v>1440</v>
      </c>
      <c r="S522" s="185" t="s">
        <v>745</v>
      </c>
      <c r="T522" s="186" t="s">
        <v>746</v>
      </c>
      <c r="U522" s="184" t="s">
        <v>3137</v>
      </c>
      <c r="V522" s="180" t="s">
        <v>1441</v>
      </c>
      <c r="W522" s="186" t="s">
        <v>1442</v>
      </c>
      <c r="X522" s="184" t="s">
        <v>3137</v>
      </c>
      <c r="Y522" s="99"/>
      <c r="Z522" s="99"/>
      <c r="AA522" s="99"/>
      <c r="AB522" s="99"/>
      <c r="AC522" s="99"/>
      <c r="AD522" s="99"/>
      <c r="AE522" s="99"/>
      <c r="AF522" s="99"/>
      <c r="AG522" s="99"/>
      <c r="AH522" s="99"/>
      <c r="AI522" s="99"/>
      <c r="AJ522" s="99"/>
      <c r="AK522" s="99"/>
      <c r="AL522" s="99"/>
      <c r="AM522" s="99"/>
      <c r="AN522" s="99"/>
      <c r="AO522" s="99"/>
      <c r="AP522" s="99"/>
      <c r="AQ522" s="99"/>
      <c r="AR522" s="99"/>
      <c r="AS522" s="99"/>
    </row>
    <row r="523" spans="1:45" ht="14.25" customHeight="1">
      <c r="A523" s="223" t="s">
        <v>3138</v>
      </c>
      <c r="B523" s="144" t="s">
        <v>2861</v>
      </c>
      <c r="C523" s="144" t="s">
        <v>3139</v>
      </c>
      <c r="D523" s="144" t="s">
        <v>3140</v>
      </c>
      <c r="E523" s="145" t="s">
        <v>1103</v>
      </c>
      <c r="F523" s="145" t="s">
        <v>198</v>
      </c>
      <c r="G523" s="183">
        <v>45082</v>
      </c>
      <c r="H523" s="183">
        <v>45662</v>
      </c>
      <c r="I523" s="148" t="s">
        <v>138</v>
      </c>
      <c r="J523" s="148">
        <f t="shared" ca="1" si="6"/>
        <v>412</v>
      </c>
      <c r="K523" s="37" t="str">
        <f t="shared" ca="1" si="5"/>
        <v>VIGENTE</v>
      </c>
      <c r="L523" s="144" t="s">
        <v>1093</v>
      </c>
      <c r="M523" s="144" t="s">
        <v>73</v>
      </c>
      <c r="N523" s="184" t="s">
        <v>3141</v>
      </c>
      <c r="O523" s="144" t="s">
        <v>911</v>
      </c>
      <c r="P523" s="144" t="s">
        <v>912</v>
      </c>
      <c r="Q523" s="184" t="s">
        <v>3141</v>
      </c>
      <c r="R523" s="144" t="s">
        <v>3142</v>
      </c>
      <c r="S523" s="185" t="s">
        <v>1303</v>
      </c>
      <c r="T523" s="186" t="s">
        <v>76</v>
      </c>
      <c r="U523" s="224" t="s">
        <v>3143</v>
      </c>
      <c r="V523" s="180" t="s">
        <v>2320</v>
      </c>
      <c r="W523" s="186" t="s">
        <v>2321</v>
      </c>
      <c r="X523" s="224" t="s">
        <v>3143</v>
      </c>
      <c r="Y523" s="219"/>
      <c r="Z523" s="219"/>
      <c r="AA523" s="219"/>
      <c r="AB523" s="219"/>
      <c r="AC523" s="219"/>
      <c r="AD523" s="219"/>
      <c r="AE523" s="219"/>
      <c r="AF523" s="219"/>
      <c r="AG523" s="219"/>
      <c r="AH523" s="219"/>
      <c r="AI523" s="219"/>
      <c r="AJ523" s="219"/>
      <c r="AK523" s="219"/>
      <c r="AL523" s="219"/>
      <c r="AM523" s="219"/>
      <c r="AN523" s="219"/>
      <c r="AO523" s="219"/>
      <c r="AP523" s="219"/>
      <c r="AQ523" s="219"/>
      <c r="AR523" s="219"/>
      <c r="AS523" s="219"/>
    </row>
    <row r="524" spans="1:45" ht="14.25" customHeight="1">
      <c r="A524" s="223" t="s">
        <v>3144</v>
      </c>
      <c r="B524" s="144" t="s">
        <v>2023</v>
      </c>
      <c r="C524" s="144" t="s">
        <v>3145</v>
      </c>
      <c r="D524" s="144" t="s">
        <v>3146</v>
      </c>
      <c r="E524" s="145" t="s">
        <v>1010</v>
      </c>
      <c r="F524" s="145" t="s">
        <v>25</v>
      </c>
      <c r="G524" s="183">
        <v>45006</v>
      </c>
      <c r="H524" s="183">
        <v>45372</v>
      </c>
      <c r="I524" s="148" t="s">
        <v>41</v>
      </c>
      <c r="J524" s="148">
        <f t="shared" ca="1" si="6"/>
        <v>122</v>
      </c>
      <c r="K524" s="37" t="str">
        <f t="shared" ca="1" si="5"/>
        <v>VIGENTE</v>
      </c>
      <c r="L524" s="144" t="s">
        <v>3147</v>
      </c>
      <c r="M524" s="144" t="s">
        <v>1954</v>
      </c>
      <c r="N524" s="184" t="s">
        <v>3148</v>
      </c>
      <c r="O524" s="144" t="s">
        <v>330</v>
      </c>
      <c r="P524" s="144" t="s">
        <v>331</v>
      </c>
      <c r="Q524" s="184" t="s">
        <v>3148</v>
      </c>
      <c r="R524" s="144" t="s">
        <v>1499</v>
      </c>
      <c r="S524" s="185" t="s">
        <v>336</v>
      </c>
      <c r="T524" s="186" t="s">
        <v>784</v>
      </c>
      <c r="U524" s="184" t="s">
        <v>3149</v>
      </c>
      <c r="V524" s="180" t="s">
        <v>786</v>
      </c>
      <c r="W524" s="186" t="s">
        <v>334</v>
      </c>
      <c r="X524" s="184" t="s">
        <v>3149</v>
      </c>
      <c r="Y524" s="99"/>
      <c r="Z524" s="99"/>
      <c r="AA524" s="99"/>
      <c r="AB524" s="99"/>
      <c r="AC524" s="99"/>
      <c r="AD524" s="99"/>
      <c r="AE524" s="99"/>
      <c r="AF524" s="99"/>
      <c r="AG524" s="99"/>
      <c r="AH524" s="99"/>
      <c r="AI524" s="99"/>
      <c r="AJ524" s="99"/>
      <c r="AK524" s="99"/>
      <c r="AL524" s="99"/>
      <c r="AM524" s="99"/>
      <c r="AN524" s="99"/>
      <c r="AO524" s="99"/>
      <c r="AP524" s="99"/>
      <c r="AQ524" s="99"/>
      <c r="AR524" s="99"/>
      <c r="AS524" s="99"/>
    </row>
    <row r="525" spans="1:45" ht="14.25" customHeight="1">
      <c r="A525" s="223" t="s">
        <v>3150</v>
      </c>
      <c r="B525" s="144" t="s">
        <v>2882</v>
      </c>
      <c r="C525" s="144" t="s">
        <v>3151</v>
      </c>
      <c r="D525" s="144" t="s">
        <v>3117</v>
      </c>
      <c r="E525" s="145" t="s">
        <v>2885</v>
      </c>
      <c r="F525" s="145" t="s">
        <v>25</v>
      </c>
      <c r="G525" s="183">
        <v>45089</v>
      </c>
      <c r="H525" s="183">
        <v>46549</v>
      </c>
      <c r="I525" s="148" t="s">
        <v>219</v>
      </c>
      <c r="J525" s="148">
        <f t="shared" ca="1" si="6"/>
        <v>1299</v>
      </c>
      <c r="K525" s="37" t="str">
        <f t="shared" ca="1" si="5"/>
        <v>VIGENTE</v>
      </c>
      <c r="L525" s="144" t="s">
        <v>3152</v>
      </c>
      <c r="M525" s="144" t="s">
        <v>3153</v>
      </c>
      <c r="N525" s="184" t="s">
        <v>3154</v>
      </c>
      <c r="O525" s="144" t="s">
        <v>3155</v>
      </c>
      <c r="P525" s="144" t="s">
        <v>3156</v>
      </c>
      <c r="Q525" s="184" t="s">
        <v>3154</v>
      </c>
      <c r="R525" s="144" t="s">
        <v>1973</v>
      </c>
      <c r="S525" s="185" t="s">
        <v>557</v>
      </c>
      <c r="T525" s="186" t="s">
        <v>558</v>
      </c>
      <c r="U525" s="184" t="s">
        <v>3157</v>
      </c>
      <c r="V525" s="180" t="s">
        <v>3158</v>
      </c>
      <c r="W525" s="186" t="s">
        <v>1510</v>
      </c>
      <c r="X525" s="224" t="s">
        <v>3159</v>
      </c>
      <c r="Y525" s="219"/>
      <c r="Z525" s="219"/>
      <c r="AA525" s="219"/>
      <c r="AB525" s="219"/>
      <c r="AC525" s="219"/>
      <c r="AD525" s="219"/>
      <c r="AE525" s="219"/>
      <c r="AF525" s="219"/>
      <c r="AG525" s="219"/>
      <c r="AH525" s="219"/>
      <c r="AI525" s="219"/>
      <c r="AJ525" s="219"/>
      <c r="AK525" s="219"/>
      <c r="AL525" s="219"/>
      <c r="AM525" s="219"/>
      <c r="AN525" s="219"/>
      <c r="AO525" s="219"/>
      <c r="AP525" s="219"/>
      <c r="AQ525" s="219"/>
      <c r="AR525" s="219"/>
      <c r="AS525" s="219"/>
    </row>
    <row r="526" spans="1:45" ht="14.25" customHeight="1">
      <c r="A526" s="223" t="s">
        <v>3160</v>
      </c>
      <c r="B526" s="144" t="s">
        <v>2882</v>
      </c>
      <c r="C526" s="144" t="s">
        <v>3161</v>
      </c>
      <c r="D526" s="144" t="s">
        <v>3117</v>
      </c>
      <c r="E526" s="145" t="s">
        <v>2885</v>
      </c>
      <c r="F526" s="145" t="s">
        <v>25</v>
      </c>
      <c r="G526" s="183">
        <v>45111</v>
      </c>
      <c r="H526" s="183">
        <v>46572</v>
      </c>
      <c r="I526" s="148" t="s">
        <v>236</v>
      </c>
      <c r="J526" s="148">
        <f t="shared" ca="1" si="6"/>
        <v>1322</v>
      </c>
      <c r="K526" s="37" t="str">
        <f t="shared" ca="1" si="5"/>
        <v>VIGENTE</v>
      </c>
      <c r="L526" s="144" t="s">
        <v>634</v>
      </c>
      <c r="M526" s="144" t="s">
        <v>635</v>
      </c>
      <c r="N526" s="184" t="s">
        <v>3162</v>
      </c>
      <c r="O526" s="144" t="s">
        <v>636</v>
      </c>
      <c r="P526" s="144" t="s">
        <v>637</v>
      </c>
      <c r="Q526" s="184" t="s">
        <v>3162</v>
      </c>
      <c r="R526" s="144" t="s">
        <v>3000</v>
      </c>
      <c r="S526" s="185" t="s">
        <v>923</v>
      </c>
      <c r="T526" s="186" t="s">
        <v>924</v>
      </c>
      <c r="U526" s="184" t="s">
        <v>3163</v>
      </c>
      <c r="V526" s="180" t="s">
        <v>926</v>
      </c>
      <c r="W526" s="186" t="s">
        <v>927</v>
      </c>
      <c r="X526" s="224" t="s">
        <v>3163</v>
      </c>
      <c r="Y526" s="99"/>
      <c r="Z526" s="99"/>
      <c r="AA526" s="99"/>
      <c r="AB526" s="99"/>
      <c r="AC526" s="99"/>
      <c r="AD526" s="99"/>
      <c r="AE526" s="99"/>
      <c r="AF526" s="99"/>
      <c r="AG526" s="99"/>
      <c r="AH526" s="99"/>
      <c r="AI526" s="99"/>
      <c r="AJ526" s="99"/>
      <c r="AK526" s="99"/>
      <c r="AL526" s="99"/>
      <c r="AM526" s="99"/>
      <c r="AN526" s="99"/>
      <c r="AO526" s="99"/>
      <c r="AP526" s="99"/>
      <c r="AQ526" s="99"/>
      <c r="AR526" s="99"/>
      <c r="AS526" s="99"/>
    </row>
    <row r="527" spans="1:45" ht="14.25" customHeight="1">
      <c r="A527" s="143" t="s">
        <v>3164</v>
      </c>
      <c r="B527" s="144" t="s">
        <v>2995</v>
      </c>
      <c r="C527" s="144" t="s">
        <v>3165</v>
      </c>
      <c r="D527" s="144" t="s">
        <v>2997</v>
      </c>
      <c r="E527" s="145" t="s">
        <v>3166</v>
      </c>
      <c r="F527" s="145" t="s">
        <v>198</v>
      </c>
      <c r="G527" s="183">
        <v>45078</v>
      </c>
      <c r="H527" s="183">
        <v>45689</v>
      </c>
      <c r="I527" s="148" t="s">
        <v>153</v>
      </c>
      <c r="J527" s="148">
        <f t="shared" ca="1" si="6"/>
        <v>439</v>
      </c>
      <c r="K527" s="37" t="str">
        <f t="shared" ca="1" si="5"/>
        <v>VIGENTE</v>
      </c>
      <c r="L527" s="144" t="s">
        <v>56</v>
      </c>
      <c r="M527" s="192" t="s">
        <v>812</v>
      </c>
      <c r="N527" s="184" t="s">
        <v>3167</v>
      </c>
      <c r="O527" s="144" t="s">
        <v>377</v>
      </c>
      <c r="P527" s="192" t="s">
        <v>378</v>
      </c>
      <c r="Q527" s="184" t="s">
        <v>3167</v>
      </c>
      <c r="R527" s="144" t="s">
        <v>1695</v>
      </c>
      <c r="S527" s="185" t="s">
        <v>3168</v>
      </c>
      <c r="T527" s="186" t="s">
        <v>3169</v>
      </c>
      <c r="U527" s="224" t="s">
        <v>3170</v>
      </c>
      <c r="V527" s="180" t="s">
        <v>3171</v>
      </c>
      <c r="W527" s="186" t="s">
        <v>3172</v>
      </c>
      <c r="X527" s="224" t="s">
        <v>3170</v>
      </c>
      <c r="Y527" s="219"/>
      <c r="Z527" s="219"/>
      <c r="AA527" s="219"/>
      <c r="AB527" s="219"/>
      <c r="AC527" s="219"/>
      <c r="AD527" s="219"/>
      <c r="AE527" s="219"/>
      <c r="AF527" s="219"/>
      <c r="AG527" s="219"/>
      <c r="AH527" s="219"/>
      <c r="AI527" s="219"/>
      <c r="AJ527" s="219"/>
      <c r="AK527" s="219"/>
      <c r="AL527" s="219"/>
      <c r="AM527" s="219"/>
      <c r="AN527" s="219"/>
      <c r="AO527" s="219"/>
      <c r="AP527" s="219"/>
      <c r="AQ527" s="219"/>
      <c r="AR527" s="219"/>
      <c r="AS527" s="219"/>
    </row>
    <row r="528" spans="1:45" ht="14.25" customHeight="1">
      <c r="A528" s="143" t="s">
        <v>3173</v>
      </c>
      <c r="B528" s="144" t="s">
        <v>2861</v>
      </c>
      <c r="C528" s="144" t="s">
        <v>3174</v>
      </c>
      <c r="D528" s="144" t="s">
        <v>3047</v>
      </c>
      <c r="E528" s="145" t="s">
        <v>1103</v>
      </c>
      <c r="F528" s="145" t="s">
        <v>198</v>
      </c>
      <c r="G528" s="183">
        <v>45114</v>
      </c>
      <c r="H528" s="183">
        <v>45723</v>
      </c>
      <c r="I528" s="148" t="s">
        <v>41</v>
      </c>
      <c r="J528" s="148">
        <f t="shared" ca="1" si="6"/>
        <v>473</v>
      </c>
      <c r="K528" s="37" t="str">
        <f t="shared" ca="1" si="5"/>
        <v>VIGENTE</v>
      </c>
      <c r="L528" s="144" t="s">
        <v>3175</v>
      </c>
      <c r="M528" s="144" t="s">
        <v>3176</v>
      </c>
      <c r="N528" s="184" t="s">
        <v>3177</v>
      </c>
      <c r="O528" s="144" t="s">
        <v>930</v>
      </c>
      <c r="P528" s="144" t="s">
        <v>931</v>
      </c>
      <c r="Q528" s="184" t="s">
        <v>3178</v>
      </c>
      <c r="R528" s="144" t="s">
        <v>3008</v>
      </c>
      <c r="S528" s="185" t="s">
        <v>3179</v>
      </c>
      <c r="T528" s="186" t="s">
        <v>3180</v>
      </c>
      <c r="U528" s="184" t="s">
        <v>3181</v>
      </c>
      <c r="V528" s="180" t="s">
        <v>3182</v>
      </c>
      <c r="W528" s="186" t="s">
        <v>3183</v>
      </c>
      <c r="X528" s="184" t="s">
        <v>3181</v>
      </c>
      <c r="Y528" s="99"/>
      <c r="Z528" s="99"/>
      <c r="AA528" s="99"/>
      <c r="AB528" s="99"/>
      <c r="AC528" s="99"/>
      <c r="AD528" s="99"/>
      <c r="AE528" s="99"/>
      <c r="AF528" s="99"/>
      <c r="AG528" s="99"/>
      <c r="AH528" s="99"/>
      <c r="AI528" s="99"/>
      <c r="AJ528" s="99"/>
      <c r="AK528" s="99"/>
      <c r="AL528" s="99"/>
      <c r="AM528" s="99"/>
      <c r="AN528" s="99"/>
      <c r="AO528" s="99"/>
      <c r="AP528" s="99"/>
      <c r="AQ528" s="99"/>
      <c r="AR528" s="99"/>
      <c r="AS528" s="99"/>
    </row>
    <row r="529" spans="1:45" ht="14.25" customHeight="1">
      <c r="A529" s="143" t="s">
        <v>3184</v>
      </c>
      <c r="B529" s="144"/>
      <c r="C529" s="144" t="s">
        <v>3185</v>
      </c>
      <c r="D529" s="144" t="s">
        <v>3117</v>
      </c>
      <c r="E529" s="145" t="s">
        <v>2885</v>
      </c>
      <c r="F529" s="145" t="s">
        <v>25</v>
      </c>
      <c r="G529" s="183">
        <v>45112</v>
      </c>
      <c r="H529" s="183">
        <v>46573</v>
      </c>
      <c r="I529" s="148" t="s">
        <v>236</v>
      </c>
      <c r="J529" s="148">
        <f t="shared" ca="1" si="6"/>
        <v>1323</v>
      </c>
      <c r="K529" s="37" t="str">
        <f t="shared" ca="1" si="5"/>
        <v>VIGENTE</v>
      </c>
      <c r="L529" s="144" t="s">
        <v>110</v>
      </c>
      <c r="M529" s="144" t="s">
        <v>111</v>
      </c>
      <c r="N529" s="184" t="s">
        <v>3186</v>
      </c>
      <c r="O529" s="144" t="s">
        <v>113</v>
      </c>
      <c r="P529" s="144" t="s">
        <v>114</v>
      </c>
      <c r="Q529" s="184" t="s">
        <v>3186</v>
      </c>
      <c r="R529" s="144" t="s">
        <v>2105</v>
      </c>
      <c r="S529" s="185" t="s">
        <v>665</v>
      </c>
      <c r="T529" s="186" t="s">
        <v>666</v>
      </c>
      <c r="U529" s="184" t="s">
        <v>3187</v>
      </c>
      <c r="V529" s="180" t="s">
        <v>110</v>
      </c>
      <c r="W529" s="186" t="s">
        <v>111</v>
      </c>
      <c r="X529" s="184" t="s">
        <v>3187</v>
      </c>
      <c r="Y529" s="219"/>
      <c r="Z529" s="219"/>
      <c r="AA529" s="219"/>
      <c r="AB529" s="219"/>
      <c r="AC529" s="219"/>
      <c r="AD529" s="219"/>
      <c r="AE529" s="219"/>
      <c r="AF529" s="219"/>
      <c r="AG529" s="219"/>
      <c r="AH529" s="219"/>
      <c r="AI529" s="219"/>
      <c r="AJ529" s="219"/>
      <c r="AK529" s="219"/>
      <c r="AL529" s="219"/>
      <c r="AM529" s="219"/>
      <c r="AN529" s="219"/>
      <c r="AO529" s="219"/>
      <c r="AP529" s="219"/>
      <c r="AQ529" s="219"/>
      <c r="AR529" s="219"/>
      <c r="AS529" s="219"/>
    </row>
    <row r="530" spans="1:45" ht="14.25" customHeight="1">
      <c r="A530" s="143" t="s">
        <v>3184</v>
      </c>
      <c r="B530" s="144"/>
      <c r="C530" s="144" t="s">
        <v>3185</v>
      </c>
      <c r="D530" s="144" t="s">
        <v>3117</v>
      </c>
      <c r="E530" s="145" t="s">
        <v>2885</v>
      </c>
      <c r="F530" s="145" t="s">
        <v>25</v>
      </c>
      <c r="G530" s="183">
        <v>45112</v>
      </c>
      <c r="H530" s="183">
        <v>46573</v>
      </c>
      <c r="I530" s="148" t="s">
        <v>236</v>
      </c>
      <c r="J530" s="148">
        <f t="shared" ca="1" si="6"/>
        <v>1323</v>
      </c>
      <c r="K530" s="37" t="str">
        <f t="shared" ca="1" si="5"/>
        <v>VIGENTE</v>
      </c>
      <c r="L530" s="144" t="s">
        <v>110</v>
      </c>
      <c r="M530" s="144" t="s">
        <v>111</v>
      </c>
      <c r="N530" s="184" t="s">
        <v>3186</v>
      </c>
      <c r="O530" s="144" t="s">
        <v>113</v>
      </c>
      <c r="P530" s="144" t="s">
        <v>114</v>
      </c>
      <c r="Q530" s="184" t="s">
        <v>3186</v>
      </c>
      <c r="R530" s="144" t="s">
        <v>2107</v>
      </c>
      <c r="S530" s="185" t="s">
        <v>1589</v>
      </c>
      <c r="T530" s="186" t="s">
        <v>1590</v>
      </c>
      <c r="U530" s="184" t="s">
        <v>3187</v>
      </c>
      <c r="V530" s="180" t="s">
        <v>1592</v>
      </c>
      <c r="W530" s="186" t="s">
        <v>1593</v>
      </c>
      <c r="X530" s="184" t="s">
        <v>3187</v>
      </c>
      <c r="Y530" s="99"/>
      <c r="Z530" s="99"/>
      <c r="AA530" s="99"/>
      <c r="AB530" s="99"/>
      <c r="AC530" s="99"/>
      <c r="AD530" s="99"/>
      <c r="AE530" s="99"/>
      <c r="AF530" s="99"/>
      <c r="AG530" s="99"/>
      <c r="AH530" s="99"/>
      <c r="AI530" s="99"/>
      <c r="AJ530" s="99"/>
      <c r="AK530" s="99"/>
      <c r="AL530" s="99"/>
      <c r="AM530" s="99"/>
      <c r="AN530" s="99"/>
      <c r="AO530" s="99"/>
      <c r="AP530" s="99"/>
      <c r="AQ530" s="99"/>
      <c r="AR530" s="99"/>
      <c r="AS530" s="99"/>
    </row>
    <row r="531" spans="1:45" ht="14.25" customHeight="1">
      <c r="A531" s="143" t="s">
        <v>3184</v>
      </c>
      <c r="B531" s="144"/>
      <c r="C531" s="144" t="s">
        <v>3185</v>
      </c>
      <c r="D531" s="144" t="s">
        <v>3117</v>
      </c>
      <c r="E531" s="145" t="s">
        <v>2885</v>
      </c>
      <c r="F531" s="145" t="s">
        <v>25</v>
      </c>
      <c r="G531" s="183">
        <v>45112</v>
      </c>
      <c r="H531" s="183">
        <v>46573</v>
      </c>
      <c r="I531" s="148" t="s">
        <v>236</v>
      </c>
      <c r="J531" s="148">
        <f t="shared" ca="1" si="6"/>
        <v>1323</v>
      </c>
      <c r="K531" s="37" t="str">
        <f t="shared" ca="1" si="5"/>
        <v>VIGENTE</v>
      </c>
      <c r="L531" s="144" t="s">
        <v>110</v>
      </c>
      <c r="M531" s="144" t="s">
        <v>111</v>
      </c>
      <c r="N531" s="184" t="s">
        <v>3186</v>
      </c>
      <c r="O531" s="144" t="s">
        <v>113</v>
      </c>
      <c r="P531" s="144" t="s">
        <v>114</v>
      </c>
      <c r="Q531" s="184" t="s">
        <v>3186</v>
      </c>
      <c r="R531" s="144" t="s">
        <v>3188</v>
      </c>
      <c r="S531" s="180" t="s">
        <v>1592</v>
      </c>
      <c r="T531" s="186" t="s">
        <v>1593</v>
      </c>
      <c r="U531" s="184" t="s">
        <v>3187</v>
      </c>
      <c r="V531" s="185" t="s">
        <v>1589</v>
      </c>
      <c r="W531" s="186" t="s">
        <v>1590</v>
      </c>
      <c r="X531" s="184" t="s">
        <v>3187</v>
      </c>
      <c r="Y531" s="219"/>
      <c r="Z531" s="219"/>
      <c r="AA531" s="219"/>
      <c r="AB531" s="219"/>
      <c r="AC531" s="219"/>
      <c r="AD531" s="219"/>
      <c r="AE531" s="219"/>
      <c r="AF531" s="219"/>
      <c r="AG531" s="219"/>
      <c r="AH531" s="219"/>
      <c r="AI531" s="219"/>
      <c r="AJ531" s="219"/>
      <c r="AK531" s="219"/>
      <c r="AL531" s="219"/>
      <c r="AM531" s="219"/>
      <c r="AN531" s="219"/>
      <c r="AO531" s="219"/>
      <c r="AP531" s="219"/>
      <c r="AQ531" s="219"/>
      <c r="AR531" s="219"/>
      <c r="AS531" s="219"/>
    </row>
    <row r="532" spans="1:45" ht="14.25" customHeight="1">
      <c r="A532" s="223">
        <v>44986</v>
      </c>
      <c r="B532" s="144"/>
      <c r="C532" s="144" t="s">
        <v>3189</v>
      </c>
      <c r="D532" s="144" t="s">
        <v>3190</v>
      </c>
      <c r="E532" s="145" t="s">
        <v>2836</v>
      </c>
      <c r="F532" s="145" t="s">
        <v>25</v>
      </c>
      <c r="G532" s="183">
        <v>44935</v>
      </c>
      <c r="H532" s="183">
        <v>45300</v>
      </c>
      <c r="I532" s="148" t="s">
        <v>138</v>
      </c>
      <c r="J532" s="148">
        <f t="shared" ca="1" si="6"/>
        <v>50</v>
      </c>
      <c r="K532" s="37" t="str">
        <f t="shared" ca="1" si="5"/>
        <v>PROVIDÊNCIAS</v>
      </c>
      <c r="L532" s="144" t="s">
        <v>2837</v>
      </c>
      <c r="M532" s="144" t="s">
        <v>2838</v>
      </c>
      <c r="N532" s="184" t="s">
        <v>3191</v>
      </c>
      <c r="O532" s="144" t="s">
        <v>2840</v>
      </c>
      <c r="P532" s="144" t="s">
        <v>2841</v>
      </c>
      <c r="Q532" s="184" t="s">
        <v>3191</v>
      </c>
      <c r="R532" s="144" t="s">
        <v>1471</v>
      </c>
      <c r="S532" s="185" t="s">
        <v>3192</v>
      </c>
      <c r="T532" s="186" t="s">
        <v>3193</v>
      </c>
      <c r="U532" s="184" t="s">
        <v>3194</v>
      </c>
      <c r="V532" s="180" t="s">
        <v>3195</v>
      </c>
      <c r="W532" s="186" t="s">
        <v>3196</v>
      </c>
      <c r="X532" s="184" t="s">
        <v>3194</v>
      </c>
      <c r="Y532" s="99"/>
      <c r="Z532" s="99"/>
      <c r="AA532" s="99"/>
      <c r="AB532" s="99"/>
      <c r="AC532" s="99"/>
      <c r="AD532" s="99"/>
      <c r="AE532" s="99"/>
      <c r="AF532" s="99"/>
      <c r="AG532" s="99"/>
      <c r="AH532" s="99"/>
      <c r="AI532" s="99"/>
      <c r="AJ532" s="99"/>
      <c r="AK532" s="99"/>
      <c r="AL532" s="99"/>
      <c r="AM532" s="99"/>
      <c r="AN532" s="99"/>
      <c r="AO532" s="99"/>
      <c r="AP532" s="99"/>
      <c r="AQ532" s="99"/>
      <c r="AR532" s="99"/>
      <c r="AS532" s="99"/>
    </row>
    <row r="533" spans="1:45" ht="14.25" customHeight="1">
      <c r="A533" s="223">
        <v>44986</v>
      </c>
      <c r="B533" s="144"/>
      <c r="C533" s="144" t="s">
        <v>3189</v>
      </c>
      <c r="D533" s="144" t="s">
        <v>3190</v>
      </c>
      <c r="E533" s="145" t="s">
        <v>2836</v>
      </c>
      <c r="F533" s="145" t="s">
        <v>25</v>
      </c>
      <c r="G533" s="183">
        <v>44935</v>
      </c>
      <c r="H533" s="183">
        <v>45300</v>
      </c>
      <c r="I533" s="148" t="s">
        <v>138</v>
      </c>
      <c r="J533" s="148">
        <f t="shared" ca="1" si="6"/>
        <v>50</v>
      </c>
      <c r="K533" s="37" t="str">
        <f t="shared" ca="1" si="5"/>
        <v>PROVIDÊNCIAS</v>
      </c>
      <c r="L533" s="144" t="s">
        <v>2837</v>
      </c>
      <c r="M533" s="144" t="s">
        <v>2838</v>
      </c>
      <c r="N533" s="184" t="s">
        <v>3191</v>
      </c>
      <c r="O533" s="144" t="s">
        <v>2840</v>
      </c>
      <c r="P533" s="144" t="s">
        <v>2841</v>
      </c>
      <c r="Q533" s="184" t="s">
        <v>3191</v>
      </c>
      <c r="R533" s="144" t="s">
        <v>1436</v>
      </c>
      <c r="S533" s="185" t="s">
        <v>2842</v>
      </c>
      <c r="T533" s="186" t="s">
        <v>2843</v>
      </c>
      <c r="U533" s="184" t="s">
        <v>3197</v>
      </c>
      <c r="V533" s="180" t="s">
        <v>2845</v>
      </c>
      <c r="W533" s="186" t="s">
        <v>2846</v>
      </c>
      <c r="X533" s="184" t="s">
        <v>3197</v>
      </c>
      <c r="Y533" s="219"/>
      <c r="Z533" s="219"/>
      <c r="AA533" s="219"/>
      <c r="AB533" s="219"/>
      <c r="AC533" s="219"/>
      <c r="AD533" s="219"/>
      <c r="AE533" s="219"/>
      <c r="AF533" s="219"/>
      <c r="AG533" s="219"/>
      <c r="AH533" s="219"/>
      <c r="AI533" s="219"/>
      <c r="AJ533" s="219"/>
      <c r="AK533" s="219"/>
      <c r="AL533" s="219"/>
      <c r="AM533" s="219"/>
      <c r="AN533" s="219"/>
      <c r="AO533" s="219"/>
      <c r="AP533" s="219"/>
      <c r="AQ533" s="219"/>
      <c r="AR533" s="219"/>
      <c r="AS533" s="219"/>
    </row>
    <row r="534" spans="1:45" ht="14.25" customHeight="1">
      <c r="A534" s="223" t="s">
        <v>3198</v>
      </c>
      <c r="B534" s="144" t="s">
        <v>2861</v>
      </c>
      <c r="C534" s="144" t="s">
        <v>3199</v>
      </c>
      <c r="D534" s="144" t="s">
        <v>2983</v>
      </c>
      <c r="E534" s="145" t="s">
        <v>1103</v>
      </c>
      <c r="F534" s="145" t="s">
        <v>198</v>
      </c>
      <c r="G534" s="183">
        <v>45113</v>
      </c>
      <c r="H534" s="183">
        <v>45694</v>
      </c>
      <c r="I534" s="148" t="s">
        <v>153</v>
      </c>
      <c r="J534" s="148">
        <f t="shared" ca="1" si="6"/>
        <v>444</v>
      </c>
      <c r="K534" s="37" t="str">
        <f t="shared" ca="1" si="5"/>
        <v>VIGENTE</v>
      </c>
      <c r="L534" s="144" t="s">
        <v>1173</v>
      </c>
      <c r="M534" s="144" t="s">
        <v>238</v>
      </c>
      <c r="N534" s="184" t="s">
        <v>3200</v>
      </c>
      <c r="O534" s="144" t="s">
        <v>575</v>
      </c>
      <c r="P534" s="144" t="s">
        <v>576</v>
      </c>
      <c r="Q534" s="184" t="s">
        <v>3200</v>
      </c>
      <c r="R534" s="144" t="s">
        <v>2851</v>
      </c>
      <c r="S534" s="185" t="s">
        <v>3201</v>
      </c>
      <c r="T534" s="186" t="s">
        <v>3202</v>
      </c>
      <c r="U534" s="184" t="s">
        <v>3203</v>
      </c>
      <c r="V534" s="185" t="s">
        <v>3031</v>
      </c>
      <c r="W534" s="186" t="s">
        <v>3032</v>
      </c>
      <c r="X534" s="184" t="s">
        <v>3203</v>
      </c>
      <c r="Y534" s="99"/>
      <c r="Z534" s="99"/>
      <c r="AA534" s="99"/>
      <c r="AB534" s="99"/>
      <c r="AC534" s="99"/>
      <c r="AD534" s="99"/>
      <c r="AE534" s="99"/>
      <c r="AF534" s="99"/>
      <c r="AG534" s="99"/>
      <c r="AH534" s="99"/>
      <c r="AI534" s="99"/>
      <c r="AJ534" s="99"/>
      <c r="AK534" s="99"/>
      <c r="AL534" s="99"/>
      <c r="AM534" s="99"/>
      <c r="AN534" s="99"/>
      <c r="AO534" s="99"/>
      <c r="AP534" s="99"/>
      <c r="AQ534" s="99"/>
      <c r="AR534" s="99"/>
      <c r="AS534" s="99"/>
    </row>
    <row r="535" spans="1:45" ht="14.25" customHeight="1">
      <c r="A535" s="223" t="s">
        <v>3204</v>
      </c>
      <c r="B535" s="144" t="s">
        <v>2023</v>
      </c>
      <c r="C535" s="144" t="s">
        <v>3205</v>
      </c>
      <c r="D535" s="144" t="s">
        <v>2513</v>
      </c>
      <c r="E535" s="145" t="s">
        <v>1010</v>
      </c>
      <c r="F535" s="145" t="s">
        <v>25</v>
      </c>
      <c r="G535" s="183">
        <v>45033</v>
      </c>
      <c r="H535" s="183">
        <v>45399</v>
      </c>
      <c r="I535" s="148" t="s">
        <v>199</v>
      </c>
      <c r="J535" s="148">
        <f t="shared" ca="1" si="6"/>
        <v>149</v>
      </c>
      <c r="K535" s="37" t="str">
        <f t="shared" ca="1" si="5"/>
        <v>VIGENTE</v>
      </c>
      <c r="L535" s="144" t="s">
        <v>1570</v>
      </c>
      <c r="M535" s="144" t="s">
        <v>282</v>
      </c>
      <c r="N535" s="184" t="s">
        <v>3206</v>
      </c>
      <c r="O535" s="144" t="s">
        <v>1568</v>
      </c>
      <c r="P535" s="144" t="s">
        <v>285</v>
      </c>
      <c r="Q535" s="184" t="s">
        <v>3206</v>
      </c>
      <c r="R535" s="144" t="s">
        <v>1423</v>
      </c>
      <c r="S535" s="185" t="s">
        <v>1711</v>
      </c>
      <c r="T535" s="186" t="s">
        <v>288</v>
      </c>
      <c r="U535" s="184" t="s">
        <v>3207</v>
      </c>
      <c r="V535" s="180" t="s">
        <v>1572</v>
      </c>
      <c r="W535" s="186" t="s">
        <v>1573</v>
      </c>
      <c r="X535" s="184" t="s">
        <v>3207</v>
      </c>
      <c r="Y535" s="219"/>
      <c r="Z535" s="219"/>
      <c r="AA535" s="219"/>
      <c r="AB535" s="219"/>
      <c r="AC535" s="219"/>
      <c r="AD535" s="219"/>
      <c r="AE535" s="219"/>
      <c r="AF535" s="219"/>
      <c r="AG535" s="219"/>
      <c r="AH535" s="219"/>
      <c r="AI535" s="219"/>
      <c r="AJ535" s="219"/>
      <c r="AK535" s="219"/>
      <c r="AL535" s="219"/>
      <c r="AM535" s="219"/>
      <c r="AN535" s="219"/>
      <c r="AO535" s="219"/>
      <c r="AP535" s="219"/>
      <c r="AQ535" s="219"/>
      <c r="AR535" s="219"/>
      <c r="AS535" s="219"/>
    </row>
    <row r="536" spans="1:45" ht="14.25" customHeight="1">
      <c r="A536" s="223" t="s">
        <v>3208</v>
      </c>
      <c r="B536" s="144" t="s">
        <v>2882</v>
      </c>
      <c r="C536" s="144" t="s">
        <v>3209</v>
      </c>
      <c r="D536" s="144" t="s">
        <v>2884</v>
      </c>
      <c r="E536" s="145" t="s">
        <v>2885</v>
      </c>
      <c r="F536" s="145" t="s">
        <v>25</v>
      </c>
      <c r="G536" s="183">
        <v>45111</v>
      </c>
      <c r="H536" s="183">
        <v>46571</v>
      </c>
      <c r="I536" s="148" t="s">
        <v>236</v>
      </c>
      <c r="J536" s="148">
        <f t="shared" ca="1" si="6"/>
        <v>1321</v>
      </c>
      <c r="K536" s="37" t="str">
        <f t="shared" ca="1" si="5"/>
        <v>VIGENTE</v>
      </c>
      <c r="L536" s="144" t="s">
        <v>127</v>
      </c>
      <c r="M536" s="144" t="s">
        <v>128</v>
      </c>
      <c r="N536" s="184" t="s">
        <v>3210</v>
      </c>
      <c r="O536" s="144" t="s">
        <v>2690</v>
      </c>
      <c r="P536" s="144" t="s">
        <v>2691</v>
      </c>
      <c r="Q536" s="184" t="s">
        <v>3210</v>
      </c>
      <c r="R536" s="144" t="s">
        <v>2687</v>
      </c>
      <c r="S536" s="185" t="s">
        <v>730</v>
      </c>
      <c r="T536" s="186" t="s">
        <v>731</v>
      </c>
      <c r="U536" s="184" t="s">
        <v>3211</v>
      </c>
      <c r="V536" s="180" t="s">
        <v>3212</v>
      </c>
      <c r="W536" s="186" t="s">
        <v>3213</v>
      </c>
      <c r="X536" s="224" t="s">
        <v>3211</v>
      </c>
      <c r="Y536" s="99"/>
      <c r="Z536" s="99"/>
      <c r="AA536" s="99"/>
      <c r="AB536" s="99"/>
      <c r="AC536" s="99"/>
      <c r="AD536" s="99"/>
      <c r="AE536" s="99"/>
      <c r="AF536" s="99"/>
      <c r="AG536" s="99"/>
      <c r="AH536" s="99"/>
      <c r="AI536" s="99"/>
      <c r="AJ536" s="99"/>
      <c r="AK536" s="99"/>
      <c r="AL536" s="99"/>
      <c r="AM536" s="99"/>
      <c r="AN536" s="99"/>
      <c r="AO536" s="99"/>
      <c r="AP536" s="99"/>
      <c r="AQ536" s="99"/>
      <c r="AR536" s="99"/>
      <c r="AS536" s="99"/>
    </row>
    <row r="537" spans="1:45" ht="14.25" customHeight="1">
      <c r="A537" s="223" t="s">
        <v>3208</v>
      </c>
      <c r="B537" s="144" t="s">
        <v>2882</v>
      </c>
      <c r="C537" s="144" t="s">
        <v>3209</v>
      </c>
      <c r="D537" s="144" t="s">
        <v>2884</v>
      </c>
      <c r="E537" s="145" t="s">
        <v>2885</v>
      </c>
      <c r="F537" s="145" t="s">
        <v>25</v>
      </c>
      <c r="G537" s="183">
        <v>45111</v>
      </c>
      <c r="H537" s="183">
        <v>46571</v>
      </c>
      <c r="I537" s="148" t="s">
        <v>236</v>
      </c>
      <c r="J537" s="148">
        <f t="shared" ca="1" si="6"/>
        <v>1321</v>
      </c>
      <c r="K537" s="37" t="str">
        <f t="shared" ref="K537:K791" ca="1" si="7">IF(J537&lt;=0,"ENCERRADO",IF(J537&lt;=30,"URGENTE",IF(J537&lt;=90,"PROVIDÊNCIAS","VIGENTE")))</f>
        <v>VIGENTE</v>
      </c>
      <c r="L537" s="144" t="s">
        <v>127</v>
      </c>
      <c r="M537" s="144" t="s">
        <v>128</v>
      </c>
      <c r="N537" s="184" t="s">
        <v>3210</v>
      </c>
      <c r="O537" s="144" t="s">
        <v>2690</v>
      </c>
      <c r="P537" s="144" t="s">
        <v>2691</v>
      </c>
      <c r="Q537" s="184" t="s">
        <v>3210</v>
      </c>
      <c r="R537" s="144" t="s">
        <v>2689</v>
      </c>
      <c r="S537" s="185" t="s">
        <v>2545</v>
      </c>
      <c r="T537" s="186" t="s">
        <v>2546</v>
      </c>
      <c r="U537" s="184" t="s">
        <v>3211</v>
      </c>
      <c r="V537" s="180" t="s">
        <v>132</v>
      </c>
      <c r="W537" s="186" t="s">
        <v>133</v>
      </c>
      <c r="X537" s="224" t="s">
        <v>3211</v>
      </c>
      <c r="Y537" s="219"/>
      <c r="Z537" s="219"/>
      <c r="AA537" s="219"/>
      <c r="AB537" s="219"/>
      <c r="AC537" s="219"/>
      <c r="AD537" s="219"/>
      <c r="AE537" s="219"/>
      <c r="AF537" s="219"/>
      <c r="AG537" s="219"/>
      <c r="AH537" s="219"/>
      <c r="AI537" s="219"/>
      <c r="AJ537" s="219"/>
      <c r="AK537" s="219"/>
      <c r="AL537" s="219"/>
      <c r="AM537" s="219"/>
      <c r="AN537" s="219"/>
      <c r="AO537" s="219"/>
      <c r="AP537" s="219"/>
      <c r="AQ537" s="219"/>
      <c r="AR537" s="219"/>
      <c r="AS537" s="219"/>
    </row>
    <row r="538" spans="1:45" ht="14.25" customHeight="1">
      <c r="A538" s="223" t="s">
        <v>3214</v>
      </c>
      <c r="B538" s="144" t="s">
        <v>3215</v>
      </c>
      <c r="C538" s="144" t="s">
        <v>3216</v>
      </c>
      <c r="D538" s="144" t="s">
        <v>3217</v>
      </c>
      <c r="E538" s="145" t="s">
        <v>3218</v>
      </c>
      <c r="F538" s="145" t="s">
        <v>25</v>
      </c>
      <c r="G538" s="183">
        <v>45089</v>
      </c>
      <c r="H538" s="183">
        <v>45455</v>
      </c>
      <c r="I538" s="148" t="s">
        <v>219</v>
      </c>
      <c r="J538" s="148">
        <f t="shared" ca="1" si="6"/>
        <v>205</v>
      </c>
      <c r="K538" s="37" t="str">
        <f t="shared" ca="1" si="7"/>
        <v>VIGENTE</v>
      </c>
      <c r="L538" s="144" t="s">
        <v>848</v>
      </c>
      <c r="M538" s="144" t="s">
        <v>849</v>
      </c>
      <c r="N538" s="184" t="s">
        <v>3219</v>
      </c>
      <c r="O538" s="144" t="s">
        <v>1003</v>
      </c>
      <c r="P538" s="144" t="s">
        <v>1004</v>
      </c>
      <c r="Q538" s="184" t="s">
        <v>3219</v>
      </c>
      <c r="R538" s="144" t="s">
        <v>2734</v>
      </c>
      <c r="S538" s="185" t="s">
        <v>1648</v>
      </c>
      <c r="T538" s="186" t="s">
        <v>1649</v>
      </c>
      <c r="U538" s="184" t="s">
        <v>3220</v>
      </c>
      <c r="V538" s="180" t="s">
        <v>3221</v>
      </c>
      <c r="W538" s="186" t="s">
        <v>3222</v>
      </c>
      <c r="X538" s="224" t="s">
        <v>3220</v>
      </c>
      <c r="Y538" s="99"/>
      <c r="Z538" s="99"/>
      <c r="AA538" s="99"/>
      <c r="AB538" s="99"/>
      <c r="AC538" s="99"/>
      <c r="AD538" s="99"/>
      <c r="AE538" s="99"/>
      <c r="AF538" s="99"/>
      <c r="AG538" s="99"/>
      <c r="AH538" s="99"/>
      <c r="AI538" s="99"/>
      <c r="AJ538" s="99"/>
      <c r="AK538" s="99"/>
      <c r="AL538" s="99"/>
      <c r="AM538" s="99"/>
      <c r="AN538" s="99"/>
      <c r="AO538" s="99"/>
      <c r="AP538" s="99"/>
      <c r="AQ538" s="99"/>
      <c r="AR538" s="99"/>
      <c r="AS538" s="99"/>
    </row>
    <row r="539" spans="1:45" ht="14.25" customHeight="1">
      <c r="A539" s="223" t="s">
        <v>3214</v>
      </c>
      <c r="B539" s="144" t="s">
        <v>3215</v>
      </c>
      <c r="C539" s="144" t="s">
        <v>3216</v>
      </c>
      <c r="D539" s="144" t="s">
        <v>3217</v>
      </c>
      <c r="E539" s="145" t="s">
        <v>3218</v>
      </c>
      <c r="F539" s="145" t="s">
        <v>25</v>
      </c>
      <c r="G539" s="183">
        <v>45089</v>
      </c>
      <c r="H539" s="183">
        <v>45455</v>
      </c>
      <c r="I539" s="148" t="s">
        <v>219</v>
      </c>
      <c r="J539" s="148">
        <f t="shared" ca="1" si="6"/>
        <v>205</v>
      </c>
      <c r="K539" s="37" t="str">
        <f t="shared" ca="1" si="7"/>
        <v>VIGENTE</v>
      </c>
      <c r="L539" s="144" t="s">
        <v>848</v>
      </c>
      <c r="M539" s="144" t="s">
        <v>849</v>
      </c>
      <c r="N539" s="184" t="s">
        <v>3219</v>
      </c>
      <c r="O539" s="144" t="s">
        <v>1003</v>
      </c>
      <c r="P539" s="144" t="s">
        <v>1004</v>
      </c>
      <c r="Q539" s="184" t="s">
        <v>3219</v>
      </c>
      <c r="R539" s="144" t="s">
        <v>2729</v>
      </c>
      <c r="S539" s="185" t="s">
        <v>341</v>
      </c>
      <c r="T539" s="186" t="s">
        <v>342</v>
      </c>
      <c r="U539" s="184" t="s">
        <v>3220</v>
      </c>
      <c r="V539" s="180" t="s">
        <v>347</v>
      </c>
      <c r="W539" s="186" t="s">
        <v>3223</v>
      </c>
      <c r="X539" s="224" t="s">
        <v>3220</v>
      </c>
      <c r="Y539" s="219"/>
      <c r="Z539" s="219"/>
      <c r="AA539" s="219"/>
      <c r="AB539" s="219"/>
      <c r="AC539" s="219"/>
      <c r="AD539" s="219"/>
      <c r="AE539" s="219"/>
      <c r="AF539" s="219"/>
      <c r="AG539" s="219"/>
      <c r="AH539" s="219"/>
      <c r="AI539" s="219"/>
      <c r="AJ539" s="219"/>
      <c r="AK539" s="219"/>
      <c r="AL539" s="219"/>
      <c r="AM539" s="219"/>
      <c r="AN539" s="219"/>
      <c r="AO539" s="219"/>
      <c r="AP539" s="219"/>
      <c r="AQ539" s="219"/>
      <c r="AR539" s="219"/>
      <c r="AS539" s="219"/>
    </row>
    <row r="540" spans="1:45" ht="14.25" customHeight="1">
      <c r="A540" s="223" t="s">
        <v>3224</v>
      </c>
      <c r="B540" s="144"/>
      <c r="C540" s="144" t="s">
        <v>3225</v>
      </c>
      <c r="D540" s="144" t="s">
        <v>3226</v>
      </c>
      <c r="E540" s="145" t="s">
        <v>181</v>
      </c>
      <c r="F540" s="145" t="s">
        <v>25</v>
      </c>
      <c r="G540" s="183">
        <v>45065</v>
      </c>
      <c r="H540" s="183">
        <v>45431</v>
      </c>
      <c r="I540" s="148" t="s">
        <v>440</v>
      </c>
      <c r="J540" s="148">
        <f t="shared" ca="1" si="6"/>
        <v>181</v>
      </c>
      <c r="K540" s="37" t="str">
        <f t="shared" ca="1" si="7"/>
        <v>VIGENTE</v>
      </c>
      <c r="L540" s="144" t="s">
        <v>2845</v>
      </c>
      <c r="M540" s="144" t="s">
        <v>2846</v>
      </c>
      <c r="N540" s="184" t="s">
        <v>3227</v>
      </c>
      <c r="O540" s="144" t="s">
        <v>2894</v>
      </c>
      <c r="P540" s="144" t="s">
        <v>2895</v>
      </c>
      <c r="Q540" s="184" t="s">
        <v>3227</v>
      </c>
      <c r="R540" s="144" t="s">
        <v>2003</v>
      </c>
      <c r="S540" s="185" t="s">
        <v>1381</v>
      </c>
      <c r="T540" s="186" t="s">
        <v>1751</v>
      </c>
      <c r="U540" s="184" t="s">
        <v>3228</v>
      </c>
      <c r="V540" s="180" t="s">
        <v>2578</v>
      </c>
      <c r="W540" s="186" t="s">
        <v>2579</v>
      </c>
      <c r="X540" s="184" t="s">
        <v>3228</v>
      </c>
      <c r="Y540" s="99"/>
      <c r="Z540" s="99"/>
      <c r="AA540" s="99"/>
      <c r="AB540" s="99"/>
      <c r="AC540" s="99"/>
      <c r="AD540" s="99"/>
      <c r="AE540" s="99"/>
      <c r="AF540" s="99"/>
      <c r="AG540" s="99"/>
      <c r="AH540" s="99"/>
      <c r="AI540" s="99"/>
      <c r="AJ540" s="99"/>
      <c r="AK540" s="99"/>
      <c r="AL540" s="99"/>
      <c r="AM540" s="99"/>
      <c r="AN540" s="99"/>
      <c r="AO540" s="99"/>
      <c r="AP540" s="99"/>
      <c r="AQ540" s="99"/>
      <c r="AR540" s="99"/>
      <c r="AS540" s="99"/>
    </row>
    <row r="541" spans="1:45" ht="14.25" customHeight="1">
      <c r="A541" s="223" t="s">
        <v>3229</v>
      </c>
      <c r="B541" s="144" t="s">
        <v>2995</v>
      </c>
      <c r="C541" s="144" t="s">
        <v>3230</v>
      </c>
      <c r="D541" s="144" t="s">
        <v>2997</v>
      </c>
      <c r="E541" s="145" t="s">
        <v>3038</v>
      </c>
      <c r="F541" s="145" t="s">
        <v>198</v>
      </c>
      <c r="G541" s="183">
        <v>45019</v>
      </c>
      <c r="H541" s="183">
        <v>45599</v>
      </c>
      <c r="I541" s="148" t="s">
        <v>55</v>
      </c>
      <c r="J541" s="148">
        <f t="shared" ca="1" si="6"/>
        <v>349</v>
      </c>
      <c r="K541" s="37" t="str">
        <f t="shared" ca="1" si="7"/>
        <v>VIGENTE</v>
      </c>
      <c r="L541" s="144" t="s">
        <v>1633</v>
      </c>
      <c r="M541" s="144" t="s">
        <v>1022</v>
      </c>
      <c r="N541" s="184" t="s">
        <v>3231</v>
      </c>
      <c r="O541" s="144" t="s">
        <v>1635</v>
      </c>
      <c r="P541" s="144" t="s">
        <v>224</v>
      </c>
      <c r="Q541" s="184" t="s">
        <v>3231</v>
      </c>
      <c r="R541" s="144" t="s">
        <v>2804</v>
      </c>
      <c r="S541" s="185" t="s">
        <v>3232</v>
      </c>
      <c r="T541" s="186" t="s">
        <v>3233</v>
      </c>
      <c r="U541" s="184" t="s">
        <v>3234</v>
      </c>
      <c r="V541" s="180" t="s">
        <v>3235</v>
      </c>
      <c r="W541" s="186" t="s">
        <v>3236</v>
      </c>
      <c r="X541" s="184" t="s">
        <v>3234</v>
      </c>
      <c r="Y541" s="219"/>
      <c r="Z541" s="219"/>
      <c r="AA541" s="219"/>
      <c r="AB541" s="219"/>
      <c r="AC541" s="219"/>
      <c r="AD541" s="219"/>
      <c r="AE541" s="219"/>
      <c r="AF541" s="219"/>
      <c r="AG541" s="219"/>
      <c r="AH541" s="219"/>
      <c r="AI541" s="219"/>
      <c r="AJ541" s="219"/>
      <c r="AK541" s="219"/>
      <c r="AL541" s="219"/>
      <c r="AM541" s="219"/>
      <c r="AN541" s="219"/>
      <c r="AO541" s="219"/>
      <c r="AP541" s="219"/>
      <c r="AQ541" s="219"/>
      <c r="AR541" s="219"/>
      <c r="AS541" s="219"/>
    </row>
    <row r="542" spans="1:45" ht="14.25" customHeight="1">
      <c r="A542" s="143" t="s">
        <v>3237</v>
      </c>
      <c r="B542" s="144"/>
      <c r="C542" s="144" t="s">
        <v>3238</v>
      </c>
      <c r="D542" s="144" t="s">
        <v>3239</v>
      </c>
      <c r="E542" s="145" t="s">
        <v>2350</v>
      </c>
      <c r="F542" s="145" t="s">
        <v>25</v>
      </c>
      <c r="G542" s="183">
        <v>45095</v>
      </c>
      <c r="H542" s="183">
        <v>45461</v>
      </c>
      <c r="I542" s="148" t="s">
        <v>219</v>
      </c>
      <c r="J542" s="148">
        <f t="shared" ca="1" si="6"/>
        <v>211</v>
      </c>
      <c r="K542" s="37" t="str">
        <f t="shared" ca="1" si="7"/>
        <v>VIGENTE</v>
      </c>
      <c r="L542" s="144" t="s">
        <v>185</v>
      </c>
      <c r="M542" s="144" t="s">
        <v>186</v>
      </c>
      <c r="N542" s="184" t="s">
        <v>3240</v>
      </c>
      <c r="O542" s="144" t="s">
        <v>1184</v>
      </c>
      <c r="P542" s="144" t="s">
        <v>183</v>
      </c>
      <c r="Q542" s="184" t="s">
        <v>3240</v>
      </c>
      <c r="R542" s="144" t="s">
        <v>3241</v>
      </c>
      <c r="S542" s="185" t="s">
        <v>191</v>
      </c>
      <c r="T542" s="186" t="s">
        <v>879</v>
      </c>
      <c r="U542" s="184" t="s">
        <v>3242</v>
      </c>
      <c r="V542" s="180" t="s">
        <v>188</v>
      </c>
      <c r="W542" s="186" t="s">
        <v>189</v>
      </c>
      <c r="X542" s="184" t="s">
        <v>3242</v>
      </c>
      <c r="Y542" s="99"/>
      <c r="Z542" s="99"/>
      <c r="AA542" s="99"/>
      <c r="AB542" s="99"/>
      <c r="AC542" s="99"/>
      <c r="AD542" s="99"/>
      <c r="AE542" s="99"/>
      <c r="AF542" s="99"/>
      <c r="AG542" s="99"/>
      <c r="AH542" s="99"/>
      <c r="AI542" s="99"/>
      <c r="AJ542" s="99"/>
      <c r="AK542" s="99"/>
      <c r="AL542" s="99"/>
      <c r="AM542" s="99"/>
      <c r="AN542" s="99"/>
      <c r="AO542" s="99"/>
      <c r="AP542" s="99"/>
      <c r="AQ542" s="99"/>
      <c r="AR542" s="99"/>
      <c r="AS542" s="99"/>
    </row>
    <row r="543" spans="1:45" ht="14.25" customHeight="1">
      <c r="A543" s="223" t="s">
        <v>3243</v>
      </c>
      <c r="B543" s="144" t="s">
        <v>2882</v>
      </c>
      <c r="C543" s="144" t="s">
        <v>3244</v>
      </c>
      <c r="D543" s="144" t="s">
        <v>2884</v>
      </c>
      <c r="E543" s="145" t="s">
        <v>2885</v>
      </c>
      <c r="F543" s="145" t="s">
        <v>25</v>
      </c>
      <c r="G543" s="183">
        <v>45111</v>
      </c>
      <c r="H543" s="183">
        <v>46571</v>
      </c>
      <c r="I543" s="148" t="s">
        <v>236</v>
      </c>
      <c r="J543" s="148">
        <f t="shared" ca="1" si="6"/>
        <v>1321</v>
      </c>
      <c r="K543" s="37" t="str">
        <f t="shared" ca="1" si="7"/>
        <v>VIGENTE</v>
      </c>
      <c r="L543" s="144" t="s">
        <v>154</v>
      </c>
      <c r="M543" s="144" t="s">
        <v>155</v>
      </c>
      <c r="N543" s="184" t="s">
        <v>3245</v>
      </c>
      <c r="O543" s="144" t="s">
        <v>157</v>
      </c>
      <c r="P543" s="144" t="s">
        <v>158</v>
      </c>
      <c r="Q543" s="184" t="s">
        <v>3245</v>
      </c>
      <c r="R543" s="144" t="s">
        <v>2683</v>
      </c>
      <c r="S543" s="185" t="s">
        <v>1785</v>
      </c>
      <c r="T543" s="186" t="s">
        <v>1786</v>
      </c>
      <c r="U543" s="184" t="s">
        <v>3246</v>
      </c>
      <c r="V543" s="180" t="s">
        <v>163</v>
      </c>
      <c r="W543" s="186" t="s">
        <v>164</v>
      </c>
      <c r="X543" s="184" t="s">
        <v>3246</v>
      </c>
      <c r="Y543" s="219"/>
      <c r="Z543" s="219"/>
      <c r="AA543" s="219"/>
      <c r="AB543" s="219"/>
      <c r="AC543" s="219"/>
      <c r="AD543" s="219"/>
      <c r="AE543" s="219"/>
      <c r="AF543" s="219"/>
      <c r="AG543" s="219"/>
      <c r="AH543" s="219"/>
      <c r="AI543" s="219"/>
      <c r="AJ543" s="219"/>
      <c r="AK543" s="219"/>
      <c r="AL543" s="219"/>
      <c r="AM543" s="219"/>
      <c r="AN543" s="219"/>
      <c r="AO543" s="219"/>
      <c r="AP543" s="219"/>
      <c r="AQ543" s="219"/>
      <c r="AR543" s="219"/>
      <c r="AS543" s="219"/>
    </row>
    <row r="544" spans="1:45" ht="14.25" customHeight="1">
      <c r="A544" s="223" t="s">
        <v>3247</v>
      </c>
      <c r="B544" s="144" t="s">
        <v>2882</v>
      </c>
      <c r="C544" s="144" t="s">
        <v>3248</v>
      </c>
      <c r="D544" s="144" t="s">
        <v>2884</v>
      </c>
      <c r="E544" s="145" t="s">
        <v>2885</v>
      </c>
      <c r="F544" s="145" t="s">
        <v>25</v>
      </c>
      <c r="G544" s="183">
        <v>45108</v>
      </c>
      <c r="H544" s="183">
        <v>46569</v>
      </c>
      <c r="I544" s="148" t="s">
        <v>236</v>
      </c>
      <c r="J544" s="148">
        <f t="shared" ca="1" si="6"/>
        <v>1319</v>
      </c>
      <c r="K544" s="37" t="str">
        <f t="shared" ca="1" si="7"/>
        <v>VIGENTE</v>
      </c>
      <c r="L544" s="144" t="s">
        <v>3249</v>
      </c>
      <c r="M544" s="144" t="s">
        <v>1082</v>
      </c>
      <c r="N544" s="184" t="s">
        <v>3250</v>
      </c>
      <c r="O544" s="144" t="s">
        <v>1626</v>
      </c>
      <c r="P544" s="144" t="s">
        <v>1286</v>
      </c>
      <c r="Q544" s="184" t="s">
        <v>3250</v>
      </c>
      <c r="R544" s="144" t="s">
        <v>1625</v>
      </c>
      <c r="S544" s="185" t="s">
        <v>3251</v>
      </c>
      <c r="T544" s="186" t="s">
        <v>3252</v>
      </c>
      <c r="U544" s="184" t="s">
        <v>3253</v>
      </c>
      <c r="V544" s="180" t="s">
        <v>3254</v>
      </c>
      <c r="W544" s="180" t="s">
        <v>3255</v>
      </c>
      <c r="X544" s="184" t="s">
        <v>3253</v>
      </c>
      <c r="Y544" s="99"/>
      <c r="Z544" s="99"/>
      <c r="AA544" s="99"/>
      <c r="AB544" s="99"/>
      <c r="AC544" s="99"/>
      <c r="AD544" s="99"/>
      <c r="AE544" s="99"/>
      <c r="AF544" s="99"/>
      <c r="AG544" s="99"/>
      <c r="AH544" s="99"/>
      <c r="AI544" s="99"/>
      <c r="AJ544" s="99"/>
      <c r="AK544" s="99"/>
      <c r="AL544" s="99"/>
      <c r="AM544" s="99"/>
      <c r="AN544" s="99"/>
      <c r="AO544" s="99"/>
      <c r="AP544" s="99"/>
      <c r="AQ544" s="99"/>
      <c r="AR544" s="99"/>
      <c r="AS544" s="99"/>
    </row>
    <row r="545" spans="1:45" ht="14.25" customHeight="1">
      <c r="A545" s="223" t="s">
        <v>3256</v>
      </c>
      <c r="B545" s="144" t="s">
        <v>1900</v>
      </c>
      <c r="C545" s="144" t="s">
        <v>3257</v>
      </c>
      <c r="D545" s="144" t="s">
        <v>2605</v>
      </c>
      <c r="E545" s="145" t="s">
        <v>1903</v>
      </c>
      <c r="F545" s="145" t="s">
        <v>25</v>
      </c>
      <c r="G545" s="183">
        <v>45105</v>
      </c>
      <c r="H545" s="183">
        <v>45471</v>
      </c>
      <c r="I545" s="148" t="s">
        <v>219</v>
      </c>
      <c r="J545" s="148">
        <f t="shared" ca="1" si="6"/>
        <v>221</v>
      </c>
      <c r="K545" s="37" t="str">
        <f t="shared" ca="1" si="7"/>
        <v>VIGENTE</v>
      </c>
      <c r="L545" s="144" t="s">
        <v>3258</v>
      </c>
      <c r="M545" s="144" t="s">
        <v>3259</v>
      </c>
      <c r="N545" s="184" t="s">
        <v>3260</v>
      </c>
      <c r="O545" s="144" t="s">
        <v>3261</v>
      </c>
      <c r="P545" s="144" t="s">
        <v>3262</v>
      </c>
      <c r="Q545" s="184" t="s">
        <v>3260</v>
      </c>
      <c r="R545" s="144" t="s">
        <v>1805</v>
      </c>
      <c r="S545" s="185" t="s">
        <v>3261</v>
      </c>
      <c r="T545" s="186" t="s">
        <v>3262</v>
      </c>
      <c r="U545" s="184" t="s">
        <v>3263</v>
      </c>
      <c r="V545" s="180" t="s">
        <v>3264</v>
      </c>
      <c r="W545" s="180" t="s">
        <v>3265</v>
      </c>
      <c r="X545" s="184" t="s">
        <v>3263</v>
      </c>
      <c r="Y545" s="219"/>
      <c r="Z545" s="219"/>
      <c r="AA545" s="219"/>
      <c r="AB545" s="219"/>
      <c r="AC545" s="219"/>
      <c r="AD545" s="219"/>
      <c r="AE545" s="219"/>
      <c r="AF545" s="219"/>
      <c r="AG545" s="219"/>
      <c r="AH545" s="219"/>
      <c r="AI545" s="219"/>
      <c r="AJ545" s="219"/>
      <c r="AK545" s="219"/>
      <c r="AL545" s="219"/>
      <c r="AM545" s="219"/>
      <c r="AN545" s="219"/>
      <c r="AO545" s="219"/>
      <c r="AP545" s="219"/>
      <c r="AQ545" s="219"/>
      <c r="AR545" s="219"/>
      <c r="AS545" s="219"/>
    </row>
    <row r="546" spans="1:45" ht="14.25" customHeight="1">
      <c r="A546" s="143" t="s">
        <v>3266</v>
      </c>
      <c r="B546" s="144" t="s">
        <v>2882</v>
      </c>
      <c r="C546" s="144" t="s">
        <v>3267</v>
      </c>
      <c r="D546" s="144" t="s">
        <v>3268</v>
      </c>
      <c r="E546" s="145" t="s">
        <v>2885</v>
      </c>
      <c r="F546" s="145" t="s">
        <v>25</v>
      </c>
      <c r="G546" s="183">
        <v>45118</v>
      </c>
      <c r="H546" s="183">
        <v>46579</v>
      </c>
      <c r="I546" s="148" t="s">
        <v>236</v>
      </c>
      <c r="J546" s="148">
        <f t="shared" ca="1" si="6"/>
        <v>1329</v>
      </c>
      <c r="K546" s="37" t="str">
        <f t="shared" ca="1" si="7"/>
        <v>VIGENTE</v>
      </c>
      <c r="L546" s="144" t="s">
        <v>897</v>
      </c>
      <c r="M546" s="144" t="s">
        <v>898</v>
      </c>
      <c r="N546" s="184" t="s">
        <v>3269</v>
      </c>
      <c r="O546" s="144" t="s">
        <v>694</v>
      </c>
      <c r="P546" s="144" t="s">
        <v>695</v>
      </c>
      <c r="Q546" s="184" t="s">
        <v>3269</v>
      </c>
      <c r="R546" s="144" t="s">
        <v>1933</v>
      </c>
      <c r="S546" s="185" t="s">
        <v>895</v>
      </c>
      <c r="T546" s="186" t="s">
        <v>776</v>
      </c>
      <c r="U546" s="184" t="s">
        <v>3270</v>
      </c>
      <c r="V546" s="180" t="s">
        <v>1294</v>
      </c>
      <c r="W546" s="186" t="s">
        <v>446</v>
      </c>
      <c r="X546" s="184" t="s">
        <v>3270</v>
      </c>
      <c r="Y546" s="99"/>
      <c r="Z546" s="99"/>
      <c r="AA546" s="99"/>
      <c r="AB546" s="99"/>
      <c r="AC546" s="99"/>
      <c r="AD546" s="99"/>
      <c r="AE546" s="99"/>
      <c r="AF546" s="99"/>
      <c r="AG546" s="99"/>
      <c r="AH546" s="99"/>
      <c r="AI546" s="99"/>
      <c r="AJ546" s="99"/>
      <c r="AK546" s="99"/>
      <c r="AL546" s="99"/>
      <c r="AM546" s="99"/>
      <c r="AN546" s="99"/>
      <c r="AO546" s="99"/>
      <c r="AP546" s="99"/>
      <c r="AQ546" s="99"/>
      <c r="AR546" s="99"/>
      <c r="AS546" s="99"/>
    </row>
    <row r="547" spans="1:45" ht="14.25" customHeight="1">
      <c r="A547" s="223" t="s">
        <v>3271</v>
      </c>
      <c r="B547" s="144"/>
      <c r="C547" s="144" t="s">
        <v>3272</v>
      </c>
      <c r="D547" s="144" t="s">
        <v>3273</v>
      </c>
      <c r="E547" s="145" t="s">
        <v>1605</v>
      </c>
      <c r="F547" s="145" t="s">
        <v>25</v>
      </c>
      <c r="G547" s="183">
        <v>44970</v>
      </c>
      <c r="H547" s="183">
        <v>45335</v>
      </c>
      <c r="I547" s="148" t="s">
        <v>153</v>
      </c>
      <c r="J547" s="148">
        <f t="shared" ca="1" si="6"/>
        <v>85</v>
      </c>
      <c r="K547" s="37" t="str">
        <f t="shared" ca="1" si="7"/>
        <v>PROVIDÊNCIAS</v>
      </c>
      <c r="L547" s="144" t="s">
        <v>1815</v>
      </c>
      <c r="M547" s="144" t="s">
        <v>369</v>
      </c>
      <c r="N547" s="184" t="s">
        <v>3274</v>
      </c>
      <c r="O547" s="144" t="s">
        <v>3275</v>
      </c>
      <c r="P547" s="144" t="s">
        <v>366</v>
      </c>
      <c r="Q547" s="184" t="s">
        <v>3274</v>
      </c>
      <c r="R547" s="144" t="s">
        <v>3276</v>
      </c>
      <c r="S547" s="185" t="s">
        <v>629</v>
      </c>
      <c r="T547" s="186" t="s">
        <v>630</v>
      </c>
      <c r="U547" s="184" t="s">
        <v>3277</v>
      </c>
      <c r="V547" s="180" t="s">
        <v>3278</v>
      </c>
      <c r="W547" s="186" t="s">
        <v>1415</v>
      </c>
      <c r="X547" s="184" t="s">
        <v>3277</v>
      </c>
      <c r="Y547" s="219"/>
      <c r="Z547" s="219"/>
      <c r="AA547" s="219"/>
      <c r="AB547" s="219"/>
      <c r="AC547" s="219"/>
      <c r="AD547" s="219"/>
      <c r="AE547" s="219"/>
      <c r="AF547" s="219"/>
      <c r="AG547" s="219"/>
      <c r="AH547" s="219"/>
      <c r="AI547" s="219"/>
      <c r="AJ547" s="219"/>
      <c r="AK547" s="219"/>
      <c r="AL547" s="219"/>
      <c r="AM547" s="219"/>
      <c r="AN547" s="219"/>
      <c r="AO547" s="219"/>
      <c r="AP547" s="219"/>
      <c r="AQ547" s="219"/>
      <c r="AR547" s="219"/>
      <c r="AS547" s="219"/>
    </row>
    <row r="548" spans="1:45" ht="14.25" customHeight="1">
      <c r="A548" s="144" t="s">
        <v>3279</v>
      </c>
      <c r="B548" s="144"/>
      <c r="C548" s="144" t="s">
        <v>3272</v>
      </c>
      <c r="D548" s="144" t="s">
        <v>3273</v>
      </c>
      <c r="E548" s="145" t="s">
        <v>1605</v>
      </c>
      <c r="F548" s="145" t="s">
        <v>25</v>
      </c>
      <c r="G548" s="183">
        <v>44970</v>
      </c>
      <c r="H548" s="183">
        <v>45335</v>
      </c>
      <c r="I548" s="148" t="s">
        <v>153</v>
      </c>
      <c r="J548" s="148">
        <f t="shared" ca="1" si="6"/>
        <v>85</v>
      </c>
      <c r="K548" s="37" t="str">
        <f t="shared" ca="1" si="7"/>
        <v>PROVIDÊNCIAS</v>
      </c>
      <c r="L548" s="144" t="s">
        <v>1815</v>
      </c>
      <c r="M548" s="144" t="s">
        <v>369</v>
      </c>
      <c r="N548" s="184" t="s">
        <v>3274</v>
      </c>
      <c r="O548" s="144" t="s">
        <v>3275</v>
      </c>
      <c r="P548" s="144" t="s">
        <v>366</v>
      </c>
      <c r="Q548" s="184" t="s">
        <v>3274</v>
      </c>
      <c r="R548" s="144" t="s">
        <v>3280</v>
      </c>
      <c r="S548" s="185" t="s">
        <v>2330</v>
      </c>
      <c r="T548" s="186" t="s">
        <v>1613</v>
      </c>
      <c r="U548" s="184" t="s">
        <v>3277</v>
      </c>
      <c r="V548" s="180" t="s">
        <v>2004</v>
      </c>
      <c r="W548" s="186" t="s">
        <v>1726</v>
      </c>
      <c r="X548" s="184" t="s">
        <v>3277</v>
      </c>
      <c r="Y548" s="99"/>
      <c r="Z548" s="99"/>
      <c r="AA548" s="99"/>
      <c r="AB548" s="99"/>
      <c r="AC548" s="99"/>
      <c r="AD548" s="99"/>
      <c r="AE548" s="99"/>
      <c r="AF548" s="99"/>
      <c r="AG548" s="99"/>
      <c r="AH548" s="99"/>
      <c r="AI548" s="99"/>
      <c r="AJ548" s="99"/>
      <c r="AK548" s="99"/>
      <c r="AL548" s="99"/>
      <c r="AM548" s="99"/>
      <c r="AN548" s="99"/>
      <c r="AO548" s="99"/>
      <c r="AP548" s="99"/>
      <c r="AQ548" s="99"/>
      <c r="AR548" s="99"/>
      <c r="AS548" s="99"/>
    </row>
    <row r="549" spans="1:45" ht="14.25" customHeight="1">
      <c r="A549" s="223" t="s">
        <v>3281</v>
      </c>
      <c r="B549" s="144" t="s">
        <v>2995</v>
      </c>
      <c r="C549" s="144" t="s">
        <v>3282</v>
      </c>
      <c r="D549" s="144" t="s">
        <v>2997</v>
      </c>
      <c r="E549" s="145" t="s">
        <v>2998</v>
      </c>
      <c r="F549" s="145" t="s">
        <v>198</v>
      </c>
      <c r="G549" s="183">
        <v>45054</v>
      </c>
      <c r="H549" s="183">
        <v>45665</v>
      </c>
      <c r="I549" s="148" t="s">
        <v>138</v>
      </c>
      <c r="J549" s="148">
        <f t="shared" ca="1" si="6"/>
        <v>415</v>
      </c>
      <c r="K549" s="37" t="str">
        <f t="shared" ca="1" si="7"/>
        <v>VIGENTE</v>
      </c>
      <c r="L549" s="144" t="s">
        <v>1219</v>
      </c>
      <c r="M549" s="144" t="s">
        <v>28</v>
      </c>
      <c r="N549" s="184" t="s">
        <v>3283</v>
      </c>
      <c r="O549" s="144" t="s">
        <v>1221</v>
      </c>
      <c r="P549" s="144" t="s">
        <v>44</v>
      </c>
      <c r="Q549" s="184" t="s">
        <v>3283</v>
      </c>
      <c r="R549" s="144" t="s">
        <v>1940</v>
      </c>
      <c r="S549" s="185" t="s">
        <v>3284</v>
      </c>
      <c r="T549" s="186" t="s">
        <v>3285</v>
      </c>
      <c r="U549" s="184" t="s">
        <v>3286</v>
      </c>
      <c r="V549" s="180" t="s">
        <v>3287</v>
      </c>
      <c r="W549" s="186" t="s">
        <v>3288</v>
      </c>
      <c r="X549" s="184" t="s">
        <v>3286</v>
      </c>
      <c r="Y549" s="219"/>
      <c r="Z549" s="219"/>
      <c r="AA549" s="219"/>
      <c r="AB549" s="219"/>
      <c r="AC549" s="219"/>
      <c r="AD549" s="219"/>
      <c r="AE549" s="219"/>
      <c r="AF549" s="219"/>
      <c r="AG549" s="219"/>
      <c r="AH549" s="219"/>
      <c r="AI549" s="219"/>
      <c r="AJ549" s="219"/>
      <c r="AK549" s="219"/>
      <c r="AL549" s="219"/>
      <c r="AM549" s="219"/>
      <c r="AN549" s="219"/>
      <c r="AO549" s="219"/>
      <c r="AP549" s="219"/>
      <c r="AQ549" s="219"/>
      <c r="AR549" s="219"/>
      <c r="AS549" s="219"/>
    </row>
    <row r="550" spans="1:45" ht="14.25" customHeight="1">
      <c r="A550" s="223" t="s">
        <v>3281</v>
      </c>
      <c r="B550" s="144" t="s">
        <v>2995</v>
      </c>
      <c r="C550" s="144" t="s">
        <v>3282</v>
      </c>
      <c r="D550" s="144" t="s">
        <v>2997</v>
      </c>
      <c r="E550" s="145" t="s">
        <v>2998</v>
      </c>
      <c r="F550" s="145" t="s">
        <v>198</v>
      </c>
      <c r="G550" s="183">
        <v>45054</v>
      </c>
      <c r="H550" s="183">
        <v>45665</v>
      </c>
      <c r="I550" s="148" t="s">
        <v>138</v>
      </c>
      <c r="J550" s="148">
        <f t="shared" ca="1" si="6"/>
        <v>415</v>
      </c>
      <c r="K550" s="37" t="str">
        <f t="shared" ca="1" si="7"/>
        <v>VIGENTE</v>
      </c>
      <c r="L550" s="144" t="s">
        <v>1219</v>
      </c>
      <c r="M550" s="144" t="s">
        <v>28</v>
      </c>
      <c r="N550" s="184" t="s">
        <v>3283</v>
      </c>
      <c r="O550" s="144" t="s">
        <v>1221</v>
      </c>
      <c r="P550" s="144" t="s">
        <v>44</v>
      </c>
      <c r="Q550" s="184" t="s">
        <v>3283</v>
      </c>
      <c r="R550" s="144" t="s">
        <v>1943</v>
      </c>
      <c r="S550" s="185" t="s">
        <v>1680</v>
      </c>
      <c r="T550" s="186" t="s">
        <v>49</v>
      </c>
      <c r="U550" s="184" t="s">
        <v>3286</v>
      </c>
      <c r="V550" s="180" t="s">
        <v>394</v>
      </c>
      <c r="W550" s="186" t="s">
        <v>395</v>
      </c>
      <c r="X550" s="184" t="s">
        <v>3286</v>
      </c>
      <c r="Y550" s="99"/>
      <c r="Z550" s="99"/>
      <c r="AA550" s="99"/>
      <c r="AB550" s="99"/>
      <c r="AC550" s="99"/>
      <c r="AD550" s="99"/>
      <c r="AE550" s="99"/>
      <c r="AF550" s="99"/>
      <c r="AG550" s="99"/>
      <c r="AH550" s="99"/>
      <c r="AI550" s="99"/>
      <c r="AJ550" s="99"/>
      <c r="AK550" s="99"/>
      <c r="AL550" s="99"/>
      <c r="AM550" s="99"/>
      <c r="AN550" s="99"/>
      <c r="AO550" s="99"/>
      <c r="AP550" s="99"/>
      <c r="AQ550" s="99"/>
      <c r="AR550" s="99"/>
      <c r="AS550" s="99"/>
    </row>
    <row r="551" spans="1:45" ht="14.25" customHeight="1">
      <c r="A551" s="223" t="s">
        <v>3289</v>
      </c>
      <c r="B551" s="144" t="s">
        <v>2882</v>
      </c>
      <c r="C551" s="144" t="s">
        <v>3290</v>
      </c>
      <c r="D551" s="144" t="s">
        <v>2884</v>
      </c>
      <c r="E551" s="145" t="s">
        <v>2885</v>
      </c>
      <c r="F551" s="145" t="s">
        <v>25</v>
      </c>
      <c r="G551" s="183">
        <v>45110</v>
      </c>
      <c r="H551" s="183">
        <v>46571</v>
      </c>
      <c r="I551" s="148" t="s">
        <v>236</v>
      </c>
      <c r="J551" s="148">
        <f t="shared" ca="1" si="6"/>
        <v>1321</v>
      </c>
      <c r="K551" s="37" t="str">
        <f t="shared" ca="1" si="7"/>
        <v>VIGENTE</v>
      </c>
      <c r="L551" s="144" t="s">
        <v>1093</v>
      </c>
      <c r="M551" s="144" t="s">
        <v>73</v>
      </c>
      <c r="N551" s="184" t="s">
        <v>3291</v>
      </c>
      <c r="O551" s="144" t="s">
        <v>911</v>
      </c>
      <c r="P551" s="144" t="s">
        <v>912</v>
      </c>
      <c r="Q551" s="184" t="s">
        <v>3291</v>
      </c>
      <c r="R551" s="144" t="s">
        <v>3292</v>
      </c>
      <c r="S551" s="185" t="s">
        <v>297</v>
      </c>
      <c r="T551" s="186" t="s">
        <v>298</v>
      </c>
      <c r="U551" s="184" t="s">
        <v>3293</v>
      </c>
      <c r="V551" s="180" t="s">
        <v>295</v>
      </c>
      <c r="W551" s="186" t="s">
        <v>296</v>
      </c>
      <c r="X551" s="184" t="s">
        <v>3293</v>
      </c>
      <c r="Y551" s="219"/>
      <c r="Z551" s="219"/>
      <c r="AA551" s="219"/>
      <c r="AB551" s="219"/>
      <c r="AC551" s="219"/>
      <c r="AD551" s="219"/>
      <c r="AE551" s="219"/>
      <c r="AF551" s="219"/>
      <c r="AG551" s="219"/>
      <c r="AH551" s="219"/>
      <c r="AI551" s="219"/>
      <c r="AJ551" s="219"/>
      <c r="AK551" s="219"/>
      <c r="AL551" s="219"/>
      <c r="AM551" s="219"/>
      <c r="AN551" s="219"/>
      <c r="AO551" s="219"/>
      <c r="AP551" s="219"/>
      <c r="AQ551" s="219"/>
      <c r="AR551" s="219"/>
      <c r="AS551" s="219"/>
    </row>
    <row r="552" spans="1:45" ht="14.25" customHeight="1">
      <c r="A552" s="143" t="s">
        <v>3294</v>
      </c>
      <c r="B552" s="144" t="s">
        <v>3295</v>
      </c>
      <c r="C552" s="144" t="s">
        <v>3296</v>
      </c>
      <c r="D552" s="144" t="s">
        <v>3297</v>
      </c>
      <c r="E552" s="145" t="s">
        <v>3298</v>
      </c>
      <c r="F552" s="145" t="s">
        <v>25</v>
      </c>
      <c r="G552" s="183">
        <v>45082</v>
      </c>
      <c r="H552" s="183">
        <v>45448</v>
      </c>
      <c r="I552" s="148" t="s">
        <v>219</v>
      </c>
      <c r="J552" s="148">
        <f t="shared" ca="1" si="6"/>
        <v>198</v>
      </c>
      <c r="K552" s="37" t="str">
        <f t="shared" ca="1" si="7"/>
        <v>VIGENTE</v>
      </c>
      <c r="L552" s="144" t="s">
        <v>3147</v>
      </c>
      <c r="M552" s="144" t="s">
        <v>1954</v>
      </c>
      <c r="N552" s="184" t="s">
        <v>3299</v>
      </c>
      <c r="O552" s="144" t="s">
        <v>330</v>
      </c>
      <c r="P552" s="144" t="s">
        <v>331</v>
      </c>
      <c r="Q552" s="184" t="s">
        <v>3299</v>
      </c>
      <c r="R552" s="144" t="s">
        <v>1499</v>
      </c>
      <c r="S552" s="185" t="s">
        <v>3300</v>
      </c>
      <c r="T552" s="186" t="s">
        <v>3301</v>
      </c>
      <c r="U552" s="184" t="s">
        <v>3302</v>
      </c>
      <c r="V552" s="180" t="s">
        <v>3303</v>
      </c>
      <c r="W552" s="186" t="s">
        <v>3304</v>
      </c>
      <c r="X552" s="184" t="s">
        <v>3302</v>
      </c>
      <c r="Y552" s="99"/>
      <c r="Z552" s="99"/>
      <c r="AA552" s="99"/>
      <c r="AB552" s="99"/>
      <c r="AC552" s="99"/>
      <c r="AD552" s="99"/>
      <c r="AE552" s="99"/>
      <c r="AF552" s="99"/>
      <c r="AG552" s="99"/>
      <c r="AH552" s="99"/>
      <c r="AI552" s="99"/>
      <c r="AJ552" s="99"/>
      <c r="AK552" s="99"/>
      <c r="AL552" s="99"/>
      <c r="AM552" s="99"/>
      <c r="AN552" s="99"/>
      <c r="AO552" s="99"/>
      <c r="AP552" s="99"/>
      <c r="AQ552" s="99"/>
      <c r="AR552" s="99"/>
      <c r="AS552" s="99"/>
    </row>
    <row r="553" spans="1:45" ht="14.25" customHeight="1">
      <c r="A553" s="143" t="s">
        <v>3305</v>
      </c>
      <c r="B553" s="144" t="s">
        <v>3306</v>
      </c>
      <c r="C553" s="144" t="s">
        <v>3307</v>
      </c>
      <c r="D553" s="144" t="s">
        <v>3308</v>
      </c>
      <c r="E553" s="145" t="s">
        <v>3309</v>
      </c>
      <c r="F553" s="145" t="s">
        <v>25</v>
      </c>
      <c r="G553" s="183">
        <v>45107</v>
      </c>
      <c r="H553" s="183">
        <v>45472</v>
      </c>
      <c r="I553" s="148" t="s">
        <v>219</v>
      </c>
      <c r="J553" s="148">
        <f t="shared" ca="1" si="6"/>
        <v>222</v>
      </c>
      <c r="K553" s="37" t="str">
        <f t="shared" ca="1" si="7"/>
        <v>VIGENTE</v>
      </c>
      <c r="L553" s="144" t="s">
        <v>3310</v>
      </c>
      <c r="M553" s="144" t="s">
        <v>3311</v>
      </c>
      <c r="N553" s="184" t="s">
        <v>3312</v>
      </c>
      <c r="O553" s="144" t="s">
        <v>2072</v>
      </c>
      <c r="P553" s="144" t="s">
        <v>2073</v>
      </c>
      <c r="Q553" s="184" t="s">
        <v>3312</v>
      </c>
      <c r="R553" s="144" t="s">
        <v>1973</v>
      </c>
      <c r="S553" s="185" t="s">
        <v>3313</v>
      </c>
      <c r="T553" s="186" t="s">
        <v>3314</v>
      </c>
      <c r="U553" s="184" t="s">
        <v>3315</v>
      </c>
      <c r="V553" s="180" t="s">
        <v>3316</v>
      </c>
      <c r="W553" s="186" t="s">
        <v>3317</v>
      </c>
      <c r="X553" s="224" t="s">
        <v>3315</v>
      </c>
      <c r="Y553" s="219"/>
      <c r="Z553" s="219"/>
      <c r="AA553" s="219"/>
      <c r="AB553" s="219"/>
      <c r="AC553" s="219"/>
      <c r="AD553" s="219"/>
      <c r="AE553" s="219"/>
      <c r="AF553" s="219"/>
      <c r="AG553" s="219"/>
      <c r="AH553" s="219"/>
      <c r="AI553" s="219"/>
      <c r="AJ553" s="219"/>
      <c r="AK553" s="219"/>
      <c r="AL553" s="219"/>
      <c r="AM553" s="219"/>
      <c r="AN553" s="219"/>
      <c r="AO553" s="219"/>
      <c r="AP553" s="219"/>
      <c r="AQ553" s="219"/>
      <c r="AR553" s="219"/>
      <c r="AS553" s="219"/>
    </row>
    <row r="554" spans="1:45" ht="14.25" customHeight="1">
      <c r="A554" s="143" t="s">
        <v>3318</v>
      </c>
      <c r="B554" s="144" t="s">
        <v>2861</v>
      </c>
      <c r="C554" s="144" t="s">
        <v>3319</v>
      </c>
      <c r="D554" s="144" t="s">
        <v>2863</v>
      </c>
      <c r="E554" s="145" t="s">
        <v>1103</v>
      </c>
      <c r="F554" s="145" t="s">
        <v>198</v>
      </c>
      <c r="G554" s="183">
        <v>45139</v>
      </c>
      <c r="H554" s="183">
        <v>45748</v>
      </c>
      <c r="I554" s="148" t="s">
        <v>199</v>
      </c>
      <c r="J554" s="148">
        <f t="shared" ca="1" si="6"/>
        <v>498</v>
      </c>
      <c r="K554" s="37" t="str">
        <f t="shared" ca="1" si="7"/>
        <v>VIGENTE</v>
      </c>
      <c r="L554" s="144" t="s">
        <v>634</v>
      </c>
      <c r="M554" s="144" t="s">
        <v>635</v>
      </c>
      <c r="N554" s="184" t="s">
        <v>3320</v>
      </c>
      <c r="O554" s="144" t="s">
        <v>795</v>
      </c>
      <c r="P554" s="144" t="s">
        <v>796</v>
      </c>
      <c r="Q554" s="184" t="s">
        <v>3320</v>
      </c>
      <c r="R554" s="144" t="s">
        <v>3000</v>
      </c>
      <c r="S554" s="185" t="s">
        <v>636</v>
      </c>
      <c r="T554" s="186" t="s">
        <v>637</v>
      </c>
      <c r="U554" s="184" t="s">
        <v>3321</v>
      </c>
      <c r="V554" s="180" t="s">
        <v>792</v>
      </c>
      <c r="W554" s="186" t="s">
        <v>793</v>
      </c>
      <c r="X554" s="184" t="s">
        <v>3321</v>
      </c>
      <c r="Y554" s="99"/>
      <c r="Z554" s="99"/>
      <c r="AA554" s="99"/>
      <c r="AB554" s="99"/>
      <c r="AC554" s="99"/>
      <c r="AD554" s="99"/>
      <c r="AE554" s="99"/>
      <c r="AF554" s="99"/>
      <c r="AG554" s="99"/>
      <c r="AH554" s="99"/>
      <c r="AI554" s="99"/>
      <c r="AJ554" s="99"/>
      <c r="AK554" s="99"/>
      <c r="AL554" s="99"/>
      <c r="AM554" s="99"/>
      <c r="AN554" s="99"/>
      <c r="AO554" s="99"/>
      <c r="AP554" s="99"/>
      <c r="AQ554" s="99"/>
      <c r="AR554" s="99"/>
      <c r="AS554" s="99"/>
    </row>
    <row r="555" spans="1:45" ht="14.25" customHeight="1">
      <c r="A555" s="143" t="s">
        <v>3322</v>
      </c>
      <c r="B555" s="144" t="s">
        <v>3323</v>
      </c>
      <c r="C555" s="144" t="s">
        <v>3324</v>
      </c>
      <c r="D555" s="144" t="s">
        <v>3325</v>
      </c>
      <c r="E555" s="145" t="s">
        <v>3326</v>
      </c>
      <c r="F555" s="145" t="s">
        <v>25</v>
      </c>
      <c r="G555" s="183">
        <v>45103</v>
      </c>
      <c r="H555" s="183">
        <v>45714</v>
      </c>
      <c r="I555" s="148" t="s">
        <v>153</v>
      </c>
      <c r="J555" s="148">
        <f t="shared" ca="1" si="6"/>
        <v>464</v>
      </c>
      <c r="K555" s="37" t="str">
        <f t="shared" ca="1" si="7"/>
        <v>VIGENTE</v>
      </c>
      <c r="L555" s="144" t="s">
        <v>1851</v>
      </c>
      <c r="M555" s="144" t="s">
        <v>612</v>
      </c>
      <c r="N555" s="184" t="s">
        <v>3327</v>
      </c>
      <c r="O555" s="144" t="s">
        <v>930</v>
      </c>
      <c r="P555" s="144" t="s">
        <v>931</v>
      </c>
      <c r="Q555" s="184" t="s">
        <v>3328</v>
      </c>
      <c r="R555" s="144" t="s">
        <v>2099</v>
      </c>
      <c r="S555" s="185" t="s">
        <v>806</v>
      </c>
      <c r="T555" s="186" t="s">
        <v>807</v>
      </c>
      <c r="U555" s="184" t="s">
        <v>3329</v>
      </c>
      <c r="V555" s="180" t="s">
        <v>930</v>
      </c>
      <c r="W555" s="186" t="s">
        <v>931</v>
      </c>
      <c r="X555" s="184" t="s">
        <v>3329</v>
      </c>
      <c r="Y555" s="219"/>
      <c r="Z555" s="219"/>
      <c r="AA555" s="219"/>
      <c r="AB555" s="219"/>
      <c r="AC555" s="219"/>
      <c r="AD555" s="219"/>
      <c r="AE555" s="219"/>
      <c r="AF555" s="219"/>
      <c r="AG555" s="219"/>
      <c r="AH555" s="219"/>
      <c r="AI555" s="219"/>
      <c r="AJ555" s="219"/>
      <c r="AK555" s="219"/>
      <c r="AL555" s="219"/>
      <c r="AM555" s="219"/>
      <c r="AN555" s="219"/>
      <c r="AO555" s="219"/>
      <c r="AP555" s="219"/>
      <c r="AQ555" s="219"/>
      <c r="AR555" s="219"/>
      <c r="AS555" s="219"/>
    </row>
    <row r="556" spans="1:45" ht="14.25" customHeight="1">
      <c r="A556" s="143" t="s">
        <v>3330</v>
      </c>
      <c r="B556" s="144" t="s">
        <v>2882</v>
      </c>
      <c r="C556" s="144" t="s">
        <v>3331</v>
      </c>
      <c r="D556" s="144" t="s">
        <v>3117</v>
      </c>
      <c r="E556" s="145" t="s">
        <v>2885</v>
      </c>
      <c r="F556" s="145" t="s">
        <v>25</v>
      </c>
      <c r="G556" s="183">
        <v>45112</v>
      </c>
      <c r="H556" s="183">
        <v>46573</v>
      </c>
      <c r="I556" s="148" t="s">
        <v>236</v>
      </c>
      <c r="J556" s="148">
        <f t="shared" ca="1" si="6"/>
        <v>1323</v>
      </c>
      <c r="K556" s="37" t="str">
        <f t="shared" ca="1" si="7"/>
        <v>VIGENTE</v>
      </c>
      <c r="L556" s="144" t="s">
        <v>56</v>
      </c>
      <c r="M556" s="144" t="s">
        <v>812</v>
      </c>
      <c r="N556" s="184" t="s">
        <v>3332</v>
      </c>
      <c r="O556" s="144" t="s">
        <v>377</v>
      </c>
      <c r="P556" s="144" t="s">
        <v>378</v>
      </c>
      <c r="Q556" s="184" t="s">
        <v>3332</v>
      </c>
      <c r="R556" s="144" t="s">
        <v>2523</v>
      </c>
      <c r="S556" s="185" t="s">
        <v>1142</v>
      </c>
      <c r="T556" s="186" t="s">
        <v>1143</v>
      </c>
      <c r="U556" s="224" t="s">
        <v>3333</v>
      </c>
      <c r="V556" s="180" t="s">
        <v>3334</v>
      </c>
      <c r="W556" s="186" t="s">
        <v>1147</v>
      </c>
      <c r="X556" s="224" t="s">
        <v>3333</v>
      </c>
      <c r="Y556" s="99"/>
      <c r="Z556" s="99"/>
      <c r="AA556" s="99"/>
      <c r="AB556" s="99"/>
      <c r="AC556" s="99"/>
      <c r="AD556" s="99"/>
      <c r="AE556" s="99"/>
      <c r="AF556" s="99"/>
      <c r="AG556" s="99"/>
      <c r="AH556" s="99"/>
      <c r="AI556" s="99"/>
      <c r="AJ556" s="99"/>
      <c r="AK556" s="99"/>
      <c r="AL556" s="99"/>
      <c r="AM556" s="99"/>
      <c r="AN556" s="99"/>
      <c r="AO556" s="99"/>
      <c r="AP556" s="99"/>
      <c r="AQ556" s="99"/>
      <c r="AR556" s="99"/>
      <c r="AS556" s="99"/>
    </row>
    <row r="557" spans="1:45" ht="14.25" customHeight="1">
      <c r="A557" s="143" t="s">
        <v>3330</v>
      </c>
      <c r="B557" s="144" t="s">
        <v>2882</v>
      </c>
      <c r="C557" s="144" t="s">
        <v>3331</v>
      </c>
      <c r="D557" s="144" t="s">
        <v>3117</v>
      </c>
      <c r="E557" s="145" t="s">
        <v>2885</v>
      </c>
      <c r="F557" s="145" t="s">
        <v>25</v>
      </c>
      <c r="G557" s="183">
        <v>45112</v>
      </c>
      <c r="H557" s="183">
        <v>46573</v>
      </c>
      <c r="I557" s="148" t="s">
        <v>236</v>
      </c>
      <c r="J557" s="148">
        <f t="shared" ca="1" si="6"/>
        <v>1323</v>
      </c>
      <c r="K557" s="37" t="str">
        <f t="shared" ca="1" si="7"/>
        <v>VIGENTE</v>
      </c>
      <c r="L557" s="144" t="s">
        <v>56</v>
      </c>
      <c r="M557" s="144" t="s">
        <v>812</v>
      </c>
      <c r="N557" s="184" t="s">
        <v>3332</v>
      </c>
      <c r="O557" s="144" t="s">
        <v>377</v>
      </c>
      <c r="P557" s="144" t="s">
        <v>378</v>
      </c>
      <c r="Q557" s="184" t="s">
        <v>3332</v>
      </c>
      <c r="R557" s="144" t="s">
        <v>3335</v>
      </c>
      <c r="S557" s="185" t="s">
        <v>1917</v>
      </c>
      <c r="T557" s="186" t="s">
        <v>1918</v>
      </c>
      <c r="U557" s="224" t="s">
        <v>3336</v>
      </c>
      <c r="V557" s="180" t="s">
        <v>3337</v>
      </c>
      <c r="W557" s="186" t="s">
        <v>3338</v>
      </c>
      <c r="X557" s="224" t="s">
        <v>3336</v>
      </c>
      <c r="Y557" s="219"/>
      <c r="Z557" s="219"/>
      <c r="AA557" s="219"/>
      <c r="AB557" s="219"/>
      <c r="AC557" s="219"/>
      <c r="AD557" s="219"/>
      <c r="AE557" s="219"/>
      <c r="AF557" s="219"/>
      <c r="AG557" s="219"/>
      <c r="AH557" s="219"/>
      <c r="AI557" s="219"/>
      <c r="AJ557" s="219"/>
      <c r="AK557" s="219"/>
      <c r="AL557" s="219"/>
      <c r="AM557" s="219"/>
      <c r="AN557" s="219"/>
      <c r="AO557" s="219"/>
      <c r="AP557" s="219"/>
      <c r="AQ557" s="219"/>
      <c r="AR557" s="219"/>
      <c r="AS557" s="219"/>
    </row>
    <row r="558" spans="1:45" ht="14.25" customHeight="1">
      <c r="A558" s="143" t="s">
        <v>3330</v>
      </c>
      <c r="B558" s="144" t="s">
        <v>2882</v>
      </c>
      <c r="C558" s="144" t="s">
        <v>3331</v>
      </c>
      <c r="D558" s="144" t="s">
        <v>3117</v>
      </c>
      <c r="E558" s="145" t="s">
        <v>2885</v>
      </c>
      <c r="F558" s="145" t="s">
        <v>25</v>
      </c>
      <c r="G558" s="183">
        <v>45112</v>
      </c>
      <c r="H558" s="183">
        <v>46573</v>
      </c>
      <c r="I558" s="148" t="s">
        <v>236</v>
      </c>
      <c r="J558" s="148">
        <f t="shared" ca="1" si="6"/>
        <v>1323</v>
      </c>
      <c r="K558" s="37" t="str">
        <f t="shared" ca="1" si="7"/>
        <v>VIGENTE</v>
      </c>
      <c r="L558" s="144" t="s">
        <v>56</v>
      </c>
      <c r="M558" s="144" t="s">
        <v>812</v>
      </c>
      <c r="N558" s="184" t="s">
        <v>3332</v>
      </c>
      <c r="O558" s="144" t="s">
        <v>377</v>
      </c>
      <c r="P558" s="144" t="s">
        <v>378</v>
      </c>
      <c r="Q558" s="184" t="s">
        <v>3332</v>
      </c>
      <c r="R558" s="144" t="s">
        <v>3339</v>
      </c>
      <c r="S558" s="185" t="s">
        <v>206</v>
      </c>
      <c r="T558" s="186" t="s">
        <v>207</v>
      </c>
      <c r="U558" s="224" t="s">
        <v>3336</v>
      </c>
      <c r="V558" s="180" t="s">
        <v>59</v>
      </c>
      <c r="W558" s="186" t="s">
        <v>200</v>
      </c>
      <c r="X558" s="224" t="s">
        <v>3336</v>
      </c>
      <c r="Y558" s="99"/>
      <c r="Z558" s="99"/>
      <c r="AA558" s="99"/>
      <c r="AB558" s="99"/>
      <c r="AC558" s="99"/>
      <c r="AD558" s="99"/>
      <c r="AE558" s="99"/>
      <c r="AF558" s="99"/>
      <c r="AG558" s="99"/>
      <c r="AH558" s="99"/>
      <c r="AI558" s="99"/>
      <c r="AJ558" s="99"/>
      <c r="AK558" s="99"/>
      <c r="AL558" s="99"/>
      <c r="AM558" s="99"/>
      <c r="AN558" s="99"/>
      <c r="AO558" s="99"/>
      <c r="AP558" s="99"/>
      <c r="AQ558" s="99"/>
      <c r="AR558" s="99"/>
      <c r="AS558" s="99"/>
    </row>
    <row r="559" spans="1:45" ht="14.25" customHeight="1">
      <c r="A559" s="143" t="s">
        <v>3340</v>
      </c>
      <c r="B559" s="144" t="s">
        <v>1975</v>
      </c>
      <c r="C559" s="144" t="s">
        <v>3341</v>
      </c>
      <c r="D559" s="144" t="s">
        <v>2416</v>
      </c>
      <c r="E559" s="145" t="s">
        <v>1978</v>
      </c>
      <c r="F559" s="145" t="s">
        <v>25</v>
      </c>
      <c r="G559" s="183">
        <v>45122</v>
      </c>
      <c r="H559" s="183">
        <v>45488</v>
      </c>
      <c r="I559" s="148" t="s">
        <v>236</v>
      </c>
      <c r="J559" s="148">
        <f t="shared" ca="1" si="6"/>
        <v>238</v>
      </c>
      <c r="K559" s="37" t="str">
        <f t="shared" ca="1" si="7"/>
        <v>VIGENTE</v>
      </c>
      <c r="L559" s="144" t="s">
        <v>110</v>
      </c>
      <c r="M559" s="144" t="s">
        <v>111</v>
      </c>
      <c r="N559" s="184" t="s">
        <v>3342</v>
      </c>
      <c r="O559" s="144" t="s">
        <v>113</v>
      </c>
      <c r="P559" s="144" t="s">
        <v>114</v>
      </c>
      <c r="Q559" s="184" t="s">
        <v>3342</v>
      </c>
      <c r="R559" s="144" t="s">
        <v>2107</v>
      </c>
      <c r="S559" s="185" t="s">
        <v>1589</v>
      </c>
      <c r="T559" s="186" t="s">
        <v>1590</v>
      </c>
      <c r="U559" s="184" t="s">
        <v>3343</v>
      </c>
      <c r="V559" s="144" t="s">
        <v>110</v>
      </c>
      <c r="W559" s="144" t="s">
        <v>111</v>
      </c>
      <c r="X559" s="184" t="s">
        <v>3343</v>
      </c>
      <c r="Y559" s="219"/>
      <c r="Z559" s="219"/>
      <c r="AA559" s="219"/>
      <c r="AB559" s="219"/>
      <c r="AC559" s="219"/>
      <c r="AD559" s="219"/>
      <c r="AE559" s="219"/>
      <c r="AF559" s="219"/>
      <c r="AG559" s="219"/>
      <c r="AH559" s="219"/>
      <c r="AI559" s="219"/>
      <c r="AJ559" s="219"/>
      <c r="AK559" s="219"/>
      <c r="AL559" s="219"/>
      <c r="AM559" s="219"/>
      <c r="AN559" s="219"/>
      <c r="AO559" s="219"/>
      <c r="AP559" s="219"/>
      <c r="AQ559" s="219"/>
      <c r="AR559" s="219"/>
      <c r="AS559" s="219"/>
    </row>
    <row r="560" spans="1:45" ht="14.25" customHeight="1">
      <c r="A560" s="223">
        <v>45017</v>
      </c>
      <c r="B560" s="144"/>
      <c r="C560" s="144" t="s">
        <v>3344</v>
      </c>
      <c r="D560" s="144" t="s">
        <v>3345</v>
      </c>
      <c r="E560" s="145" t="s">
        <v>2836</v>
      </c>
      <c r="F560" s="145" t="s">
        <v>25</v>
      </c>
      <c r="G560" s="183">
        <v>44939</v>
      </c>
      <c r="H560" s="183">
        <v>45304</v>
      </c>
      <c r="I560" s="148" t="s">
        <v>138</v>
      </c>
      <c r="J560" s="148">
        <f t="shared" ca="1" si="6"/>
        <v>54</v>
      </c>
      <c r="K560" s="37" t="str">
        <f t="shared" ca="1" si="7"/>
        <v>PROVIDÊNCIAS</v>
      </c>
      <c r="L560" s="144" t="s">
        <v>2837</v>
      </c>
      <c r="M560" s="144" t="s">
        <v>2838</v>
      </c>
      <c r="N560" s="184" t="s">
        <v>3346</v>
      </c>
      <c r="O560" s="144" t="s">
        <v>2840</v>
      </c>
      <c r="P560" s="144" t="s">
        <v>2841</v>
      </c>
      <c r="Q560" s="184" t="s">
        <v>3346</v>
      </c>
      <c r="R560" s="144" t="s">
        <v>1436</v>
      </c>
      <c r="S560" s="185" t="s">
        <v>2842</v>
      </c>
      <c r="T560" s="186" t="s">
        <v>2843</v>
      </c>
      <c r="U560" s="184" t="s">
        <v>3347</v>
      </c>
      <c r="V560" s="180" t="s">
        <v>2845</v>
      </c>
      <c r="W560" s="186" t="s">
        <v>2846</v>
      </c>
      <c r="X560" s="184" t="s">
        <v>3347</v>
      </c>
      <c r="Y560" s="99"/>
      <c r="Z560" s="99"/>
      <c r="AA560" s="99"/>
      <c r="AB560" s="99"/>
      <c r="AC560" s="99"/>
      <c r="AD560" s="99"/>
      <c r="AE560" s="99"/>
      <c r="AF560" s="99"/>
      <c r="AG560" s="99"/>
      <c r="AH560" s="99"/>
      <c r="AI560" s="99"/>
      <c r="AJ560" s="99"/>
      <c r="AK560" s="99"/>
      <c r="AL560" s="99"/>
      <c r="AM560" s="99"/>
      <c r="AN560" s="99"/>
      <c r="AO560" s="99"/>
      <c r="AP560" s="99"/>
      <c r="AQ560" s="99"/>
      <c r="AR560" s="99"/>
      <c r="AS560" s="99"/>
    </row>
    <row r="561" spans="1:45" ht="14.25" customHeight="1">
      <c r="A561" s="223">
        <v>45017</v>
      </c>
      <c r="B561" s="144"/>
      <c r="C561" s="144" t="s">
        <v>3344</v>
      </c>
      <c r="D561" s="144" t="s">
        <v>3345</v>
      </c>
      <c r="E561" s="145" t="s">
        <v>2836</v>
      </c>
      <c r="F561" s="145" t="s">
        <v>25</v>
      </c>
      <c r="G561" s="183">
        <v>44939</v>
      </c>
      <c r="H561" s="183">
        <v>45304</v>
      </c>
      <c r="I561" s="148" t="s">
        <v>138</v>
      </c>
      <c r="J561" s="148">
        <f t="shared" ca="1" si="6"/>
        <v>54</v>
      </c>
      <c r="K561" s="37" t="str">
        <f t="shared" ca="1" si="7"/>
        <v>PROVIDÊNCIAS</v>
      </c>
      <c r="L561" s="144" t="s">
        <v>2837</v>
      </c>
      <c r="M561" s="144" t="s">
        <v>2838</v>
      </c>
      <c r="N561" s="184" t="s">
        <v>3346</v>
      </c>
      <c r="O561" s="144" t="s">
        <v>2840</v>
      </c>
      <c r="P561" s="144" t="s">
        <v>2841</v>
      </c>
      <c r="Q561" s="184" t="s">
        <v>3346</v>
      </c>
      <c r="R561" s="144" t="s">
        <v>1471</v>
      </c>
      <c r="S561" s="185" t="s">
        <v>3192</v>
      </c>
      <c r="T561" s="186" t="s">
        <v>3193</v>
      </c>
      <c r="U561" s="184" t="s">
        <v>3348</v>
      </c>
      <c r="V561" s="180" t="s">
        <v>3195</v>
      </c>
      <c r="W561" s="186" t="s">
        <v>3196</v>
      </c>
      <c r="X561" s="184" t="s">
        <v>3348</v>
      </c>
      <c r="Y561" s="219"/>
      <c r="Z561" s="219"/>
      <c r="AA561" s="219"/>
      <c r="AB561" s="219"/>
      <c r="AC561" s="219"/>
      <c r="AD561" s="219"/>
      <c r="AE561" s="219"/>
      <c r="AF561" s="219"/>
      <c r="AG561" s="219"/>
      <c r="AH561" s="219"/>
      <c r="AI561" s="219"/>
      <c r="AJ561" s="219"/>
      <c r="AK561" s="219"/>
      <c r="AL561" s="219"/>
      <c r="AM561" s="219"/>
      <c r="AN561" s="219"/>
      <c r="AO561" s="219"/>
      <c r="AP561" s="219"/>
      <c r="AQ561" s="219"/>
      <c r="AR561" s="219"/>
      <c r="AS561" s="219"/>
    </row>
    <row r="562" spans="1:45" ht="14.25" customHeight="1">
      <c r="A562" s="223" t="s">
        <v>3349</v>
      </c>
      <c r="B562" s="144" t="s">
        <v>2882</v>
      </c>
      <c r="C562" s="144" t="s">
        <v>3350</v>
      </c>
      <c r="D562" s="144" t="s">
        <v>2884</v>
      </c>
      <c r="E562" s="145" t="s">
        <v>2885</v>
      </c>
      <c r="F562" s="145" t="s">
        <v>25</v>
      </c>
      <c r="G562" s="183">
        <v>45114</v>
      </c>
      <c r="H562" s="183">
        <v>46575</v>
      </c>
      <c r="I562" s="148" t="s">
        <v>236</v>
      </c>
      <c r="J562" s="148">
        <f t="shared" ca="1" si="6"/>
        <v>1325</v>
      </c>
      <c r="K562" s="37" t="str">
        <f t="shared" ca="1" si="7"/>
        <v>VIGENTE</v>
      </c>
      <c r="L562" s="144" t="s">
        <v>3351</v>
      </c>
      <c r="M562" s="144" t="s">
        <v>238</v>
      </c>
      <c r="N562" s="184" t="s">
        <v>3352</v>
      </c>
      <c r="O562" s="144" t="s">
        <v>3353</v>
      </c>
      <c r="P562" s="144" t="s">
        <v>247</v>
      </c>
      <c r="Q562" s="184" t="s">
        <v>3352</v>
      </c>
      <c r="R562" s="144" t="s">
        <v>3354</v>
      </c>
      <c r="S562" s="185" t="s">
        <v>1872</v>
      </c>
      <c r="T562" s="186" t="s">
        <v>1873</v>
      </c>
      <c r="U562" s="184" t="s">
        <v>3355</v>
      </c>
      <c r="V562" s="180" t="s">
        <v>3356</v>
      </c>
      <c r="W562" s="186" t="s">
        <v>3357</v>
      </c>
      <c r="X562" s="184" t="s">
        <v>3355</v>
      </c>
      <c r="Y562" s="99"/>
      <c r="Z562" s="99"/>
      <c r="AA562" s="99"/>
      <c r="AB562" s="99"/>
      <c r="AC562" s="99"/>
      <c r="AD562" s="99"/>
      <c r="AE562" s="99"/>
      <c r="AF562" s="99"/>
      <c r="AG562" s="99"/>
      <c r="AH562" s="99"/>
      <c r="AI562" s="99"/>
      <c r="AJ562" s="99"/>
      <c r="AK562" s="99"/>
      <c r="AL562" s="99"/>
      <c r="AM562" s="99"/>
      <c r="AN562" s="99"/>
      <c r="AO562" s="99"/>
      <c r="AP562" s="99"/>
      <c r="AQ562" s="99"/>
      <c r="AR562" s="99"/>
      <c r="AS562" s="99"/>
    </row>
    <row r="563" spans="1:45" ht="14.25" customHeight="1">
      <c r="A563" s="223" t="s">
        <v>3358</v>
      </c>
      <c r="B563" s="144" t="s">
        <v>2861</v>
      </c>
      <c r="C563" s="144" t="s">
        <v>3359</v>
      </c>
      <c r="D563" s="144" t="s">
        <v>2863</v>
      </c>
      <c r="E563" s="145" t="s">
        <v>2563</v>
      </c>
      <c r="F563" s="145" t="s">
        <v>198</v>
      </c>
      <c r="G563" s="183">
        <v>45075</v>
      </c>
      <c r="H563" s="183">
        <v>45686</v>
      </c>
      <c r="I563" s="148" t="s">
        <v>138</v>
      </c>
      <c r="J563" s="148">
        <f t="shared" ca="1" si="6"/>
        <v>436</v>
      </c>
      <c r="K563" s="37" t="str">
        <f t="shared" ca="1" si="7"/>
        <v>VIGENTE</v>
      </c>
      <c r="L563" s="144" t="s">
        <v>987</v>
      </c>
      <c r="M563" s="144" t="s">
        <v>988</v>
      </c>
      <c r="N563" s="184" t="s">
        <v>3360</v>
      </c>
      <c r="O563" s="144" t="s">
        <v>2894</v>
      </c>
      <c r="P563" s="144" t="s">
        <v>2895</v>
      </c>
      <c r="Q563" s="184" t="s">
        <v>3360</v>
      </c>
      <c r="R563" s="144" t="s">
        <v>3361</v>
      </c>
      <c r="S563" s="185" t="s">
        <v>739</v>
      </c>
      <c r="T563" s="186" t="s">
        <v>740</v>
      </c>
      <c r="U563" s="184" t="s">
        <v>3362</v>
      </c>
      <c r="V563" s="180" t="s">
        <v>3363</v>
      </c>
      <c r="W563" s="186" t="s">
        <v>2186</v>
      </c>
      <c r="X563" s="184" t="s">
        <v>3362</v>
      </c>
      <c r="Y563" s="219"/>
      <c r="Z563" s="219"/>
      <c r="AA563" s="219"/>
      <c r="AB563" s="219"/>
      <c r="AC563" s="219"/>
      <c r="AD563" s="219"/>
      <c r="AE563" s="219"/>
      <c r="AF563" s="219"/>
      <c r="AG563" s="219"/>
      <c r="AH563" s="219"/>
      <c r="AI563" s="219"/>
      <c r="AJ563" s="219"/>
      <c r="AK563" s="219"/>
      <c r="AL563" s="219"/>
      <c r="AM563" s="219"/>
      <c r="AN563" s="219"/>
      <c r="AO563" s="219"/>
      <c r="AP563" s="219"/>
      <c r="AQ563" s="219"/>
      <c r="AR563" s="219"/>
      <c r="AS563" s="219"/>
    </row>
    <row r="564" spans="1:45" ht="14.25" customHeight="1">
      <c r="A564" s="223" t="s">
        <v>3364</v>
      </c>
      <c r="B564" s="144" t="s">
        <v>2882</v>
      </c>
      <c r="C564" s="144" t="s">
        <v>3365</v>
      </c>
      <c r="D564" s="144" t="s">
        <v>3366</v>
      </c>
      <c r="E564" s="145" t="s">
        <v>2885</v>
      </c>
      <c r="F564" s="145" t="s">
        <v>25</v>
      </c>
      <c r="G564" s="183">
        <v>45111</v>
      </c>
      <c r="H564" s="183">
        <v>46572</v>
      </c>
      <c r="I564" s="148" t="s">
        <v>236</v>
      </c>
      <c r="J564" s="148">
        <f t="shared" ca="1" si="6"/>
        <v>1322</v>
      </c>
      <c r="K564" s="37" t="str">
        <f t="shared" ca="1" si="7"/>
        <v>VIGENTE</v>
      </c>
      <c r="L564" s="144" t="s">
        <v>1570</v>
      </c>
      <c r="M564" s="144" t="s">
        <v>282</v>
      </c>
      <c r="N564" s="184" t="s">
        <v>3367</v>
      </c>
      <c r="O564" s="144" t="s">
        <v>1568</v>
      </c>
      <c r="P564" s="144" t="s">
        <v>285</v>
      </c>
      <c r="Q564" s="184" t="s">
        <v>3367</v>
      </c>
      <c r="R564" s="144" t="s">
        <v>1126</v>
      </c>
      <c r="S564" s="185" t="s">
        <v>1130</v>
      </c>
      <c r="T564" s="186" t="s">
        <v>337</v>
      </c>
      <c r="U564" s="184" t="s">
        <v>3368</v>
      </c>
      <c r="V564" s="185" t="s">
        <v>3369</v>
      </c>
      <c r="W564" s="186" t="s">
        <v>1128</v>
      </c>
      <c r="X564" s="184" t="s">
        <v>3368</v>
      </c>
      <c r="Y564" s="99"/>
      <c r="Z564" s="99"/>
      <c r="AA564" s="99"/>
      <c r="AB564" s="99"/>
      <c r="AC564" s="99"/>
      <c r="AD564" s="99"/>
      <c r="AE564" s="99"/>
      <c r="AF564" s="99"/>
      <c r="AG564" s="99"/>
      <c r="AH564" s="99"/>
      <c r="AI564" s="99"/>
      <c r="AJ564" s="99"/>
      <c r="AK564" s="99"/>
      <c r="AL564" s="99"/>
      <c r="AM564" s="99"/>
      <c r="AN564" s="99"/>
      <c r="AO564" s="99"/>
      <c r="AP564" s="99"/>
      <c r="AQ564" s="99"/>
      <c r="AR564" s="99"/>
      <c r="AS564" s="99"/>
    </row>
    <row r="565" spans="1:45" ht="14.25" customHeight="1">
      <c r="A565" s="223" t="s">
        <v>3370</v>
      </c>
      <c r="B565" s="144" t="s">
        <v>3306</v>
      </c>
      <c r="C565" s="144" t="s">
        <v>3371</v>
      </c>
      <c r="D565" s="144" t="s">
        <v>3372</v>
      </c>
      <c r="E565" s="145" t="s">
        <v>3309</v>
      </c>
      <c r="F565" s="145" t="s">
        <v>25</v>
      </c>
      <c r="G565" s="183">
        <v>45125</v>
      </c>
      <c r="H565" s="183">
        <v>45491</v>
      </c>
      <c r="I565" s="148" t="s">
        <v>236</v>
      </c>
      <c r="J565" s="148">
        <f t="shared" ca="1" si="6"/>
        <v>241</v>
      </c>
      <c r="K565" s="37" t="str">
        <f t="shared" ca="1" si="7"/>
        <v>VIGENTE</v>
      </c>
      <c r="L565" s="144" t="s">
        <v>127</v>
      </c>
      <c r="M565" s="144" t="s">
        <v>128</v>
      </c>
      <c r="N565" s="184" t="s">
        <v>3373</v>
      </c>
      <c r="O565" s="144" t="s">
        <v>3374</v>
      </c>
      <c r="P565" s="144" t="s">
        <v>3375</v>
      </c>
      <c r="Q565" s="184" t="s">
        <v>3373</v>
      </c>
      <c r="R565" s="144" t="s">
        <v>2687</v>
      </c>
      <c r="S565" s="185" t="s">
        <v>3376</v>
      </c>
      <c r="T565" s="186" t="s">
        <v>2813</v>
      </c>
      <c r="U565" s="184" t="s">
        <v>3377</v>
      </c>
      <c r="V565" s="180" t="s">
        <v>2877</v>
      </c>
      <c r="W565" s="186" t="s">
        <v>2878</v>
      </c>
      <c r="X565" s="224" t="s">
        <v>3377</v>
      </c>
      <c r="Y565" s="219"/>
      <c r="Z565" s="219"/>
      <c r="AA565" s="219"/>
      <c r="AB565" s="219"/>
      <c r="AC565" s="219"/>
      <c r="AD565" s="219"/>
      <c r="AE565" s="219"/>
      <c r="AF565" s="219"/>
      <c r="AG565" s="219"/>
      <c r="AH565" s="219"/>
      <c r="AI565" s="219"/>
      <c r="AJ565" s="219"/>
      <c r="AK565" s="219"/>
      <c r="AL565" s="219"/>
      <c r="AM565" s="219"/>
      <c r="AN565" s="219"/>
      <c r="AO565" s="219"/>
      <c r="AP565" s="219"/>
      <c r="AQ565" s="219"/>
      <c r="AR565" s="219"/>
      <c r="AS565" s="219"/>
    </row>
    <row r="566" spans="1:45" ht="14.25" customHeight="1">
      <c r="A566" s="223" t="s">
        <v>3378</v>
      </c>
      <c r="B566" s="144" t="s">
        <v>3306</v>
      </c>
      <c r="C566" s="144" t="s">
        <v>3379</v>
      </c>
      <c r="D566" s="144" t="s">
        <v>3308</v>
      </c>
      <c r="E566" s="145" t="s">
        <v>3309</v>
      </c>
      <c r="F566" s="145" t="s">
        <v>25</v>
      </c>
      <c r="G566" s="183">
        <v>45124</v>
      </c>
      <c r="H566" s="183">
        <v>45490</v>
      </c>
      <c r="I566" s="148" t="s">
        <v>236</v>
      </c>
      <c r="J566" s="148">
        <f t="shared" ca="1" si="6"/>
        <v>240</v>
      </c>
      <c r="K566" s="37" t="str">
        <f t="shared" ca="1" si="7"/>
        <v>VIGENTE</v>
      </c>
      <c r="L566" s="144" t="s">
        <v>341</v>
      </c>
      <c r="M566" s="144" t="s">
        <v>342</v>
      </c>
      <c r="N566" s="184" t="s">
        <v>3380</v>
      </c>
      <c r="O566" s="144" t="s">
        <v>861</v>
      </c>
      <c r="P566" s="144" t="s">
        <v>862</v>
      </c>
      <c r="Q566" s="184" t="s">
        <v>3380</v>
      </c>
      <c r="R566" s="144" t="s">
        <v>1002</v>
      </c>
      <c r="S566" s="185" t="s">
        <v>848</v>
      </c>
      <c r="T566" s="186" t="s">
        <v>849</v>
      </c>
      <c r="U566" s="184" t="s">
        <v>3381</v>
      </c>
      <c r="V566" s="180" t="s">
        <v>1003</v>
      </c>
      <c r="W566" s="186" t="s">
        <v>1004</v>
      </c>
      <c r="X566" s="224" t="s">
        <v>3381</v>
      </c>
      <c r="Y566" s="99"/>
      <c r="Z566" s="99"/>
      <c r="AA566" s="99"/>
      <c r="AB566" s="99"/>
      <c r="AC566" s="99"/>
      <c r="AD566" s="99"/>
      <c r="AE566" s="99"/>
      <c r="AF566" s="99"/>
      <c r="AG566" s="99"/>
      <c r="AH566" s="99"/>
      <c r="AI566" s="99"/>
      <c r="AJ566" s="99"/>
      <c r="AK566" s="99"/>
      <c r="AL566" s="99"/>
      <c r="AM566" s="99"/>
      <c r="AN566" s="99"/>
      <c r="AO566" s="99"/>
      <c r="AP566" s="99"/>
      <c r="AQ566" s="99"/>
      <c r="AR566" s="99"/>
      <c r="AS566" s="99"/>
    </row>
    <row r="567" spans="1:45" ht="14.25" customHeight="1">
      <c r="A567" s="223" t="s">
        <v>3378</v>
      </c>
      <c r="B567" s="144" t="s">
        <v>3306</v>
      </c>
      <c r="C567" s="144" t="s">
        <v>3379</v>
      </c>
      <c r="D567" s="144" t="s">
        <v>3308</v>
      </c>
      <c r="E567" s="145" t="s">
        <v>3309</v>
      </c>
      <c r="F567" s="145" t="s">
        <v>25</v>
      </c>
      <c r="G567" s="183">
        <v>45124</v>
      </c>
      <c r="H567" s="183">
        <v>45490</v>
      </c>
      <c r="I567" s="148" t="s">
        <v>236</v>
      </c>
      <c r="J567" s="148">
        <f t="shared" ca="1" si="6"/>
        <v>240</v>
      </c>
      <c r="K567" s="37" t="str">
        <f t="shared" ca="1" si="7"/>
        <v>VIGENTE</v>
      </c>
      <c r="L567" s="144" t="s">
        <v>341</v>
      </c>
      <c r="M567" s="144" t="s">
        <v>342</v>
      </c>
      <c r="N567" s="184" t="s">
        <v>3380</v>
      </c>
      <c r="O567" s="144" t="s">
        <v>861</v>
      </c>
      <c r="P567" s="144" t="s">
        <v>862</v>
      </c>
      <c r="Q567" s="184" t="s">
        <v>3380</v>
      </c>
      <c r="R567" s="144" t="s">
        <v>3382</v>
      </c>
      <c r="S567" s="185" t="s">
        <v>3383</v>
      </c>
      <c r="T567" s="186" t="s">
        <v>802</v>
      </c>
      <c r="U567" s="184" t="s">
        <v>3384</v>
      </c>
      <c r="V567" s="180" t="s">
        <v>929</v>
      </c>
      <c r="W567" s="186" t="s">
        <v>358</v>
      </c>
      <c r="X567" s="224" t="s">
        <v>3384</v>
      </c>
      <c r="Y567" s="219"/>
      <c r="Z567" s="219"/>
      <c r="AA567" s="219"/>
      <c r="AB567" s="219"/>
      <c r="AC567" s="219"/>
      <c r="AD567" s="219"/>
      <c r="AE567" s="219"/>
      <c r="AF567" s="219"/>
      <c r="AG567" s="219"/>
      <c r="AH567" s="219"/>
      <c r="AI567" s="219"/>
      <c r="AJ567" s="219"/>
      <c r="AK567" s="219"/>
      <c r="AL567" s="219"/>
      <c r="AM567" s="219"/>
      <c r="AN567" s="219"/>
      <c r="AO567" s="219"/>
      <c r="AP567" s="219"/>
      <c r="AQ567" s="219"/>
      <c r="AR567" s="219"/>
      <c r="AS567" s="219"/>
    </row>
    <row r="568" spans="1:45" ht="14.25" customHeight="1">
      <c r="A568" s="223" t="s">
        <v>3385</v>
      </c>
      <c r="B568" s="144" t="s">
        <v>2861</v>
      </c>
      <c r="C568" s="144" t="s">
        <v>3386</v>
      </c>
      <c r="D568" s="144" t="s">
        <v>3140</v>
      </c>
      <c r="E568" s="145" t="s">
        <v>2563</v>
      </c>
      <c r="F568" s="145" t="s">
        <v>198</v>
      </c>
      <c r="G568" s="183">
        <v>45064</v>
      </c>
      <c r="H568" s="183">
        <v>45675</v>
      </c>
      <c r="I568" s="148" t="s">
        <v>138</v>
      </c>
      <c r="J568" s="148">
        <f t="shared" ca="1" si="6"/>
        <v>425</v>
      </c>
      <c r="K568" s="37" t="str">
        <f t="shared" ca="1" si="7"/>
        <v>VIGENTE</v>
      </c>
      <c r="L568" s="144" t="s">
        <v>1161</v>
      </c>
      <c r="M568" s="144" t="s">
        <v>1022</v>
      </c>
      <c r="N568" s="184" t="s">
        <v>3387</v>
      </c>
      <c r="O568" s="144" t="s">
        <v>1163</v>
      </c>
      <c r="P568" s="144" t="s">
        <v>224</v>
      </c>
      <c r="Q568" s="184" t="s">
        <v>3387</v>
      </c>
      <c r="R568" s="144" t="s">
        <v>3388</v>
      </c>
      <c r="S568" s="185" t="s">
        <v>1882</v>
      </c>
      <c r="T568" s="186" t="s">
        <v>228</v>
      </c>
      <c r="U568" s="184" t="s">
        <v>3389</v>
      </c>
      <c r="V568" s="180" t="s">
        <v>1636</v>
      </c>
      <c r="W568" s="186" t="s">
        <v>1066</v>
      </c>
      <c r="X568" s="184" t="s">
        <v>3389</v>
      </c>
      <c r="Y568" s="99"/>
      <c r="Z568" s="99"/>
      <c r="AA568" s="99"/>
      <c r="AB568" s="99"/>
      <c r="AC568" s="99"/>
      <c r="AD568" s="99"/>
      <c r="AE568" s="99"/>
      <c r="AF568" s="99"/>
      <c r="AG568" s="99"/>
      <c r="AH568" s="99"/>
      <c r="AI568" s="99"/>
      <c r="AJ568" s="99"/>
      <c r="AK568" s="99"/>
      <c r="AL568" s="99"/>
      <c r="AM568" s="99"/>
      <c r="AN568" s="99"/>
      <c r="AO568" s="99"/>
      <c r="AP568" s="99"/>
      <c r="AQ568" s="99"/>
      <c r="AR568" s="99"/>
      <c r="AS568" s="99"/>
    </row>
    <row r="569" spans="1:45" ht="14.25" customHeight="1">
      <c r="A569" s="223" t="s">
        <v>3390</v>
      </c>
      <c r="B569" s="144" t="s">
        <v>2861</v>
      </c>
      <c r="C569" s="144" t="s">
        <v>3391</v>
      </c>
      <c r="D569" s="144" t="s">
        <v>3140</v>
      </c>
      <c r="E569" s="145" t="s">
        <v>2563</v>
      </c>
      <c r="F569" s="145" t="s">
        <v>198</v>
      </c>
      <c r="G569" s="183">
        <v>45113</v>
      </c>
      <c r="H569" s="183">
        <v>45722</v>
      </c>
      <c r="I569" s="148" t="s">
        <v>41</v>
      </c>
      <c r="J569" s="148">
        <f t="shared" ca="1" si="6"/>
        <v>472</v>
      </c>
      <c r="K569" s="37" t="str">
        <f t="shared" ca="1" si="7"/>
        <v>VIGENTE</v>
      </c>
      <c r="L569" s="144" t="s">
        <v>185</v>
      </c>
      <c r="M569" s="144" t="s">
        <v>186</v>
      </c>
      <c r="N569" s="184" t="s">
        <v>3392</v>
      </c>
      <c r="O569" s="144" t="s">
        <v>182</v>
      </c>
      <c r="P569" s="144" t="s">
        <v>183</v>
      </c>
      <c r="Q569" s="184" t="s">
        <v>3392</v>
      </c>
      <c r="R569" s="144" t="s">
        <v>3393</v>
      </c>
      <c r="S569" s="185" t="s">
        <v>191</v>
      </c>
      <c r="T569" s="186" t="s">
        <v>879</v>
      </c>
      <c r="U569" s="184" t="s">
        <v>3394</v>
      </c>
      <c r="V569" s="180" t="s">
        <v>188</v>
      </c>
      <c r="W569" s="186" t="s">
        <v>189</v>
      </c>
      <c r="X569" s="184" t="s">
        <v>3394</v>
      </c>
      <c r="Y569" s="219"/>
      <c r="Z569" s="219"/>
      <c r="AA569" s="219"/>
      <c r="AB569" s="219"/>
      <c r="AC569" s="219"/>
      <c r="AD569" s="219"/>
      <c r="AE569" s="219"/>
      <c r="AF569" s="219"/>
      <c r="AG569" s="219"/>
      <c r="AH569" s="219"/>
      <c r="AI569" s="219"/>
      <c r="AJ569" s="219"/>
      <c r="AK569" s="219"/>
      <c r="AL569" s="219"/>
      <c r="AM569" s="219"/>
      <c r="AN569" s="219"/>
      <c r="AO569" s="219"/>
      <c r="AP569" s="219"/>
      <c r="AQ569" s="219"/>
      <c r="AR569" s="219"/>
      <c r="AS569" s="219"/>
    </row>
    <row r="570" spans="1:45" ht="14.25" customHeight="1">
      <c r="A570" s="223" t="s">
        <v>3395</v>
      </c>
      <c r="B570" s="144"/>
      <c r="C570" s="144" t="s">
        <v>3396</v>
      </c>
      <c r="D570" s="144" t="s">
        <v>3397</v>
      </c>
      <c r="E570" s="145" t="s">
        <v>3309</v>
      </c>
      <c r="F570" s="145" t="s">
        <v>25</v>
      </c>
      <c r="G570" s="183">
        <v>45108</v>
      </c>
      <c r="H570" s="183">
        <v>45474</v>
      </c>
      <c r="I570" s="148" t="s">
        <v>236</v>
      </c>
      <c r="J570" s="148">
        <f t="shared" ca="1" si="6"/>
        <v>224</v>
      </c>
      <c r="K570" s="37" t="str">
        <f t="shared" ca="1" si="7"/>
        <v>VIGENTE</v>
      </c>
      <c r="L570" s="144" t="s">
        <v>1606</v>
      </c>
      <c r="M570" s="144" t="s">
        <v>155</v>
      </c>
      <c r="N570" s="184" t="s">
        <v>3398</v>
      </c>
      <c r="O570" s="144" t="s">
        <v>3399</v>
      </c>
      <c r="P570" s="144" t="s">
        <v>158</v>
      </c>
      <c r="Q570" s="184" t="s">
        <v>3398</v>
      </c>
      <c r="R570" s="144" t="s">
        <v>2683</v>
      </c>
      <c r="S570" s="185" t="s">
        <v>2267</v>
      </c>
      <c r="T570" s="186" t="s">
        <v>1728</v>
      </c>
      <c r="U570" s="184" t="s">
        <v>3400</v>
      </c>
      <c r="V570" s="180" t="s">
        <v>2004</v>
      </c>
      <c r="W570" s="186" t="s">
        <v>1726</v>
      </c>
      <c r="X570" s="184" t="s">
        <v>3400</v>
      </c>
      <c r="Y570" s="99"/>
      <c r="Z570" s="99"/>
      <c r="AA570" s="99"/>
      <c r="AB570" s="99"/>
      <c r="AC570" s="99"/>
      <c r="AD570" s="99"/>
      <c r="AE570" s="99"/>
      <c r="AF570" s="99"/>
      <c r="AG570" s="99"/>
      <c r="AH570" s="99"/>
      <c r="AI570" s="99"/>
      <c r="AJ570" s="99"/>
      <c r="AK570" s="99"/>
      <c r="AL570" s="99"/>
      <c r="AM570" s="99"/>
      <c r="AN570" s="99"/>
      <c r="AO570" s="99"/>
      <c r="AP570" s="99"/>
      <c r="AQ570" s="99"/>
      <c r="AR570" s="99"/>
      <c r="AS570" s="99"/>
    </row>
    <row r="571" spans="1:45" ht="14.25" customHeight="1">
      <c r="A571" s="223" t="s">
        <v>3395</v>
      </c>
      <c r="B571" s="144"/>
      <c r="C571" s="144" t="s">
        <v>3396</v>
      </c>
      <c r="D571" s="144" t="s">
        <v>3397</v>
      </c>
      <c r="E571" s="145" t="s">
        <v>3309</v>
      </c>
      <c r="F571" s="145" t="s">
        <v>25</v>
      </c>
      <c r="G571" s="183">
        <v>45108</v>
      </c>
      <c r="H571" s="183">
        <v>45474</v>
      </c>
      <c r="I571" s="148" t="s">
        <v>236</v>
      </c>
      <c r="J571" s="148">
        <f t="shared" ca="1" si="6"/>
        <v>224</v>
      </c>
      <c r="K571" s="37" t="str">
        <f t="shared" ca="1" si="7"/>
        <v>VIGENTE</v>
      </c>
      <c r="L571" s="144" t="s">
        <v>1606</v>
      </c>
      <c r="M571" s="144" t="s">
        <v>155</v>
      </c>
      <c r="N571" s="184" t="s">
        <v>3398</v>
      </c>
      <c r="O571" s="144" t="s">
        <v>3399</v>
      </c>
      <c r="P571" s="144" t="s">
        <v>158</v>
      </c>
      <c r="Q571" s="184" t="s">
        <v>3398</v>
      </c>
      <c r="R571" s="144" t="s">
        <v>3401</v>
      </c>
      <c r="S571" s="185" t="s">
        <v>968</v>
      </c>
      <c r="T571" s="186" t="s">
        <v>969</v>
      </c>
      <c r="U571" s="184" t="s">
        <v>3402</v>
      </c>
      <c r="V571" s="180" t="s">
        <v>971</v>
      </c>
      <c r="W571" s="186" t="s">
        <v>972</v>
      </c>
      <c r="X571" s="184" t="s">
        <v>3400</v>
      </c>
      <c r="Y571" s="219"/>
      <c r="Z571" s="219"/>
      <c r="AA571" s="219"/>
      <c r="AB571" s="219"/>
      <c r="AC571" s="219"/>
      <c r="AD571" s="219"/>
      <c r="AE571" s="219"/>
      <c r="AF571" s="219"/>
      <c r="AG571" s="219"/>
      <c r="AH571" s="219"/>
      <c r="AI571" s="219"/>
      <c r="AJ571" s="219"/>
      <c r="AK571" s="219"/>
      <c r="AL571" s="219"/>
      <c r="AM571" s="219"/>
      <c r="AN571" s="219"/>
      <c r="AO571" s="219"/>
      <c r="AP571" s="219"/>
      <c r="AQ571" s="219"/>
      <c r="AR571" s="219"/>
      <c r="AS571" s="219"/>
    </row>
    <row r="572" spans="1:45" ht="14.25" customHeight="1">
      <c r="A572" s="223" t="s">
        <v>3403</v>
      </c>
      <c r="B572" s="144"/>
      <c r="C572" s="144" t="s">
        <v>3404</v>
      </c>
      <c r="D572" s="144" t="s">
        <v>3308</v>
      </c>
      <c r="E572" s="145" t="s">
        <v>3309</v>
      </c>
      <c r="F572" s="145" t="s">
        <v>25</v>
      </c>
      <c r="G572" s="183">
        <v>45108</v>
      </c>
      <c r="H572" s="183">
        <v>45474</v>
      </c>
      <c r="I572" s="148" t="s">
        <v>236</v>
      </c>
      <c r="J572" s="148">
        <f t="shared" ca="1" si="6"/>
        <v>224</v>
      </c>
      <c r="K572" s="37" t="str">
        <f t="shared" ca="1" si="7"/>
        <v>VIGENTE</v>
      </c>
      <c r="L572" s="144" t="s">
        <v>3405</v>
      </c>
      <c r="M572" s="144" t="s">
        <v>3406</v>
      </c>
      <c r="N572" s="184" t="s">
        <v>3407</v>
      </c>
      <c r="O572" s="144" t="s">
        <v>3408</v>
      </c>
      <c r="P572" s="144" t="s">
        <v>171</v>
      </c>
      <c r="Q572" s="184" t="s">
        <v>3407</v>
      </c>
      <c r="R572" s="144" t="s">
        <v>1625</v>
      </c>
      <c r="S572" s="185" t="s">
        <v>2402</v>
      </c>
      <c r="T572" s="186" t="s">
        <v>1469</v>
      </c>
      <c r="U572" s="184" t="s">
        <v>3409</v>
      </c>
      <c r="V572" s="180" t="s">
        <v>2918</v>
      </c>
      <c r="W572" s="186" t="s">
        <v>2919</v>
      </c>
      <c r="X572" s="184" t="s">
        <v>3409</v>
      </c>
      <c r="Y572" s="99"/>
      <c r="Z572" s="99"/>
      <c r="AA572" s="99"/>
      <c r="AB572" s="99"/>
      <c r="AC572" s="99"/>
      <c r="AD572" s="99"/>
      <c r="AE572" s="99"/>
      <c r="AF572" s="99"/>
      <c r="AG572" s="99"/>
      <c r="AH572" s="99"/>
      <c r="AI572" s="99"/>
      <c r="AJ572" s="99"/>
      <c r="AK572" s="99"/>
      <c r="AL572" s="99"/>
      <c r="AM572" s="99"/>
      <c r="AN572" s="99"/>
      <c r="AO572" s="99"/>
      <c r="AP572" s="99"/>
      <c r="AQ572" s="99"/>
      <c r="AR572" s="99"/>
      <c r="AS572" s="99"/>
    </row>
    <row r="573" spans="1:45" ht="14.25" customHeight="1">
      <c r="A573" s="143" t="s">
        <v>3410</v>
      </c>
      <c r="B573" s="144"/>
      <c r="C573" s="144" t="s">
        <v>3411</v>
      </c>
      <c r="D573" s="144" t="s">
        <v>3412</v>
      </c>
      <c r="E573" s="145" t="s">
        <v>2596</v>
      </c>
      <c r="F573" s="145" t="s">
        <v>25</v>
      </c>
      <c r="G573" s="183">
        <v>45175</v>
      </c>
      <c r="H573" s="183">
        <v>45541</v>
      </c>
      <c r="I573" s="148" t="s">
        <v>212</v>
      </c>
      <c r="J573" s="148">
        <f t="shared" ca="1" si="6"/>
        <v>291</v>
      </c>
      <c r="K573" s="37" t="str">
        <f t="shared" ca="1" si="7"/>
        <v>VIGENTE</v>
      </c>
      <c r="L573" s="144" t="s">
        <v>1597</v>
      </c>
      <c r="M573" s="144" t="s">
        <v>268</v>
      </c>
      <c r="N573" s="184" t="s">
        <v>3413</v>
      </c>
      <c r="O573" s="144" t="s">
        <v>264</v>
      </c>
      <c r="P573" s="144" t="s">
        <v>265</v>
      </c>
      <c r="Q573" s="184" t="s">
        <v>3413</v>
      </c>
      <c r="R573" s="144" t="s">
        <v>3414</v>
      </c>
      <c r="S573" s="185" t="s">
        <v>1809</v>
      </c>
      <c r="T573" s="186" t="s">
        <v>1810</v>
      </c>
      <c r="U573" s="184" t="s">
        <v>3415</v>
      </c>
      <c r="V573" s="180" t="s">
        <v>3416</v>
      </c>
      <c r="W573" s="186" t="s">
        <v>3417</v>
      </c>
      <c r="X573" s="184" t="s">
        <v>3415</v>
      </c>
      <c r="Y573" s="219"/>
      <c r="Z573" s="219"/>
      <c r="AA573" s="219"/>
      <c r="AB573" s="219"/>
      <c r="AC573" s="219"/>
      <c r="AD573" s="219"/>
      <c r="AE573" s="219"/>
      <c r="AF573" s="219"/>
      <c r="AG573" s="219"/>
      <c r="AH573" s="219"/>
      <c r="AI573" s="219"/>
      <c r="AJ573" s="219"/>
      <c r="AK573" s="219"/>
      <c r="AL573" s="219"/>
      <c r="AM573" s="219"/>
      <c r="AN573" s="219"/>
      <c r="AO573" s="219"/>
      <c r="AP573" s="219"/>
      <c r="AQ573" s="219"/>
      <c r="AR573" s="219"/>
      <c r="AS573" s="219"/>
    </row>
    <row r="574" spans="1:45" ht="14.25" customHeight="1">
      <c r="A574" s="143" t="s">
        <v>3418</v>
      </c>
      <c r="B574" s="144" t="s">
        <v>3419</v>
      </c>
      <c r="C574" s="144" t="s">
        <v>3420</v>
      </c>
      <c r="D574" s="144" t="s">
        <v>3421</v>
      </c>
      <c r="E574" s="145" t="s">
        <v>197</v>
      </c>
      <c r="F574" s="145" t="s">
        <v>198</v>
      </c>
      <c r="G574" s="183">
        <v>45182</v>
      </c>
      <c r="H574" s="183">
        <v>45790</v>
      </c>
      <c r="I574" s="148" t="s">
        <v>440</v>
      </c>
      <c r="J574" s="148">
        <f t="shared" ca="1" si="6"/>
        <v>540</v>
      </c>
      <c r="K574" s="37" t="str">
        <f t="shared" ca="1" si="7"/>
        <v>VIGENTE</v>
      </c>
      <c r="L574" s="144" t="s">
        <v>897</v>
      </c>
      <c r="M574" s="144" t="s">
        <v>898</v>
      </c>
      <c r="N574" s="184" t="s">
        <v>3422</v>
      </c>
      <c r="O574" s="144" t="s">
        <v>895</v>
      </c>
      <c r="P574" s="144" t="s">
        <v>776</v>
      </c>
      <c r="Q574" s="184" t="s">
        <v>3422</v>
      </c>
      <c r="R574" s="144" t="s">
        <v>1933</v>
      </c>
      <c r="S574" s="185" t="s">
        <v>3423</v>
      </c>
      <c r="T574" s="186" t="s">
        <v>698</v>
      </c>
      <c r="U574" s="184" t="s">
        <v>3424</v>
      </c>
      <c r="V574" s="180" t="s">
        <v>694</v>
      </c>
      <c r="W574" s="186" t="s">
        <v>695</v>
      </c>
      <c r="X574" s="184" t="s">
        <v>3424</v>
      </c>
      <c r="Y574" s="99"/>
      <c r="Z574" s="99"/>
      <c r="AA574" s="99"/>
      <c r="AB574" s="99"/>
      <c r="AC574" s="99"/>
      <c r="AD574" s="99"/>
      <c r="AE574" s="99"/>
      <c r="AF574" s="99"/>
      <c r="AG574" s="99"/>
      <c r="AH574" s="99"/>
      <c r="AI574" s="99"/>
      <c r="AJ574" s="99"/>
      <c r="AK574" s="99"/>
      <c r="AL574" s="99"/>
      <c r="AM574" s="99"/>
      <c r="AN574" s="99"/>
      <c r="AO574" s="99"/>
      <c r="AP574" s="99"/>
      <c r="AQ574" s="99"/>
      <c r="AR574" s="99"/>
      <c r="AS574" s="99"/>
    </row>
    <row r="575" spans="1:45" ht="14.25" customHeight="1">
      <c r="A575" s="223" t="s">
        <v>3425</v>
      </c>
      <c r="B575" s="144" t="s">
        <v>2008</v>
      </c>
      <c r="C575" s="144" t="s">
        <v>3426</v>
      </c>
      <c r="D575" s="144" t="s">
        <v>2486</v>
      </c>
      <c r="E575" s="145" t="s">
        <v>2090</v>
      </c>
      <c r="F575" s="145" t="s">
        <v>25</v>
      </c>
      <c r="G575" s="183">
        <v>44981</v>
      </c>
      <c r="H575" s="183">
        <v>45346</v>
      </c>
      <c r="I575" s="148" t="s">
        <v>153</v>
      </c>
      <c r="J575" s="148">
        <f t="shared" ca="1" si="6"/>
        <v>96</v>
      </c>
      <c r="K575" s="37" t="str">
        <f t="shared" ca="1" si="7"/>
        <v>VIGENTE</v>
      </c>
      <c r="L575" s="144" t="s">
        <v>421</v>
      </c>
      <c r="M575" s="144" t="s">
        <v>422</v>
      </c>
      <c r="N575" s="184" t="s">
        <v>3427</v>
      </c>
      <c r="O575" s="144" t="s">
        <v>415</v>
      </c>
      <c r="P575" s="144" t="s">
        <v>416</v>
      </c>
      <c r="Q575" s="184" t="s">
        <v>3427</v>
      </c>
      <c r="R575" s="144" t="s">
        <v>1404</v>
      </c>
      <c r="S575" s="185" t="s">
        <v>3428</v>
      </c>
      <c r="T575" s="186" t="s">
        <v>3429</v>
      </c>
      <c r="U575" s="184" t="s">
        <v>3430</v>
      </c>
      <c r="V575" s="180" t="s">
        <v>3431</v>
      </c>
      <c r="W575" s="186" t="s">
        <v>2165</v>
      </c>
      <c r="X575" s="184" t="s">
        <v>3430</v>
      </c>
      <c r="Y575" s="219"/>
      <c r="Z575" s="219"/>
      <c r="AA575" s="219"/>
      <c r="AB575" s="219"/>
      <c r="AC575" s="219"/>
      <c r="AD575" s="219"/>
      <c r="AE575" s="219"/>
      <c r="AF575" s="219"/>
      <c r="AG575" s="219"/>
      <c r="AH575" s="219"/>
      <c r="AI575" s="219"/>
      <c r="AJ575" s="219"/>
      <c r="AK575" s="219"/>
      <c r="AL575" s="219"/>
      <c r="AM575" s="219"/>
      <c r="AN575" s="219"/>
      <c r="AO575" s="219"/>
      <c r="AP575" s="219"/>
      <c r="AQ575" s="219"/>
      <c r="AR575" s="219"/>
      <c r="AS575" s="219"/>
    </row>
    <row r="576" spans="1:45" ht="14.25" customHeight="1">
      <c r="A576" s="223" t="s">
        <v>3425</v>
      </c>
      <c r="B576" s="144" t="s">
        <v>2008</v>
      </c>
      <c r="C576" s="144" t="s">
        <v>3426</v>
      </c>
      <c r="D576" s="144" t="s">
        <v>2486</v>
      </c>
      <c r="E576" s="145" t="s">
        <v>2090</v>
      </c>
      <c r="F576" s="145" t="s">
        <v>25</v>
      </c>
      <c r="G576" s="183">
        <v>44981</v>
      </c>
      <c r="H576" s="183">
        <v>45346</v>
      </c>
      <c r="I576" s="148" t="s">
        <v>153</v>
      </c>
      <c r="J576" s="148">
        <f t="shared" ca="1" si="6"/>
        <v>96</v>
      </c>
      <c r="K576" s="37" t="str">
        <f t="shared" ca="1" si="7"/>
        <v>VIGENTE</v>
      </c>
      <c r="L576" s="144" t="s">
        <v>421</v>
      </c>
      <c r="M576" s="144" t="s">
        <v>422</v>
      </c>
      <c r="N576" s="184" t="s">
        <v>3427</v>
      </c>
      <c r="O576" s="144" t="s">
        <v>415</v>
      </c>
      <c r="P576" s="144" t="s">
        <v>416</v>
      </c>
      <c r="Q576" s="184" t="s">
        <v>3427</v>
      </c>
      <c r="R576" s="144" t="s">
        <v>1404</v>
      </c>
      <c r="S576" s="185" t="s">
        <v>2330</v>
      </c>
      <c r="T576" s="186" t="s">
        <v>1613</v>
      </c>
      <c r="U576" s="184" t="s">
        <v>3430</v>
      </c>
      <c r="V576" s="180" t="s">
        <v>2492</v>
      </c>
      <c r="W576" s="186" t="s">
        <v>1610</v>
      </c>
      <c r="X576" s="184" t="s">
        <v>3430</v>
      </c>
      <c r="Y576" s="99"/>
      <c r="Z576" s="99"/>
      <c r="AA576" s="99"/>
      <c r="AB576" s="99"/>
      <c r="AC576" s="99"/>
      <c r="AD576" s="99"/>
      <c r="AE576" s="99"/>
      <c r="AF576" s="99"/>
      <c r="AG576" s="99"/>
      <c r="AH576" s="99"/>
      <c r="AI576" s="99"/>
      <c r="AJ576" s="99"/>
      <c r="AK576" s="99"/>
      <c r="AL576" s="99"/>
      <c r="AM576" s="99"/>
      <c r="AN576" s="99"/>
      <c r="AO576" s="99"/>
      <c r="AP576" s="99"/>
      <c r="AQ576" s="99"/>
      <c r="AR576" s="99"/>
      <c r="AS576" s="99"/>
    </row>
    <row r="577" spans="1:45" ht="14.25" customHeight="1">
      <c r="A577" s="223" t="s">
        <v>3432</v>
      </c>
      <c r="B577" s="144" t="s">
        <v>2347</v>
      </c>
      <c r="C577" s="144" t="s">
        <v>3433</v>
      </c>
      <c r="D577" s="144" t="s">
        <v>1048</v>
      </c>
      <c r="E577" s="145" t="s">
        <v>2350</v>
      </c>
      <c r="F577" s="145" t="s">
        <v>25</v>
      </c>
      <c r="G577" s="183">
        <v>45033</v>
      </c>
      <c r="H577" s="183">
        <v>45399</v>
      </c>
      <c r="I577" s="148" t="s">
        <v>199</v>
      </c>
      <c r="J577" s="148">
        <f t="shared" ca="1" si="6"/>
        <v>149</v>
      </c>
      <c r="K577" s="37" t="str">
        <f t="shared" ca="1" si="7"/>
        <v>VIGENTE</v>
      </c>
      <c r="L577" s="144" t="s">
        <v>84</v>
      </c>
      <c r="M577" s="144" t="s">
        <v>85</v>
      </c>
      <c r="N577" s="184" t="s">
        <v>3434</v>
      </c>
      <c r="O577" s="144" t="s">
        <v>330</v>
      </c>
      <c r="P577" s="144" t="s">
        <v>331</v>
      </c>
      <c r="Q577" s="184" t="s">
        <v>3434</v>
      </c>
      <c r="R577" s="144" t="s">
        <v>1499</v>
      </c>
      <c r="S577" s="185" t="s">
        <v>336</v>
      </c>
      <c r="T577" s="186" t="s">
        <v>784</v>
      </c>
      <c r="U577" s="184" t="s">
        <v>3435</v>
      </c>
      <c r="V577" s="180" t="s">
        <v>786</v>
      </c>
      <c r="W577" s="186" t="s">
        <v>334</v>
      </c>
      <c r="X577" s="184" t="s">
        <v>3435</v>
      </c>
      <c r="Y577" s="219"/>
      <c r="Z577" s="219"/>
      <c r="AA577" s="219"/>
      <c r="AB577" s="219"/>
      <c r="AC577" s="219"/>
      <c r="AD577" s="219"/>
      <c r="AE577" s="219"/>
      <c r="AF577" s="219"/>
      <c r="AG577" s="219"/>
      <c r="AH577" s="219"/>
      <c r="AI577" s="219"/>
      <c r="AJ577" s="219"/>
      <c r="AK577" s="219"/>
      <c r="AL577" s="219"/>
      <c r="AM577" s="219"/>
      <c r="AN577" s="219"/>
      <c r="AO577" s="219"/>
      <c r="AP577" s="219"/>
      <c r="AQ577" s="219"/>
      <c r="AR577" s="219"/>
      <c r="AS577" s="219"/>
    </row>
    <row r="578" spans="1:45" ht="14.25" customHeight="1">
      <c r="A578" s="223" t="s">
        <v>3436</v>
      </c>
      <c r="B578" s="144" t="s">
        <v>2882</v>
      </c>
      <c r="C578" s="144" t="s">
        <v>3437</v>
      </c>
      <c r="D578" s="144" t="s">
        <v>3117</v>
      </c>
      <c r="E578" s="145" t="s">
        <v>2885</v>
      </c>
      <c r="F578" s="145" t="s">
        <v>25</v>
      </c>
      <c r="G578" s="183">
        <v>45111</v>
      </c>
      <c r="H578" s="183">
        <v>46572</v>
      </c>
      <c r="I578" s="148" t="s">
        <v>236</v>
      </c>
      <c r="J578" s="148">
        <f t="shared" ca="1" si="6"/>
        <v>1322</v>
      </c>
      <c r="K578" s="37" t="str">
        <f t="shared" ca="1" si="7"/>
        <v>VIGENTE</v>
      </c>
      <c r="L578" s="144" t="s">
        <v>1219</v>
      </c>
      <c r="M578" s="144" t="s">
        <v>28</v>
      </c>
      <c r="N578" s="184" t="s">
        <v>3438</v>
      </c>
      <c r="O578" s="144" t="s">
        <v>1221</v>
      </c>
      <c r="P578" s="144" t="s">
        <v>44</v>
      </c>
      <c r="Q578" s="184" t="s">
        <v>3438</v>
      </c>
      <c r="R578" s="144" t="s">
        <v>3439</v>
      </c>
      <c r="S578" s="185" t="s">
        <v>905</v>
      </c>
      <c r="T578" s="186" t="s">
        <v>906</v>
      </c>
      <c r="U578" s="184" t="s">
        <v>3440</v>
      </c>
      <c r="V578" s="180" t="s">
        <v>3441</v>
      </c>
      <c r="W578" s="186" t="s">
        <v>257</v>
      </c>
      <c r="X578" s="184" t="s">
        <v>3440</v>
      </c>
      <c r="Y578" s="99"/>
      <c r="Z578" s="99"/>
      <c r="AA578" s="99"/>
      <c r="AB578" s="99"/>
      <c r="AC578" s="99"/>
      <c r="AD578" s="99"/>
      <c r="AE578" s="99"/>
      <c r="AF578" s="99"/>
      <c r="AG578" s="99"/>
      <c r="AH578" s="99"/>
      <c r="AI578" s="99"/>
      <c r="AJ578" s="99"/>
      <c r="AK578" s="99"/>
      <c r="AL578" s="99"/>
      <c r="AM578" s="99"/>
      <c r="AN578" s="99"/>
      <c r="AO578" s="99"/>
      <c r="AP578" s="99"/>
      <c r="AQ578" s="99"/>
      <c r="AR578" s="99"/>
      <c r="AS578" s="99"/>
    </row>
    <row r="579" spans="1:45" ht="14.25" customHeight="1">
      <c r="A579" s="223" t="s">
        <v>3436</v>
      </c>
      <c r="B579" s="144" t="s">
        <v>2882</v>
      </c>
      <c r="C579" s="144" t="s">
        <v>3437</v>
      </c>
      <c r="D579" s="144" t="s">
        <v>3117</v>
      </c>
      <c r="E579" s="145" t="s">
        <v>2885</v>
      </c>
      <c r="F579" s="145" t="s">
        <v>25</v>
      </c>
      <c r="G579" s="183">
        <v>45111</v>
      </c>
      <c r="H579" s="183">
        <v>46572</v>
      </c>
      <c r="I579" s="148" t="s">
        <v>236</v>
      </c>
      <c r="J579" s="148">
        <f t="shared" ca="1" si="6"/>
        <v>1322</v>
      </c>
      <c r="K579" s="37" t="str">
        <f t="shared" ca="1" si="7"/>
        <v>VIGENTE</v>
      </c>
      <c r="L579" s="144" t="s">
        <v>1219</v>
      </c>
      <c r="M579" s="144" t="s">
        <v>28</v>
      </c>
      <c r="N579" s="184" t="s">
        <v>3438</v>
      </c>
      <c r="O579" s="144" t="s">
        <v>1221</v>
      </c>
      <c r="P579" s="144" t="s">
        <v>44</v>
      </c>
      <c r="Q579" s="184" t="s">
        <v>3438</v>
      </c>
      <c r="R579" s="144" t="s">
        <v>1945</v>
      </c>
      <c r="S579" s="185" t="s">
        <v>1222</v>
      </c>
      <c r="T579" s="186" t="s">
        <v>1223</v>
      </c>
      <c r="U579" s="184" t="s">
        <v>3442</v>
      </c>
      <c r="V579" s="180" t="s">
        <v>2315</v>
      </c>
      <c r="W579" s="186" t="s">
        <v>749</v>
      </c>
      <c r="X579" s="184" t="s">
        <v>3442</v>
      </c>
      <c r="Y579" s="219"/>
      <c r="Z579" s="219"/>
      <c r="AA579" s="219"/>
      <c r="AB579" s="219"/>
      <c r="AC579" s="219"/>
      <c r="AD579" s="219"/>
      <c r="AE579" s="219"/>
      <c r="AF579" s="219"/>
      <c r="AG579" s="219"/>
      <c r="AH579" s="219"/>
      <c r="AI579" s="219"/>
      <c r="AJ579" s="219"/>
      <c r="AK579" s="219"/>
      <c r="AL579" s="219"/>
      <c r="AM579" s="219"/>
      <c r="AN579" s="219"/>
      <c r="AO579" s="219"/>
      <c r="AP579" s="219"/>
      <c r="AQ579" s="219"/>
      <c r="AR579" s="219"/>
      <c r="AS579" s="219"/>
    </row>
    <row r="580" spans="1:45" ht="14.25" customHeight="1">
      <c r="A580" s="143" t="s">
        <v>3443</v>
      </c>
      <c r="B580" s="144"/>
      <c r="C580" s="144" t="s">
        <v>3444</v>
      </c>
      <c r="D580" s="144" t="s">
        <v>3445</v>
      </c>
      <c r="E580" s="145" t="s">
        <v>2596</v>
      </c>
      <c r="F580" s="145" t="s">
        <v>25</v>
      </c>
      <c r="G580" s="183">
        <v>45190</v>
      </c>
      <c r="H580" s="183">
        <v>45556</v>
      </c>
      <c r="I580" s="148" t="s">
        <v>212</v>
      </c>
      <c r="J580" s="148">
        <f t="shared" ca="1" si="6"/>
        <v>306</v>
      </c>
      <c r="K580" s="37" t="str">
        <f t="shared" ca="1" si="7"/>
        <v>VIGENTE</v>
      </c>
      <c r="L580" s="144" t="s">
        <v>911</v>
      </c>
      <c r="M580" s="144" t="s">
        <v>912</v>
      </c>
      <c r="N580" s="184" t="s">
        <v>3446</v>
      </c>
      <c r="O580" s="144" t="s">
        <v>2320</v>
      </c>
      <c r="P580" s="144" t="s">
        <v>2321</v>
      </c>
      <c r="Q580" s="184" t="s">
        <v>3446</v>
      </c>
      <c r="R580" s="144" t="s">
        <v>1774</v>
      </c>
      <c r="S580" s="185" t="s">
        <v>3447</v>
      </c>
      <c r="T580" s="186" t="s">
        <v>3448</v>
      </c>
      <c r="U580" s="184" t="s">
        <v>3449</v>
      </c>
      <c r="V580" s="180" t="s">
        <v>3450</v>
      </c>
      <c r="W580" s="186" t="s">
        <v>3451</v>
      </c>
      <c r="X580" s="184" t="s">
        <v>3449</v>
      </c>
      <c r="Y580" s="99"/>
      <c r="Z580" s="99"/>
      <c r="AA580" s="99"/>
      <c r="AB580" s="99"/>
      <c r="AC580" s="99"/>
      <c r="AD580" s="99"/>
      <c r="AE580" s="99"/>
      <c r="AF580" s="99"/>
      <c r="AG580" s="99"/>
      <c r="AH580" s="99"/>
      <c r="AI580" s="99"/>
      <c r="AJ580" s="99"/>
      <c r="AK580" s="99"/>
      <c r="AL580" s="99"/>
      <c r="AM580" s="99"/>
      <c r="AN580" s="99"/>
      <c r="AO580" s="99"/>
      <c r="AP580" s="99"/>
      <c r="AQ580" s="99"/>
      <c r="AR580" s="99"/>
      <c r="AS580" s="99"/>
    </row>
    <row r="581" spans="1:45" ht="14.25" customHeight="1">
      <c r="A581" s="223" t="s">
        <v>3452</v>
      </c>
      <c r="B581" s="144" t="s">
        <v>3306</v>
      </c>
      <c r="C581" s="144" t="s">
        <v>3453</v>
      </c>
      <c r="D581" s="144" t="s">
        <v>3454</v>
      </c>
      <c r="E581" s="145" t="s">
        <v>3309</v>
      </c>
      <c r="F581" s="145" t="s">
        <v>25</v>
      </c>
      <c r="G581" s="183">
        <v>45139</v>
      </c>
      <c r="H581" s="183">
        <v>45505</v>
      </c>
      <c r="I581" s="148" t="s">
        <v>633</v>
      </c>
      <c r="J581" s="148">
        <f t="shared" ca="1" si="6"/>
        <v>255</v>
      </c>
      <c r="K581" s="37" t="str">
        <f t="shared" ca="1" si="7"/>
        <v>VIGENTE</v>
      </c>
      <c r="L581" s="144" t="s">
        <v>3455</v>
      </c>
      <c r="M581" s="144" t="s">
        <v>3456</v>
      </c>
      <c r="N581" s="184" t="s">
        <v>3457</v>
      </c>
      <c r="O581" s="144" t="s">
        <v>3458</v>
      </c>
      <c r="P581" s="144" t="s">
        <v>3459</v>
      </c>
      <c r="Q581" s="184" t="s">
        <v>3457</v>
      </c>
      <c r="R581" s="144" t="s">
        <v>2345</v>
      </c>
      <c r="S581" s="185" t="s">
        <v>3460</v>
      </c>
      <c r="T581" s="186" t="s">
        <v>3461</v>
      </c>
      <c r="U581" s="184" t="s">
        <v>3462</v>
      </c>
      <c r="V581" s="180" t="s">
        <v>3463</v>
      </c>
      <c r="W581" s="186" t="s">
        <v>3464</v>
      </c>
      <c r="X581" s="184" t="s">
        <v>3462</v>
      </c>
      <c r="Y581" s="219"/>
      <c r="Z581" s="219"/>
      <c r="AA581" s="219"/>
      <c r="AB581" s="219"/>
      <c r="AC581" s="219"/>
      <c r="AD581" s="219"/>
      <c r="AE581" s="219"/>
      <c r="AF581" s="219"/>
      <c r="AG581" s="219"/>
      <c r="AH581" s="219"/>
      <c r="AI581" s="219"/>
      <c r="AJ581" s="219"/>
      <c r="AK581" s="219"/>
      <c r="AL581" s="219"/>
      <c r="AM581" s="219"/>
      <c r="AN581" s="219"/>
      <c r="AO581" s="219"/>
      <c r="AP581" s="219"/>
      <c r="AQ581" s="219"/>
      <c r="AR581" s="219"/>
      <c r="AS581" s="219"/>
    </row>
    <row r="582" spans="1:45" ht="14.25" customHeight="1">
      <c r="A582" s="223" t="s">
        <v>3465</v>
      </c>
      <c r="B582" s="144" t="s">
        <v>2882</v>
      </c>
      <c r="C582" s="144" t="s">
        <v>3466</v>
      </c>
      <c r="D582" s="144" t="s">
        <v>3467</v>
      </c>
      <c r="E582" s="145" t="s">
        <v>2885</v>
      </c>
      <c r="F582" s="145" t="s">
        <v>25</v>
      </c>
      <c r="G582" s="183">
        <v>45110</v>
      </c>
      <c r="H582" s="183">
        <v>46571</v>
      </c>
      <c r="I582" s="148" t="s">
        <v>236</v>
      </c>
      <c r="J582" s="148">
        <f t="shared" ca="1" si="6"/>
        <v>1321</v>
      </c>
      <c r="K582" s="37" t="str">
        <f t="shared" ca="1" si="7"/>
        <v>VIGENTE</v>
      </c>
      <c r="L582" s="144" t="s">
        <v>806</v>
      </c>
      <c r="M582" s="144" t="s">
        <v>807</v>
      </c>
      <c r="N582" s="184" t="s">
        <v>3468</v>
      </c>
      <c r="O582" s="144" t="s">
        <v>1851</v>
      </c>
      <c r="P582" s="144" t="s">
        <v>612</v>
      </c>
      <c r="Q582" s="184" t="s">
        <v>3468</v>
      </c>
      <c r="R582" s="144" t="s">
        <v>2099</v>
      </c>
      <c r="S582" s="185" t="s">
        <v>2248</v>
      </c>
      <c r="T582" s="186" t="s">
        <v>1041</v>
      </c>
      <c r="U582" s="184" t="s">
        <v>3469</v>
      </c>
      <c r="V582" s="180" t="s">
        <v>2250</v>
      </c>
      <c r="W582" s="186" t="s">
        <v>1036</v>
      </c>
      <c r="X582" s="184" t="s">
        <v>3469</v>
      </c>
      <c r="Y582" s="99"/>
      <c r="Z582" s="99"/>
      <c r="AA582" s="99"/>
      <c r="AB582" s="99"/>
      <c r="AC582" s="99"/>
      <c r="AD582" s="99"/>
      <c r="AE582" s="99"/>
      <c r="AF582" s="99"/>
      <c r="AG582" s="99"/>
      <c r="AH582" s="99"/>
      <c r="AI582" s="99"/>
      <c r="AJ582" s="99"/>
      <c r="AK582" s="99"/>
      <c r="AL582" s="99"/>
      <c r="AM582" s="99"/>
      <c r="AN582" s="99"/>
      <c r="AO582" s="99"/>
      <c r="AP582" s="99"/>
      <c r="AQ582" s="99"/>
      <c r="AR582" s="99"/>
      <c r="AS582" s="99"/>
    </row>
    <row r="583" spans="1:45" ht="14.25" customHeight="1">
      <c r="A583" s="223" t="s">
        <v>3470</v>
      </c>
      <c r="B583" s="144" t="s">
        <v>3306</v>
      </c>
      <c r="C583" s="144" t="s">
        <v>3471</v>
      </c>
      <c r="D583" s="144" t="s">
        <v>3308</v>
      </c>
      <c r="E583" s="145" t="s">
        <v>3309</v>
      </c>
      <c r="F583" s="145" t="s">
        <v>25</v>
      </c>
      <c r="G583" s="183">
        <v>45110</v>
      </c>
      <c r="H583" s="183">
        <v>45476</v>
      </c>
      <c r="I583" s="148" t="s">
        <v>236</v>
      </c>
      <c r="J583" s="148">
        <f t="shared" ca="1" si="6"/>
        <v>226</v>
      </c>
      <c r="K583" s="37" t="str">
        <f t="shared" ca="1" si="7"/>
        <v>VIGENTE</v>
      </c>
      <c r="L583" s="144" t="s">
        <v>1459</v>
      </c>
      <c r="M583" s="192" t="s">
        <v>1460</v>
      </c>
      <c r="N583" s="184" t="s">
        <v>3472</v>
      </c>
      <c r="O583" s="144" t="s">
        <v>56</v>
      </c>
      <c r="P583" s="192" t="s">
        <v>812</v>
      </c>
      <c r="Q583" s="184" t="s">
        <v>3472</v>
      </c>
      <c r="R583" s="144" t="s">
        <v>1695</v>
      </c>
      <c r="S583" s="185" t="s">
        <v>202</v>
      </c>
      <c r="T583" s="186" t="s">
        <v>203</v>
      </c>
      <c r="U583" s="184" t="s">
        <v>3473</v>
      </c>
      <c r="V583" s="180" t="s">
        <v>377</v>
      </c>
      <c r="W583" s="186" t="s">
        <v>378</v>
      </c>
      <c r="X583" s="224" t="s">
        <v>3473</v>
      </c>
      <c r="Y583" s="219"/>
      <c r="Z583" s="219"/>
      <c r="AA583" s="219"/>
      <c r="AB583" s="219"/>
      <c r="AC583" s="219"/>
      <c r="AD583" s="219"/>
      <c r="AE583" s="219"/>
      <c r="AF583" s="219"/>
      <c r="AG583" s="219"/>
      <c r="AH583" s="219"/>
      <c r="AI583" s="219"/>
      <c r="AJ583" s="219"/>
      <c r="AK583" s="219"/>
      <c r="AL583" s="219"/>
      <c r="AM583" s="219"/>
      <c r="AN583" s="219"/>
      <c r="AO583" s="219"/>
      <c r="AP583" s="219"/>
      <c r="AQ583" s="219"/>
      <c r="AR583" s="219"/>
      <c r="AS583" s="219"/>
    </row>
    <row r="584" spans="1:45" ht="14.25" customHeight="1">
      <c r="A584" s="223" t="s">
        <v>3470</v>
      </c>
      <c r="B584" s="144" t="s">
        <v>3306</v>
      </c>
      <c r="C584" s="144" t="s">
        <v>3471</v>
      </c>
      <c r="D584" s="144" t="s">
        <v>3308</v>
      </c>
      <c r="E584" s="145" t="s">
        <v>3309</v>
      </c>
      <c r="F584" s="145" t="s">
        <v>25</v>
      </c>
      <c r="G584" s="183">
        <v>45110</v>
      </c>
      <c r="H584" s="183">
        <v>45476</v>
      </c>
      <c r="I584" s="148" t="s">
        <v>236</v>
      </c>
      <c r="J584" s="148">
        <f t="shared" ca="1" si="6"/>
        <v>226</v>
      </c>
      <c r="K584" s="37" t="str">
        <f t="shared" ca="1" si="7"/>
        <v>VIGENTE</v>
      </c>
      <c r="L584" s="144" t="s">
        <v>1459</v>
      </c>
      <c r="M584" s="192" t="s">
        <v>1460</v>
      </c>
      <c r="N584" s="184" t="s">
        <v>3472</v>
      </c>
      <c r="O584" s="144" t="s">
        <v>56</v>
      </c>
      <c r="P584" s="192" t="s">
        <v>812</v>
      </c>
      <c r="Q584" s="184" t="s">
        <v>3472</v>
      </c>
      <c r="R584" s="144" t="s">
        <v>3474</v>
      </c>
      <c r="S584" s="185" t="s">
        <v>206</v>
      </c>
      <c r="T584" s="186" t="s">
        <v>207</v>
      </c>
      <c r="U584" s="184" t="s">
        <v>3475</v>
      </c>
      <c r="V584" s="180" t="s">
        <v>761</v>
      </c>
      <c r="W584" s="186" t="s">
        <v>1281</v>
      </c>
      <c r="X584" s="224" t="s">
        <v>3475</v>
      </c>
      <c r="Y584" s="99"/>
      <c r="Z584" s="99"/>
      <c r="AA584" s="99"/>
      <c r="AB584" s="99"/>
      <c r="AC584" s="99"/>
      <c r="AD584" s="99"/>
      <c r="AE584" s="99"/>
      <c r="AF584" s="99"/>
      <c r="AG584" s="99"/>
      <c r="AH584" s="99"/>
      <c r="AI584" s="99"/>
      <c r="AJ584" s="99"/>
      <c r="AK584" s="99"/>
      <c r="AL584" s="99"/>
      <c r="AM584" s="99"/>
      <c r="AN584" s="99"/>
      <c r="AO584" s="99"/>
      <c r="AP584" s="99"/>
      <c r="AQ584" s="99"/>
      <c r="AR584" s="99"/>
      <c r="AS584" s="99"/>
    </row>
    <row r="585" spans="1:45" ht="14.25" customHeight="1">
      <c r="A585" s="223" t="s">
        <v>3470</v>
      </c>
      <c r="B585" s="144" t="s">
        <v>3306</v>
      </c>
      <c r="C585" s="144" t="s">
        <v>3471</v>
      </c>
      <c r="D585" s="144" t="s">
        <v>3308</v>
      </c>
      <c r="E585" s="145" t="s">
        <v>3309</v>
      </c>
      <c r="F585" s="145" t="s">
        <v>25</v>
      </c>
      <c r="G585" s="183">
        <v>45110</v>
      </c>
      <c r="H585" s="183">
        <v>45476</v>
      </c>
      <c r="I585" s="148" t="s">
        <v>236</v>
      </c>
      <c r="J585" s="148">
        <f t="shared" ca="1" si="6"/>
        <v>226</v>
      </c>
      <c r="K585" s="37" t="str">
        <f t="shared" ca="1" si="7"/>
        <v>VIGENTE</v>
      </c>
      <c r="L585" s="144" t="s">
        <v>1459</v>
      </c>
      <c r="M585" s="192" t="s">
        <v>1460</v>
      </c>
      <c r="N585" s="184" t="s">
        <v>3472</v>
      </c>
      <c r="O585" s="144" t="s">
        <v>56</v>
      </c>
      <c r="P585" s="192" t="s">
        <v>812</v>
      </c>
      <c r="Q585" s="184" t="s">
        <v>3472</v>
      </c>
      <c r="R585" s="144" t="s">
        <v>3476</v>
      </c>
      <c r="S585" s="185" t="s">
        <v>3477</v>
      </c>
      <c r="T585" s="186" t="s">
        <v>3478</v>
      </c>
      <c r="U585" s="184" t="s">
        <v>3475</v>
      </c>
      <c r="V585" s="180" t="s">
        <v>880</v>
      </c>
      <c r="W585" s="186" t="s">
        <v>881</v>
      </c>
      <c r="X585" s="224" t="s">
        <v>3475</v>
      </c>
      <c r="Y585" s="219"/>
      <c r="Z585" s="219"/>
      <c r="AA585" s="219"/>
      <c r="AB585" s="219"/>
      <c r="AC585" s="219"/>
      <c r="AD585" s="219"/>
      <c r="AE585" s="219"/>
      <c r="AF585" s="219"/>
      <c r="AG585" s="219"/>
      <c r="AH585" s="219"/>
      <c r="AI585" s="219"/>
      <c r="AJ585" s="219"/>
      <c r="AK585" s="219"/>
      <c r="AL585" s="219"/>
      <c r="AM585" s="219"/>
      <c r="AN585" s="219"/>
      <c r="AO585" s="219"/>
      <c r="AP585" s="219"/>
      <c r="AQ585" s="219"/>
      <c r="AR585" s="219"/>
      <c r="AS585" s="219"/>
    </row>
    <row r="586" spans="1:45" ht="14.25" customHeight="1">
      <c r="A586" s="223" t="s">
        <v>3479</v>
      </c>
      <c r="B586" s="144" t="s">
        <v>3306</v>
      </c>
      <c r="C586" s="144" t="s">
        <v>3480</v>
      </c>
      <c r="D586" s="144" t="s">
        <v>3481</v>
      </c>
      <c r="E586" s="145" t="s">
        <v>3309</v>
      </c>
      <c r="F586" s="145" t="s">
        <v>25</v>
      </c>
      <c r="G586" s="183">
        <v>45117</v>
      </c>
      <c r="H586" s="183">
        <v>45483</v>
      </c>
      <c r="I586" s="148" t="s">
        <v>236</v>
      </c>
      <c r="J586" s="148">
        <f t="shared" ca="1" si="6"/>
        <v>233</v>
      </c>
      <c r="K586" s="37" t="str">
        <f t="shared" ca="1" si="7"/>
        <v>VIGENTE</v>
      </c>
      <c r="L586" s="144" t="s">
        <v>110</v>
      </c>
      <c r="M586" s="144" t="s">
        <v>111</v>
      </c>
      <c r="N586" s="184" t="s">
        <v>3482</v>
      </c>
      <c r="O586" s="144" t="s">
        <v>113</v>
      </c>
      <c r="P586" s="144" t="s">
        <v>114</v>
      </c>
      <c r="Q586" s="184" t="s">
        <v>3482</v>
      </c>
      <c r="R586" s="144" t="s">
        <v>2107</v>
      </c>
      <c r="S586" s="185" t="s">
        <v>659</v>
      </c>
      <c r="T586" s="186" t="s">
        <v>660</v>
      </c>
      <c r="U586" s="184" t="s">
        <v>3483</v>
      </c>
      <c r="V586" s="180" t="s">
        <v>110</v>
      </c>
      <c r="W586" s="186" t="s">
        <v>111</v>
      </c>
      <c r="X586" s="184" t="s">
        <v>3483</v>
      </c>
      <c r="Y586" s="99"/>
      <c r="Z586" s="99"/>
      <c r="AA586" s="99"/>
      <c r="AB586" s="99"/>
      <c r="AC586" s="99"/>
      <c r="AD586" s="99"/>
      <c r="AE586" s="99"/>
      <c r="AF586" s="99"/>
      <c r="AG586" s="99"/>
      <c r="AH586" s="99"/>
      <c r="AI586" s="99"/>
      <c r="AJ586" s="99"/>
      <c r="AK586" s="99"/>
      <c r="AL586" s="99"/>
      <c r="AM586" s="99"/>
      <c r="AN586" s="99"/>
      <c r="AO586" s="99"/>
      <c r="AP586" s="99"/>
      <c r="AQ586" s="99"/>
      <c r="AR586" s="99"/>
      <c r="AS586" s="99"/>
    </row>
    <row r="587" spans="1:45" ht="14.25" customHeight="1">
      <c r="A587" s="223">
        <v>45047</v>
      </c>
      <c r="B587" s="144"/>
      <c r="C587" s="144" t="s">
        <v>3484</v>
      </c>
      <c r="D587" s="144" t="s">
        <v>3485</v>
      </c>
      <c r="E587" s="145" t="s">
        <v>2836</v>
      </c>
      <c r="F587" s="145" t="s">
        <v>25</v>
      </c>
      <c r="G587" s="183">
        <v>44932</v>
      </c>
      <c r="H587" s="183">
        <v>45297</v>
      </c>
      <c r="I587" s="148" t="s">
        <v>138</v>
      </c>
      <c r="J587" s="148">
        <f t="shared" ca="1" si="6"/>
        <v>47</v>
      </c>
      <c r="K587" s="37" t="str">
        <f t="shared" ca="1" si="7"/>
        <v>PROVIDÊNCIAS</v>
      </c>
      <c r="L587" s="144" t="s">
        <v>2837</v>
      </c>
      <c r="M587" s="144" t="s">
        <v>2838</v>
      </c>
      <c r="N587" s="184" t="s">
        <v>3486</v>
      </c>
      <c r="O587" s="144" t="s">
        <v>2840</v>
      </c>
      <c r="P587" s="144" t="s">
        <v>2841</v>
      </c>
      <c r="Q587" s="184" t="s">
        <v>3486</v>
      </c>
      <c r="R587" s="144" t="s">
        <v>1436</v>
      </c>
      <c r="S587" s="185" t="s">
        <v>2842</v>
      </c>
      <c r="T587" s="186" t="s">
        <v>2843</v>
      </c>
      <c r="U587" s="184" t="s">
        <v>3487</v>
      </c>
      <c r="V587" s="180" t="s">
        <v>2845</v>
      </c>
      <c r="W587" s="186" t="s">
        <v>2846</v>
      </c>
      <c r="X587" s="184" t="s">
        <v>3487</v>
      </c>
      <c r="Y587" s="219"/>
      <c r="Z587" s="219"/>
      <c r="AA587" s="219"/>
      <c r="AB587" s="219"/>
      <c r="AC587" s="219"/>
      <c r="AD587" s="219"/>
      <c r="AE587" s="219"/>
      <c r="AF587" s="219"/>
      <c r="AG587" s="219"/>
      <c r="AH587" s="219"/>
      <c r="AI587" s="219"/>
      <c r="AJ587" s="219"/>
      <c r="AK587" s="219"/>
      <c r="AL587" s="219"/>
      <c r="AM587" s="219"/>
      <c r="AN587" s="219"/>
      <c r="AO587" s="219"/>
      <c r="AP587" s="219"/>
      <c r="AQ587" s="219"/>
      <c r="AR587" s="219"/>
      <c r="AS587" s="219"/>
    </row>
    <row r="588" spans="1:45" ht="14.25" customHeight="1">
      <c r="A588" s="223" t="s">
        <v>3488</v>
      </c>
      <c r="B588" s="144" t="s">
        <v>2995</v>
      </c>
      <c r="C588" s="144" t="s">
        <v>3489</v>
      </c>
      <c r="D588" s="144" t="s">
        <v>2997</v>
      </c>
      <c r="E588" s="145" t="s">
        <v>3038</v>
      </c>
      <c r="F588" s="145" t="s">
        <v>198</v>
      </c>
      <c r="G588" s="183">
        <v>45139</v>
      </c>
      <c r="H588" s="183">
        <v>45748</v>
      </c>
      <c r="I588" s="148" t="s">
        <v>199</v>
      </c>
      <c r="J588" s="148">
        <f t="shared" ca="1" si="6"/>
        <v>498</v>
      </c>
      <c r="K588" s="37" t="str">
        <f t="shared" ca="1" si="7"/>
        <v>VIGENTE</v>
      </c>
      <c r="L588" s="144" t="s">
        <v>3490</v>
      </c>
      <c r="M588" s="144" t="s">
        <v>3491</v>
      </c>
      <c r="N588" s="184" t="s">
        <v>3492</v>
      </c>
      <c r="O588" s="144" t="s">
        <v>3493</v>
      </c>
      <c r="P588" s="144" t="s">
        <v>3494</v>
      </c>
      <c r="Q588" s="184" t="s">
        <v>3492</v>
      </c>
      <c r="R588" s="144" t="s">
        <v>3495</v>
      </c>
      <c r="S588" s="185" t="s">
        <v>2378</v>
      </c>
      <c r="T588" s="186" t="s">
        <v>1409</v>
      </c>
      <c r="U588" s="184" t="s">
        <v>3496</v>
      </c>
      <c r="V588" s="180" t="s">
        <v>3497</v>
      </c>
      <c r="W588" s="186" t="s">
        <v>3498</v>
      </c>
      <c r="X588" s="184" t="s">
        <v>3496</v>
      </c>
      <c r="Y588" s="99"/>
      <c r="Z588" s="99"/>
      <c r="AA588" s="99"/>
      <c r="AB588" s="99"/>
      <c r="AC588" s="99"/>
      <c r="AD588" s="99"/>
      <c r="AE588" s="99"/>
      <c r="AF588" s="99"/>
      <c r="AG588" s="99"/>
      <c r="AH588" s="99"/>
      <c r="AI588" s="99"/>
      <c r="AJ588" s="99"/>
      <c r="AK588" s="99"/>
      <c r="AL588" s="99"/>
      <c r="AM588" s="99"/>
      <c r="AN588" s="99"/>
      <c r="AO588" s="99"/>
      <c r="AP588" s="99"/>
      <c r="AQ588" s="99"/>
      <c r="AR588" s="99"/>
      <c r="AS588" s="99"/>
    </row>
    <row r="589" spans="1:45" ht="14.25" customHeight="1">
      <c r="A589" s="223" t="s">
        <v>3499</v>
      </c>
      <c r="B589" s="144" t="s">
        <v>2861</v>
      </c>
      <c r="C589" s="144" t="s">
        <v>3500</v>
      </c>
      <c r="D589" s="144" t="s">
        <v>2983</v>
      </c>
      <c r="E589" s="145" t="s">
        <v>2563</v>
      </c>
      <c r="F589" s="145" t="s">
        <v>198</v>
      </c>
      <c r="G589" s="183">
        <v>45113</v>
      </c>
      <c r="H589" s="183">
        <v>45722</v>
      </c>
      <c r="I589" s="148" t="s">
        <v>41</v>
      </c>
      <c r="J589" s="148">
        <f t="shared" ca="1" si="6"/>
        <v>472</v>
      </c>
      <c r="K589" s="37" t="str">
        <f t="shared" ca="1" si="7"/>
        <v>VIGENTE</v>
      </c>
      <c r="L589" s="144" t="s">
        <v>1570</v>
      </c>
      <c r="M589" s="144" t="s">
        <v>282</v>
      </c>
      <c r="N589" s="184" t="s">
        <v>3501</v>
      </c>
      <c r="O589" s="144" t="s">
        <v>1568</v>
      </c>
      <c r="P589" s="144" t="s">
        <v>285</v>
      </c>
      <c r="Q589" s="184" t="s">
        <v>3501</v>
      </c>
      <c r="R589" s="144" t="s">
        <v>1710</v>
      </c>
      <c r="S589" s="185" t="s">
        <v>2268</v>
      </c>
      <c r="T589" s="186" t="s">
        <v>290</v>
      </c>
      <c r="U589" s="184" t="s">
        <v>3502</v>
      </c>
      <c r="V589" s="180" t="s">
        <v>1711</v>
      </c>
      <c r="W589" s="186" t="s">
        <v>288</v>
      </c>
      <c r="X589" s="224" t="s">
        <v>3502</v>
      </c>
      <c r="Y589" s="219"/>
      <c r="Z589" s="219"/>
      <c r="AA589" s="219"/>
      <c r="AB589" s="219"/>
      <c r="AC589" s="219"/>
      <c r="AD589" s="219"/>
      <c r="AE589" s="219"/>
      <c r="AF589" s="219"/>
      <c r="AG589" s="219"/>
      <c r="AH589" s="219"/>
      <c r="AI589" s="219"/>
      <c r="AJ589" s="219"/>
      <c r="AK589" s="219"/>
      <c r="AL589" s="219"/>
      <c r="AM589" s="219"/>
      <c r="AN589" s="219"/>
      <c r="AO589" s="219"/>
      <c r="AP589" s="219"/>
      <c r="AQ589" s="219"/>
      <c r="AR589" s="219"/>
      <c r="AS589" s="219"/>
    </row>
    <row r="590" spans="1:45" ht="14.25" customHeight="1">
      <c r="A590" s="223" t="s">
        <v>3503</v>
      </c>
      <c r="B590" s="144"/>
      <c r="C590" s="144" t="s">
        <v>3504</v>
      </c>
      <c r="D590" s="144" t="s">
        <v>2884</v>
      </c>
      <c r="E590" s="145" t="s">
        <v>2885</v>
      </c>
      <c r="F590" s="145" t="s">
        <v>25</v>
      </c>
      <c r="G590" s="183">
        <v>45117</v>
      </c>
      <c r="H590" s="183">
        <v>46578</v>
      </c>
      <c r="I590" s="148" t="s">
        <v>236</v>
      </c>
      <c r="J590" s="148">
        <f t="shared" ca="1" si="6"/>
        <v>1328</v>
      </c>
      <c r="K590" s="37" t="str">
        <f t="shared" ca="1" si="7"/>
        <v>VIGENTE</v>
      </c>
      <c r="L590" s="144" t="s">
        <v>523</v>
      </c>
      <c r="M590" s="144" t="s">
        <v>524</v>
      </c>
      <c r="N590" s="184" t="s">
        <v>3505</v>
      </c>
      <c r="O590" s="144" t="s">
        <v>724</v>
      </c>
      <c r="P590" s="144" t="s">
        <v>527</v>
      </c>
      <c r="Q590" s="184" t="s">
        <v>3505</v>
      </c>
      <c r="R590" s="144" t="s">
        <v>3506</v>
      </c>
      <c r="S590" s="185" t="s">
        <v>3507</v>
      </c>
      <c r="T590" s="186" t="s">
        <v>3508</v>
      </c>
      <c r="U590" s="184" t="s">
        <v>3509</v>
      </c>
      <c r="V590" s="180" t="s">
        <v>1419</v>
      </c>
      <c r="W590" s="186" t="s">
        <v>530</v>
      </c>
      <c r="X590" s="184" t="s">
        <v>3510</v>
      </c>
      <c r="Y590" s="99"/>
      <c r="Z590" s="99"/>
      <c r="AA590" s="99"/>
      <c r="AB590" s="99"/>
      <c r="AC590" s="99"/>
      <c r="AD590" s="99"/>
      <c r="AE590" s="99"/>
      <c r="AF590" s="99"/>
      <c r="AG590" s="99"/>
      <c r="AH590" s="99"/>
      <c r="AI590" s="99"/>
      <c r="AJ590" s="99"/>
      <c r="AK590" s="99"/>
      <c r="AL590" s="99"/>
      <c r="AM590" s="99"/>
      <c r="AN590" s="99"/>
      <c r="AO590" s="99"/>
      <c r="AP590" s="99"/>
      <c r="AQ590" s="99"/>
      <c r="AR590" s="99"/>
      <c r="AS590" s="99"/>
    </row>
    <row r="591" spans="1:45" ht="14.25" customHeight="1">
      <c r="A591" s="223" t="s">
        <v>3511</v>
      </c>
      <c r="B591" s="144" t="s">
        <v>3512</v>
      </c>
      <c r="C591" s="144" t="s">
        <v>3513</v>
      </c>
      <c r="D591" s="144" t="s">
        <v>3297</v>
      </c>
      <c r="E591" s="145" t="s">
        <v>3514</v>
      </c>
      <c r="F591" s="145" t="s">
        <v>25</v>
      </c>
      <c r="G591" s="183">
        <v>45148</v>
      </c>
      <c r="H591" s="183">
        <v>45514</v>
      </c>
      <c r="I591" s="148" t="s">
        <v>633</v>
      </c>
      <c r="J591" s="148">
        <f t="shared" ca="1" si="6"/>
        <v>264</v>
      </c>
      <c r="K591" s="37" t="str">
        <f t="shared" ca="1" si="7"/>
        <v>VIGENTE</v>
      </c>
      <c r="L591" s="144" t="s">
        <v>341</v>
      </c>
      <c r="M591" s="144" t="s">
        <v>342</v>
      </c>
      <c r="N591" s="184" t="s">
        <v>3515</v>
      </c>
      <c r="O591" s="144" t="s">
        <v>859</v>
      </c>
      <c r="P591" s="144" t="s">
        <v>348</v>
      </c>
      <c r="Q591" s="184" t="s">
        <v>3515</v>
      </c>
      <c r="R591" s="144" t="s">
        <v>2734</v>
      </c>
      <c r="S591" s="185" t="s">
        <v>3516</v>
      </c>
      <c r="T591" s="186" t="s">
        <v>3517</v>
      </c>
      <c r="U591" s="184" t="s">
        <v>3518</v>
      </c>
      <c r="V591" s="180" t="s">
        <v>3519</v>
      </c>
      <c r="W591" s="186" t="s">
        <v>3520</v>
      </c>
      <c r="X591" s="184" t="s">
        <v>3518</v>
      </c>
      <c r="Y591" s="219"/>
      <c r="Z591" s="219"/>
      <c r="AA591" s="219"/>
      <c r="AB591" s="219"/>
      <c r="AC591" s="219"/>
      <c r="AD591" s="219"/>
      <c r="AE591" s="219"/>
      <c r="AF591" s="219"/>
      <c r="AG591" s="219"/>
      <c r="AH591" s="219"/>
      <c r="AI591" s="219"/>
      <c r="AJ591" s="219"/>
      <c r="AK591" s="219"/>
      <c r="AL591" s="219"/>
      <c r="AM591" s="219"/>
      <c r="AN591" s="219"/>
      <c r="AO591" s="219"/>
      <c r="AP591" s="219"/>
      <c r="AQ591" s="219"/>
      <c r="AR591" s="219"/>
      <c r="AS591" s="219"/>
    </row>
    <row r="592" spans="1:45" ht="14.25" customHeight="1">
      <c r="A592" s="223" t="s">
        <v>3511</v>
      </c>
      <c r="B592" s="144" t="s">
        <v>3512</v>
      </c>
      <c r="C592" s="144" t="s">
        <v>3513</v>
      </c>
      <c r="D592" s="144" t="s">
        <v>3297</v>
      </c>
      <c r="E592" s="145" t="s">
        <v>3514</v>
      </c>
      <c r="F592" s="145" t="s">
        <v>25</v>
      </c>
      <c r="G592" s="183">
        <v>45148</v>
      </c>
      <c r="H592" s="183">
        <v>45514</v>
      </c>
      <c r="I592" s="148" t="s">
        <v>633</v>
      </c>
      <c r="J592" s="148">
        <f t="shared" ca="1" si="6"/>
        <v>264</v>
      </c>
      <c r="K592" s="37" t="str">
        <f t="shared" ca="1" si="7"/>
        <v>VIGENTE</v>
      </c>
      <c r="L592" s="144" t="s">
        <v>341</v>
      </c>
      <c r="M592" s="144" t="s">
        <v>342</v>
      </c>
      <c r="N592" s="184" t="s">
        <v>3515</v>
      </c>
      <c r="O592" s="144" t="s">
        <v>859</v>
      </c>
      <c r="P592" s="144" t="s">
        <v>348</v>
      </c>
      <c r="Q592" s="184" t="s">
        <v>3515</v>
      </c>
      <c r="R592" s="144" t="s">
        <v>3521</v>
      </c>
      <c r="S592" s="185" t="s">
        <v>798</v>
      </c>
      <c r="T592" s="186" t="s">
        <v>799</v>
      </c>
      <c r="U592" s="184" t="s">
        <v>3522</v>
      </c>
      <c r="V592" s="180" t="s">
        <v>3383</v>
      </c>
      <c r="W592" s="186" t="s">
        <v>802</v>
      </c>
      <c r="X592" s="184" t="s">
        <v>3522</v>
      </c>
      <c r="Y592" s="99"/>
      <c r="Z592" s="99"/>
      <c r="AA592" s="99"/>
      <c r="AB592" s="99"/>
      <c r="AC592" s="99"/>
      <c r="AD592" s="99"/>
      <c r="AE592" s="99"/>
      <c r="AF592" s="99"/>
      <c r="AG592" s="99"/>
      <c r="AH592" s="99"/>
      <c r="AI592" s="99"/>
      <c r="AJ592" s="99"/>
      <c r="AK592" s="99"/>
      <c r="AL592" s="99"/>
      <c r="AM592" s="99"/>
      <c r="AN592" s="99"/>
      <c r="AO592" s="99"/>
      <c r="AP592" s="99"/>
      <c r="AQ592" s="99"/>
      <c r="AR592" s="99"/>
      <c r="AS592" s="99"/>
    </row>
    <row r="593" spans="1:45" ht="14.25" customHeight="1">
      <c r="A593" s="223" t="s">
        <v>3523</v>
      </c>
      <c r="B593" s="144" t="s">
        <v>2882</v>
      </c>
      <c r="C593" s="144" t="s">
        <v>3524</v>
      </c>
      <c r="D593" s="144" t="s">
        <v>3117</v>
      </c>
      <c r="E593" s="145" t="s">
        <v>2885</v>
      </c>
      <c r="F593" s="145" t="s">
        <v>25</v>
      </c>
      <c r="G593" s="183">
        <v>45113</v>
      </c>
      <c r="H593" s="183">
        <v>46573</v>
      </c>
      <c r="I593" s="148" t="s">
        <v>236</v>
      </c>
      <c r="J593" s="148">
        <f t="shared" ca="1" si="6"/>
        <v>1323</v>
      </c>
      <c r="K593" s="37" t="str">
        <f t="shared" ca="1" si="7"/>
        <v>VIGENTE</v>
      </c>
      <c r="L593" s="144" t="s">
        <v>1580</v>
      </c>
      <c r="M593" s="144" t="s">
        <v>1581</v>
      </c>
      <c r="N593" s="184" t="s">
        <v>3525</v>
      </c>
      <c r="O593" s="144" t="s">
        <v>987</v>
      </c>
      <c r="P593" s="144" t="s">
        <v>988</v>
      </c>
      <c r="Q593" s="184" t="s">
        <v>3525</v>
      </c>
      <c r="R593" s="144" t="s">
        <v>1436</v>
      </c>
      <c r="S593" s="185" t="s">
        <v>1583</v>
      </c>
      <c r="T593" s="186" t="s">
        <v>1584</v>
      </c>
      <c r="U593" s="184" t="s">
        <v>3526</v>
      </c>
      <c r="V593" s="180" t="s">
        <v>2845</v>
      </c>
      <c r="W593" s="186" t="s">
        <v>2846</v>
      </c>
      <c r="X593" s="224" t="s">
        <v>3526</v>
      </c>
      <c r="Y593" s="219"/>
      <c r="Z593" s="219"/>
      <c r="AA593" s="219"/>
      <c r="AB593" s="219"/>
      <c r="AC593" s="219"/>
      <c r="AD593" s="219"/>
      <c r="AE593" s="219"/>
      <c r="AF593" s="219"/>
      <c r="AG593" s="219"/>
      <c r="AH593" s="219"/>
      <c r="AI593" s="219"/>
      <c r="AJ593" s="219"/>
      <c r="AK593" s="219"/>
      <c r="AL593" s="219"/>
      <c r="AM593" s="219"/>
      <c r="AN593" s="219"/>
      <c r="AO593" s="219"/>
      <c r="AP593" s="219"/>
      <c r="AQ593" s="219"/>
      <c r="AR593" s="219"/>
      <c r="AS593" s="219"/>
    </row>
    <row r="594" spans="1:45" ht="14.25" customHeight="1">
      <c r="A594" s="223" t="s">
        <v>3527</v>
      </c>
      <c r="B594" s="144" t="s">
        <v>2882</v>
      </c>
      <c r="C594" s="144" t="s">
        <v>3528</v>
      </c>
      <c r="D594" s="144" t="s">
        <v>2884</v>
      </c>
      <c r="E594" s="145" t="s">
        <v>2885</v>
      </c>
      <c r="F594" s="145" t="s">
        <v>25</v>
      </c>
      <c r="G594" s="183">
        <v>45110</v>
      </c>
      <c r="H594" s="183">
        <v>46571</v>
      </c>
      <c r="I594" s="148" t="s">
        <v>236</v>
      </c>
      <c r="J594" s="148">
        <f t="shared" ca="1" si="6"/>
        <v>1321</v>
      </c>
      <c r="K594" s="37" t="str">
        <f t="shared" ca="1" si="7"/>
        <v>VIGENTE</v>
      </c>
      <c r="L594" s="144" t="s">
        <v>1161</v>
      </c>
      <c r="M594" s="144" t="s">
        <v>1022</v>
      </c>
      <c r="N594" s="184" t="s">
        <v>3529</v>
      </c>
      <c r="O594" s="144" t="s">
        <v>1163</v>
      </c>
      <c r="P594" s="144" t="s">
        <v>224</v>
      </c>
      <c r="Q594" s="184" t="s">
        <v>3529</v>
      </c>
      <c r="R594" s="144" t="s">
        <v>3530</v>
      </c>
      <c r="S594" s="135" t="s">
        <v>1164</v>
      </c>
      <c r="T594" s="135" t="s">
        <v>1165</v>
      </c>
      <c r="U594" s="224" t="s">
        <v>3531</v>
      </c>
      <c r="V594" s="180" t="s">
        <v>3532</v>
      </c>
      <c r="W594" s="186" t="s">
        <v>1168</v>
      </c>
      <c r="X594" s="224" t="s">
        <v>3531</v>
      </c>
      <c r="Y594" s="99"/>
      <c r="Z594" s="99"/>
      <c r="AA594" s="99"/>
      <c r="AB594" s="99"/>
      <c r="AC594" s="99"/>
      <c r="AD594" s="99"/>
      <c r="AE594" s="99"/>
      <c r="AF594" s="99"/>
      <c r="AG594" s="99"/>
      <c r="AH594" s="99"/>
      <c r="AI594" s="99"/>
      <c r="AJ594" s="99"/>
      <c r="AK594" s="99"/>
      <c r="AL594" s="99"/>
      <c r="AM594" s="99"/>
      <c r="AN594" s="99"/>
      <c r="AO594" s="99"/>
      <c r="AP594" s="99"/>
      <c r="AQ594" s="99"/>
      <c r="AR594" s="99"/>
      <c r="AS594" s="99"/>
    </row>
    <row r="595" spans="1:45" ht="14.25" customHeight="1">
      <c r="A595" s="223" t="s">
        <v>3533</v>
      </c>
      <c r="B595" s="144" t="s">
        <v>2882</v>
      </c>
      <c r="C595" s="144" t="s">
        <v>3534</v>
      </c>
      <c r="D595" s="144" t="s">
        <v>2884</v>
      </c>
      <c r="E595" s="145" t="s">
        <v>2885</v>
      </c>
      <c r="F595" s="145" t="s">
        <v>25</v>
      </c>
      <c r="G595" s="183">
        <v>45110</v>
      </c>
      <c r="H595" s="183">
        <v>46571</v>
      </c>
      <c r="I595" s="148" t="s">
        <v>236</v>
      </c>
      <c r="J595" s="148">
        <f t="shared" ca="1" si="6"/>
        <v>1321</v>
      </c>
      <c r="K595" s="37" t="str">
        <f t="shared" ca="1" si="7"/>
        <v>VIGENTE</v>
      </c>
      <c r="L595" s="144" t="s">
        <v>185</v>
      </c>
      <c r="M595" s="144" t="s">
        <v>186</v>
      </c>
      <c r="N595" s="184" t="s">
        <v>3535</v>
      </c>
      <c r="O595" s="144" t="s">
        <v>182</v>
      </c>
      <c r="P595" s="144" t="s">
        <v>183</v>
      </c>
      <c r="Q595" s="184" t="s">
        <v>3535</v>
      </c>
      <c r="R595" s="144" t="s">
        <v>2015</v>
      </c>
      <c r="S595" s="185" t="s">
        <v>3536</v>
      </c>
      <c r="T595" s="186" t="s">
        <v>1188</v>
      </c>
      <c r="U595" s="184" t="s">
        <v>3537</v>
      </c>
      <c r="V595" s="180" t="s">
        <v>3538</v>
      </c>
      <c r="W595" s="180" t="s">
        <v>3538</v>
      </c>
      <c r="X595" s="224" t="s">
        <v>3537</v>
      </c>
      <c r="Y595" s="219"/>
      <c r="Z595" s="219"/>
      <c r="AA595" s="219"/>
      <c r="AB595" s="219"/>
      <c r="AC595" s="219"/>
      <c r="AD595" s="219"/>
      <c r="AE595" s="219"/>
      <c r="AF595" s="219"/>
      <c r="AG595" s="219"/>
      <c r="AH595" s="219"/>
      <c r="AI595" s="219"/>
      <c r="AJ595" s="219"/>
      <c r="AK595" s="219"/>
      <c r="AL595" s="219"/>
      <c r="AM595" s="219"/>
      <c r="AN595" s="219"/>
      <c r="AO595" s="219"/>
      <c r="AP595" s="219"/>
      <c r="AQ595" s="219"/>
      <c r="AR595" s="219"/>
      <c r="AS595" s="219"/>
    </row>
    <row r="596" spans="1:45" ht="14.25" customHeight="1">
      <c r="A596" s="223" t="s">
        <v>3533</v>
      </c>
      <c r="B596" s="144" t="s">
        <v>2882</v>
      </c>
      <c r="C596" s="144" t="s">
        <v>3534</v>
      </c>
      <c r="D596" s="144" t="s">
        <v>2884</v>
      </c>
      <c r="E596" s="145" t="s">
        <v>2885</v>
      </c>
      <c r="F596" s="145" t="s">
        <v>25</v>
      </c>
      <c r="G596" s="183">
        <v>45110</v>
      </c>
      <c r="H596" s="183">
        <v>46571</v>
      </c>
      <c r="I596" s="148" t="s">
        <v>236</v>
      </c>
      <c r="J596" s="148">
        <f t="shared" ca="1" si="6"/>
        <v>1321</v>
      </c>
      <c r="K596" s="37" t="str">
        <f t="shared" ca="1" si="7"/>
        <v>VIGENTE</v>
      </c>
      <c r="L596" s="144" t="s">
        <v>185</v>
      </c>
      <c r="M596" s="144" t="s">
        <v>186</v>
      </c>
      <c r="N596" s="184" t="s">
        <v>3535</v>
      </c>
      <c r="O596" s="144" t="s">
        <v>182</v>
      </c>
      <c r="P596" s="144" t="s">
        <v>183</v>
      </c>
      <c r="Q596" s="184" t="s">
        <v>3535</v>
      </c>
      <c r="R596" s="144" t="s">
        <v>2013</v>
      </c>
      <c r="S596" s="185" t="s">
        <v>191</v>
      </c>
      <c r="T596" s="186" t="s">
        <v>879</v>
      </c>
      <c r="U596" s="184" t="s">
        <v>3537</v>
      </c>
      <c r="V596" s="180" t="s">
        <v>649</v>
      </c>
      <c r="W596" s="186" t="s">
        <v>1767</v>
      </c>
      <c r="X596" s="224" t="s">
        <v>3537</v>
      </c>
      <c r="Y596" s="99"/>
      <c r="Z596" s="99"/>
      <c r="AA596" s="99"/>
      <c r="AB596" s="99"/>
      <c r="AC596" s="99"/>
      <c r="AD596" s="99"/>
      <c r="AE596" s="99"/>
      <c r="AF596" s="99"/>
      <c r="AG596" s="99"/>
      <c r="AH596" s="99"/>
      <c r="AI596" s="99"/>
      <c r="AJ596" s="99"/>
      <c r="AK596" s="99"/>
      <c r="AL596" s="99"/>
      <c r="AM596" s="99"/>
      <c r="AN596" s="99"/>
      <c r="AO596" s="99"/>
      <c r="AP596" s="99"/>
      <c r="AQ596" s="99"/>
      <c r="AR596" s="99"/>
      <c r="AS596" s="99"/>
    </row>
    <row r="597" spans="1:45" ht="14.25" customHeight="1">
      <c r="A597" s="143" t="s">
        <v>3539</v>
      </c>
      <c r="B597" s="144"/>
      <c r="C597" s="144" t="s">
        <v>3540</v>
      </c>
      <c r="D597" s="144" t="s">
        <v>3541</v>
      </c>
      <c r="E597" s="145" t="s">
        <v>3542</v>
      </c>
      <c r="F597" s="145" t="s">
        <v>25</v>
      </c>
      <c r="G597" s="183">
        <v>45124</v>
      </c>
      <c r="H597" s="183">
        <v>45855</v>
      </c>
      <c r="I597" s="148" t="s">
        <v>236</v>
      </c>
      <c r="J597" s="148">
        <f t="shared" ca="1" si="6"/>
        <v>605</v>
      </c>
      <c r="K597" s="37" t="str">
        <f t="shared" ca="1" si="7"/>
        <v>VIGENTE</v>
      </c>
      <c r="L597" s="144" t="s">
        <v>154</v>
      </c>
      <c r="M597" s="144" t="s">
        <v>3543</v>
      </c>
      <c r="N597" s="184" t="s">
        <v>3544</v>
      </c>
      <c r="O597" s="144" t="s">
        <v>3545</v>
      </c>
      <c r="P597" s="144" t="s">
        <v>3546</v>
      </c>
      <c r="Q597" s="184" t="s">
        <v>3544</v>
      </c>
      <c r="R597" s="144" t="s">
        <v>2585</v>
      </c>
      <c r="S597" s="185" t="s">
        <v>3547</v>
      </c>
      <c r="T597" s="186" t="s">
        <v>3548</v>
      </c>
      <c r="U597" s="184" t="s">
        <v>3549</v>
      </c>
      <c r="V597" s="180" t="s">
        <v>3550</v>
      </c>
      <c r="W597" s="186" t="s">
        <v>3551</v>
      </c>
      <c r="X597" s="184" t="s">
        <v>3549</v>
      </c>
      <c r="Y597" s="219"/>
      <c r="Z597" s="219"/>
      <c r="AA597" s="219"/>
      <c r="AB597" s="219"/>
      <c r="AC597" s="219"/>
      <c r="AD597" s="219"/>
      <c r="AE597" s="219"/>
      <c r="AF597" s="219"/>
      <c r="AG597" s="219"/>
      <c r="AH597" s="219"/>
      <c r="AI597" s="219"/>
      <c r="AJ597" s="219"/>
      <c r="AK597" s="219"/>
      <c r="AL597" s="219"/>
      <c r="AM597" s="219"/>
      <c r="AN597" s="219"/>
      <c r="AO597" s="219"/>
      <c r="AP597" s="219"/>
      <c r="AQ597" s="219"/>
      <c r="AR597" s="219"/>
      <c r="AS597" s="219"/>
    </row>
    <row r="598" spans="1:45" ht="14.25" customHeight="1">
      <c r="A598" s="223" t="s">
        <v>3552</v>
      </c>
      <c r="B598" s="144" t="s">
        <v>3553</v>
      </c>
      <c r="C598" s="144" t="s">
        <v>3554</v>
      </c>
      <c r="D598" s="144" t="s">
        <v>3555</v>
      </c>
      <c r="E598" s="145" t="s">
        <v>3556</v>
      </c>
      <c r="F598" s="145" t="s">
        <v>25</v>
      </c>
      <c r="G598" s="183">
        <v>45108</v>
      </c>
      <c r="H598" s="183">
        <v>45474</v>
      </c>
      <c r="I598" s="148" t="s">
        <v>236</v>
      </c>
      <c r="J598" s="148">
        <f t="shared" ca="1" si="6"/>
        <v>224</v>
      </c>
      <c r="K598" s="37" t="str">
        <f t="shared" ca="1" si="7"/>
        <v>VIGENTE</v>
      </c>
      <c r="L598" s="144" t="s">
        <v>3557</v>
      </c>
      <c r="M598" s="144" t="s">
        <v>3558</v>
      </c>
      <c r="N598" s="184" t="s">
        <v>3559</v>
      </c>
      <c r="O598" s="144" t="s">
        <v>2469</v>
      </c>
      <c r="P598" s="144" t="s">
        <v>2470</v>
      </c>
      <c r="Q598" s="184" t="s">
        <v>3559</v>
      </c>
      <c r="R598" s="144" t="s">
        <v>3560</v>
      </c>
      <c r="S598" s="185" t="s">
        <v>2924</v>
      </c>
      <c r="T598" s="186" t="s">
        <v>2925</v>
      </c>
      <c r="U598" s="184" t="s">
        <v>3561</v>
      </c>
      <c r="V598" s="180" t="s">
        <v>3562</v>
      </c>
      <c r="W598" s="186" t="s">
        <v>3563</v>
      </c>
      <c r="X598" s="184" t="s">
        <v>3561</v>
      </c>
      <c r="Y598" s="99"/>
      <c r="Z598" s="99"/>
      <c r="AA598" s="99"/>
      <c r="AB598" s="99"/>
      <c r="AC598" s="99"/>
      <c r="AD598" s="99"/>
      <c r="AE598" s="99"/>
      <c r="AF598" s="99"/>
      <c r="AG598" s="99"/>
      <c r="AH598" s="99"/>
      <c r="AI598" s="99"/>
      <c r="AJ598" s="99"/>
      <c r="AK598" s="99"/>
      <c r="AL598" s="99"/>
      <c r="AM598" s="99"/>
      <c r="AN598" s="99"/>
      <c r="AO598" s="99"/>
      <c r="AP598" s="99"/>
      <c r="AQ598" s="99"/>
      <c r="AR598" s="99"/>
      <c r="AS598" s="99"/>
    </row>
    <row r="599" spans="1:45" ht="14.25" customHeight="1">
      <c r="A599" s="143" t="s">
        <v>3564</v>
      </c>
      <c r="B599" s="144" t="s">
        <v>3306</v>
      </c>
      <c r="C599" s="144" t="s">
        <v>3565</v>
      </c>
      <c r="D599" s="144" t="s">
        <v>3454</v>
      </c>
      <c r="E599" s="145" t="s">
        <v>3309</v>
      </c>
      <c r="F599" s="145" t="s">
        <v>25</v>
      </c>
      <c r="G599" s="183">
        <v>45200</v>
      </c>
      <c r="H599" s="183">
        <v>45566</v>
      </c>
      <c r="I599" s="148" t="s">
        <v>361</v>
      </c>
      <c r="J599" s="148">
        <f t="shared" ca="1" si="6"/>
        <v>316</v>
      </c>
      <c r="K599" s="37" t="str">
        <f t="shared" ca="1" si="7"/>
        <v>VIGENTE</v>
      </c>
      <c r="L599" s="144" t="s">
        <v>1597</v>
      </c>
      <c r="M599" s="144" t="s">
        <v>268</v>
      </c>
      <c r="N599" s="184" t="s">
        <v>3566</v>
      </c>
      <c r="O599" s="144" t="s">
        <v>264</v>
      </c>
      <c r="P599" s="144" t="s">
        <v>265</v>
      </c>
      <c r="Q599" s="184" t="s">
        <v>3566</v>
      </c>
      <c r="R599" s="144" t="s">
        <v>1803</v>
      </c>
      <c r="S599" s="185" t="s">
        <v>264</v>
      </c>
      <c r="T599" s="186" t="s">
        <v>265</v>
      </c>
      <c r="U599" s="184" t="s">
        <v>3567</v>
      </c>
      <c r="V599" s="185" t="s">
        <v>1597</v>
      </c>
      <c r="W599" s="186" t="s">
        <v>268</v>
      </c>
      <c r="X599" s="184" t="s">
        <v>3567</v>
      </c>
      <c r="Y599" s="219"/>
      <c r="Z599" s="219"/>
      <c r="AA599" s="219"/>
      <c r="AB599" s="219"/>
      <c r="AC599" s="219"/>
      <c r="AD599" s="219"/>
      <c r="AE599" s="219"/>
      <c r="AF599" s="219"/>
      <c r="AG599" s="219"/>
      <c r="AH599" s="219"/>
      <c r="AI599" s="219"/>
      <c r="AJ599" s="219"/>
      <c r="AK599" s="219"/>
      <c r="AL599" s="219"/>
      <c r="AM599" s="219"/>
      <c r="AN599" s="219"/>
      <c r="AO599" s="219"/>
      <c r="AP599" s="219"/>
      <c r="AQ599" s="219"/>
      <c r="AR599" s="219"/>
      <c r="AS599" s="219"/>
    </row>
    <row r="600" spans="1:45" ht="14.25" customHeight="1">
      <c r="A600" s="143" t="s">
        <v>3564</v>
      </c>
      <c r="B600" s="144" t="s">
        <v>3306</v>
      </c>
      <c r="C600" s="144" t="s">
        <v>3565</v>
      </c>
      <c r="D600" s="144" t="s">
        <v>3454</v>
      </c>
      <c r="E600" s="145" t="s">
        <v>3309</v>
      </c>
      <c r="F600" s="145" t="s">
        <v>25</v>
      </c>
      <c r="G600" s="183">
        <v>45200</v>
      </c>
      <c r="H600" s="183">
        <v>45566</v>
      </c>
      <c r="I600" s="148" t="s">
        <v>361</v>
      </c>
      <c r="J600" s="148">
        <f t="shared" ca="1" si="6"/>
        <v>316</v>
      </c>
      <c r="K600" s="37" t="str">
        <f t="shared" ca="1" si="7"/>
        <v>VIGENTE</v>
      </c>
      <c r="L600" s="144" t="s">
        <v>1597</v>
      </c>
      <c r="M600" s="144" t="s">
        <v>268</v>
      </c>
      <c r="N600" s="184" t="s">
        <v>3566</v>
      </c>
      <c r="O600" s="144" t="s">
        <v>264</v>
      </c>
      <c r="P600" s="144" t="s">
        <v>265</v>
      </c>
      <c r="Q600" s="184" t="s">
        <v>3566</v>
      </c>
      <c r="R600" s="144" t="s">
        <v>1805</v>
      </c>
      <c r="S600" s="185" t="s">
        <v>2330</v>
      </c>
      <c r="T600" s="186" t="s">
        <v>1613</v>
      </c>
      <c r="U600" s="184" t="s">
        <v>3567</v>
      </c>
      <c r="V600" s="180" t="s">
        <v>2492</v>
      </c>
      <c r="W600" s="186" t="s">
        <v>1610</v>
      </c>
      <c r="X600" s="184" t="s">
        <v>3567</v>
      </c>
      <c r="Y600" s="99"/>
      <c r="Z600" s="99"/>
      <c r="AA600" s="99"/>
      <c r="AB600" s="99"/>
      <c r="AC600" s="99"/>
      <c r="AD600" s="99"/>
      <c r="AE600" s="99"/>
      <c r="AF600" s="99"/>
      <c r="AG600" s="99"/>
      <c r="AH600" s="99"/>
      <c r="AI600" s="99"/>
      <c r="AJ600" s="99"/>
      <c r="AK600" s="99"/>
      <c r="AL600" s="99"/>
      <c r="AM600" s="99"/>
      <c r="AN600" s="99"/>
      <c r="AO600" s="99"/>
      <c r="AP600" s="99"/>
      <c r="AQ600" s="99"/>
      <c r="AR600" s="99"/>
      <c r="AS600" s="99"/>
    </row>
    <row r="601" spans="1:45" ht="14.25" customHeight="1">
      <c r="A601" s="143" t="s">
        <v>3568</v>
      </c>
      <c r="B601" s="144" t="s">
        <v>3569</v>
      </c>
      <c r="C601" s="144" t="s">
        <v>3570</v>
      </c>
      <c r="D601" s="144" t="s">
        <v>3571</v>
      </c>
      <c r="E601" s="145" t="s">
        <v>1903</v>
      </c>
      <c r="F601" s="145" t="s">
        <v>25</v>
      </c>
      <c r="G601" s="183">
        <v>45204</v>
      </c>
      <c r="H601" s="183">
        <v>45570</v>
      </c>
      <c r="I601" s="148" t="s">
        <v>361</v>
      </c>
      <c r="J601" s="148">
        <f t="shared" ca="1" si="6"/>
        <v>320</v>
      </c>
      <c r="K601" s="37" t="str">
        <f t="shared" ca="1" si="7"/>
        <v>VIGENTE</v>
      </c>
      <c r="L601" s="144" t="s">
        <v>2408</v>
      </c>
      <c r="M601" s="144" t="s">
        <v>2409</v>
      </c>
      <c r="N601" s="184" t="s">
        <v>3572</v>
      </c>
      <c r="O601" s="144" t="s">
        <v>897</v>
      </c>
      <c r="P601" s="144" t="s">
        <v>442</v>
      </c>
      <c r="Q601" s="184" t="s">
        <v>3572</v>
      </c>
      <c r="R601" s="144" t="s">
        <v>2491</v>
      </c>
      <c r="S601" s="185" t="s">
        <v>2411</v>
      </c>
      <c r="T601" s="186" t="s">
        <v>3573</v>
      </c>
      <c r="U601" s="184" t="s">
        <v>3574</v>
      </c>
      <c r="V601" s="180" t="s">
        <v>694</v>
      </c>
      <c r="W601" s="186" t="s">
        <v>3575</v>
      </c>
      <c r="X601" s="184" t="s">
        <v>3574</v>
      </c>
      <c r="Y601" s="219"/>
      <c r="Z601" s="219"/>
      <c r="AA601" s="219"/>
      <c r="AB601" s="219"/>
      <c r="AC601" s="219"/>
      <c r="AD601" s="219"/>
      <c r="AE601" s="219"/>
      <c r="AF601" s="219"/>
      <c r="AG601" s="219"/>
      <c r="AH601" s="219"/>
      <c r="AI601" s="219"/>
      <c r="AJ601" s="219"/>
      <c r="AK601" s="219"/>
      <c r="AL601" s="219"/>
      <c r="AM601" s="219"/>
      <c r="AN601" s="219"/>
      <c r="AO601" s="219"/>
      <c r="AP601" s="219"/>
      <c r="AQ601" s="219"/>
      <c r="AR601" s="219"/>
      <c r="AS601" s="219"/>
    </row>
    <row r="602" spans="1:45" ht="14.25" customHeight="1">
      <c r="A602" s="223" t="s">
        <v>3576</v>
      </c>
      <c r="B602" s="144" t="s">
        <v>3577</v>
      </c>
      <c r="C602" s="144" t="s">
        <v>3578</v>
      </c>
      <c r="D602" s="144" t="s">
        <v>3579</v>
      </c>
      <c r="E602" s="145" t="s">
        <v>2350</v>
      </c>
      <c r="F602" s="145" t="s">
        <v>25</v>
      </c>
      <c r="G602" s="183">
        <v>44995</v>
      </c>
      <c r="H602" s="183">
        <v>45361</v>
      </c>
      <c r="I602" s="148" t="s">
        <v>41</v>
      </c>
      <c r="J602" s="148">
        <f t="shared" ca="1" si="6"/>
        <v>111</v>
      </c>
      <c r="K602" s="37" t="str">
        <f t="shared" ca="1" si="7"/>
        <v>VIGENTE</v>
      </c>
      <c r="L602" s="144" t="s">
        <v>307</v>
      </c>
      <c r="M602" s="144" t="s">
        <v>308</v>
      </c>
      <c r="N602" s="184" t="s">
        <v>3580</v>
      </c>
      <c r="O602" s="144" t="s">
        <v>777</v>
      </c>
      <c r="P602" s="144" t="s">
        <v>778</v>
      </c>
      <c r="Q602" s="184" t="s">
        <v>3580</v>
      </c>
      <c r="R602" s="144" t="s">
        <v>685</v>
      </c>
      <c r="S602" s="185" t="s">
        <v>2785</v>
      </c>
      <c r="T602" s="186" t="s">
        <v>311</v>
      </c>
      <c r="U602" s="184" t="s">
        <v>3581</v>
      </c>
      <c r="V602" s="180" t="s">
        <v>780</v>
      </c>
      <c r="W602" s="186" t="s">
        <v>781</v>
      </c>
      <c r="X602" s="184" t="s">
        <v>3581</v>
      </c>
      <c r="Y602" s="99"/>
      <c r="Z602" s="99"/>
      <c r="AA602" s="99"/>
      <c r="AB602" s="99"/>
      <c r="AC602" s="99"/>
      <c r="AD602" s="99"/>
      <c r="AE602" s="99"/>
      <c r="AF602" s="99"/>
      <c r="AG602" s="99"/>
      <c r="AH602" s="99"/>
      <c r="AI602" s="99"/>
      <c r="AJ602" s="99"/>
      <c r="AK602" s="99"/>
      <c r="AL602" s="99"/>
      <c r="AM602" s="99"/>
      <c r="AN602" s="99"/>
      <c r="AO602" s="99"/>
      <c r="AP602" s="99"/>
      <c r="AQ602" s="99"/>
      <c r="AR602" s="99"/>
      <c r="AS602" s="99"/>
    </row>
    <row r="603" spans="1:45" ht="14.25" customHeight="1">
      <c r="A603" s="223" t="s">
        <v>3582</v>
      </c>
      <c r="B603" s="144" t="s">
        <v>2023</v>
      </c>
      <c r="C603" s="144" t="s">
        <v>3583</v>
      </c>
      <c r="D603" s="144" t="s">
        <v>2513</v>
      </c>
      <c r="E603" s="145" t="s">
        <v>1010</v>
      </c>
      <c r="F603" s="145" t="s">
        <v>25</v>
      </c>
      <c r="G603" s="183">
        <v>45117</v>
      </c>
      <c r="H603" s="183">
        <v>45483</v>
      </c>
      <c r="I603" s="148" t="s">
        <v>236</v>
      </c>
      <c r="J603" s="148">
        <f t="shared" ca="1" si="6"/>
        <v>233</v>
      </c>
      <c r="K603" s="37" t="str">
        <f t="shared" ca="1" si="7"/>
        <v>VIGENTE</v>
      </c>
      <c r="L603" s="144" t="s">
        <v>1219</v>
      </c>
      <c r="M603" s="144" t="s">
        <v>28</v>
      </c>
      <c r="N603" s="184" t="s">
        <v>3584</v>
      </c>
      <c r="O603" s="144" t="s">
        <v>1221</v>
      </c>
      <c r="P603" s="144" t="s">
        <v>44</v>
      </c>
      <c r="Q603" s="184" t="s">
        <v>3584</v>
      </c>
      <c r="R603" s="144" t="s">
        <v>1940</v>
      </c>
      <c r="S603" s="185" t="s">
        <v>3441</v>
      </c>
      <c r="T603" s="186" t="s">
        <v>257</v>
      </c>
      <c r="U603" s="184" t="s">
        <v>3585</v>
      </c>
      <c r="V603" s="180" t="s">
        <v>1682</v>
      </c>
      <c r="W603" s="186" t="s">
        <v>391</v>
      </c>
      <c r="X603" s="184" t="s">
        <v>3585</v>
      </c>
      <c r="Y603" s="219"/>
      <c r="Z603" s="219"/>
      <c r="AA603" s="219"/>
      <c r="AB603" s="219"/>
      <c r="AC603" s="219"/>
      <c r="AD603" s="219"/>
      <c r="AE603" s="219"/>
      <c r="AF603" s="219"/>
      <c r="AG603" s="219"/>
      <c r="AH603" s="219"/>
      <c r="AI603" s="219"/>
      <c r="AJ603" s="219"/>
      <c r="AK603" s="219"/>
      <c r="AL603" s="219"/>
      <c r="AM603" s="219"/>
      <c r="AN603" s="219"/>
      <c r="AO603" s="219"/>
      <c r="AP603" s="219"/>
      <c r="AQ603" s="219"/>
      <c r="AR603" s="219"/>
      <c r="AS603" s="219"/>
    </row>
    <row r="604" spans="1:45" ht="14.25" customHeight="1">
      <c r="A604" s="143" t="s">
        <v>3586</v>
      </c>
      <c r="B604" s="144" t="s">
        <v>3306</v>
      </c>
      <c r="C604" s="144" t="s">
        <v>3587</v>
      </c>
      <c r="D604" s="144" t="s">
        <v>3308</v>
      </c>
      <c r="E604" s="145" t="s">
        <v>3309</v>
      </c>
      <c r="F604" s="145" t="s">
        <v>25</v>
      </c>
      <c r="G604" s="183">
        <v>45208</v>
      </c>
      <c r="H604" s="183">
        <v>45574</v>
      </c>
      <c r="I604" s="148" t="s">
        <v>361</v>
      </c>
      <c r="J604" s="148">
        <f t="shared" ca="1" si="6"/>
        <v>324</v>
      </c>
      <c r="K604" s="37" t="str">
        <f t="shared" ca="1" si="7"/>
        <v>VIGENTE</v>
      </c>
      <c r="L604" s="144" t="s">
        <v>1093</v>
      </c>
      <c r="M604" s="144" t="s">
        <v>73</v>
      </c>
      <c r="N604" s="184" t="s">
        <v>3588</v>
      </c>
      <c r="O604" s="144" t="s">
        <v>911</v>
      </c>
      <c r="P604" s="144" t="s">
        <v>912</v>
      </c>
      <c r="Q604" s="184" t="s">
        <v>3588</v>
      </c>
      <c r="R604" s="144" t="s">
        <v>1774</v>
      </c>
      <c r="S604" s="185" t="s">
        <v>2320</v>
      </c>
      <c r="T604" s="186" t="s">
        <v>2321</v>
      </c>
      <c r="U604" s="184" t="s">
        <v>3589</v>
      </c>
      <c r="V604" s="180" t="s">
        <v>3590</v>
      </c>
      <c r="W604" s="186" t="s">
        <v>3591</v>
      </c>
      <c r="X604" s="184" t="s">
        <v>3589</v>
      </c>
      <c r="Y604" s="99"/>
      <c r="Z604" s="99"/>
      <c r="AA604" s="99"/>
      <c r="AB604" s="99"/>
      <c r="AC604" s="99"/>
      <c r="AD604" s="99"/>
      <c r="AE604" s="99"/>
      <c r="AF604" s="99"/>
      <c r="AG604" s="99"/>
      <c r="AH604" s="99"/>
      <c r="AI604" s="99"/>
      <c r="AJ604" s="99"/>
      <c r="AK604" s="99"/>
      <c r="AL604" s="99"/>
      <c r="AM604" s="99"/>
      <c r="AN604" s="99"/>
      <c r="AO604" s="99"/>
      <c r="AP604" s="99"/>
      <c r="AQ604" s="99"/>
      <c r="AR604" s="99"/>
      <c r="AS604" s="99"/>
    </row>
    <row r="605" spans="1:45" ht="14.25" customHeight="1">
      <c r="A605" s="223" t="s">
        <v>3592</v>
      </c>
      <c r="B605" s="144" t="s">
        <v>2995</v>
      </c>
      <c r="C605" s="144" t="s">
        <v>3593</v>
      </c>
      <c r="D605" s="144" t="s">
        <v>2997</v>
      </c>
      <c r="E605" s="145" t="s">
        <v>3594</v>
      </c>
      <c r="F605" s="145" t="s">
        <v>198</v>
      </c>
      <c r="G605" s="183">
        <v>45027</v>
      </c>
      <c r="H605" s="183">
        <v>45637</v>
      </c>
      <c r="I605" s="148" t="s">
        <v>26</v>
      </c>
      <c r="J605" s="148">
        <f t="shared" ca="1" si="6"/>
        <v>387</v>
      </c>
      <c r="K605" s="37" t="str">
        <f t="shared" ca="1" si="7"/>
        <v>VIGENTE</v>
      </c>
      <c r="L605" s="144" t="s">
        <v>330</v>
      </c>
      <c r="M605" s="144" t="s">
        <v>331</v>
      </c>
      <c r="N605" s="184" t="s">
        <v>3595</v>
      </c>
      <c r="O605" s="144" t="s">
        <v>84</v>
      </c>
      <c r="P605" s="144" t="s">
        <v>85</v>
      </c>
      <c r="Q605" s="184" t="s">
        <v>3595</v>
      </c>
      <c r="R605" s="144" t="s">
        <v>1834</v>
      </c>
      <c r="S605" s="185" t="s">
        <v>786</v>
      </c>
      <c r="T605" s="186" t="s">
        <v>334</v>
      </c>
      <c r="U605" s="184" t="s">
        <v>3596</v>
      </c>
      <c r="V605" s="180" t="s">
        <v>1689</v>
      </c>
      <c r="W605" s="186" t="s">
        <v>1309</v>
      </c>
      <c r="X605" s="184" t="s">
        <v>3596</v>
      </c>
      <c r="Y605" s="219"/>
      <c r="Z605" s="219"/>
      <c r="AA605" s="219"/>
      <c r="AB605" s="219"/>
      <c r="AC605" s="219"/>
      <c r="AD605" s="219"/>
      <c r="AE605" s="219"/>
      <c r="AF605" s="219"/>
      <c r="AG605" s="219"/>
      <c r="AH605" s="219"/>
      <c r="AI605" s="219"/>
      <c r="AJ605" s="219"/>
      <c r="AK605" s="219"/>
      <c r="AL605" s="219"/>
      <c r="AM605" s="219"/>
      <c r="AN605" s="219"/>
      <c r="AO605" s="219"/>
      <c r="AP605" s="219"/>
      <c r="AQ605" s="219"/>
      <c r="AR605" s="219"/>
      <c r="AS605" s="219"/>
    </row>
    <row r="606" spans="1:45" ht="14.25" customHeight="1">
      <c r="A606" s="223" t="s">
        <v>3592</v>
      </c>
      <c r="B606" s="144" t="s">
        <v>2995</v>
      </c>
      <c r="C606" s="144" t="s">
        <v>3593</v>
      </c>
      <c r="D606" s="144" t="s">
        <v>2997</v>
      </c>
      <c r="E606" s="145" t="s">
        <v>3594</v>
      </c>
      <c r="F606" s="145" t="s">
        <v>198</v>
      </c>
      <c r="G606" s="183">
        <v>45027</v>
      </c>
      <c r="H606" s="183">
        <v>45637</v>
      </c>
      <c r="I606" s="148" t="s">
        <v>26</v>
      </c>
      <c r="J606" s="148">
        <f t="shared" ca="1" si="6"/>
        <v>387</v>
      </c>
      <c r="K606" s="37" t="str">
        <f t="shared" ca="1" si="7"/>
        <v>VIGENTE</v>
      </c>
      <c r="L606" s="144" t="s">
        <v>330</v>
      </c>
      <c r="M606" s="144" t="s">
        <v>331</v>
      </c>
      <c r="N606" s="184" t="s">
        <v>3595</v>
      </c>
      <c r="O606" s="144" t="s">
        <v>84</v>
      </c>
      <c r="P606" s="144" t="s">
        <v>85</v>
      </c>
      <c r="Q606" s="184" t="s">
        <v>3595</v>
      </c>
      <c r="R606" s="144" t="s">
        <v>1828</v>
      </c>
      <c r="S606" s="185" t="s">
        <v>3597</v>
      </c>
      <c r="T606" s="186" t="s">
        <v>3598</v>
      </c>
      <c r="U606" s="184" t="s">
        <v>3596</v>
      </c>
      <c r="V606" s="180" t="s">
        <v>3599</v>
      </c>
      <c r="W606" s="186" t="s">
        <v>3600</v>
      </c>
      <c r="X606" s="184" t="s">
        <v>3596</v>
      </c>
      <c r="Y606" s="99"/>
      <c r="Z606" s="99"/>
      <c r="AA606" s="99"/>
      <c r="AB606" s="99"/>
      <c r="AC606" s="99"/>
      <c r="AD606" s="99"/>
      <c r="AE606" s="99"/>
      <c r="AF606" s="99"/>
      <c r="AG606" s="99"/>
      <c r="AH606" s="99"/>
      <c r="AI606" s="99"/>
      <c r="AJ606" s="99"/>
      <c r="AK606" s="99"/>
      <c r="AL606" s="99"/>
      <c r="AM606" s="99"/>
      <c r="AN606" s="99"/>
      <c r="AO606" s="99"/>
      <c r="AP606" s="99"/>
      <c r="AQ606" s="99"/>
      <c r="AR606" s="99"/>
      <c r="AS606" s="99"/>
    </row>
    <row r="607" spans="1:45" ht="14.25" customHeight="1">
      <c r="A607" s="223" t="s">
        <v>3601</v>
      </c>
      <c r="B607" s="144" t="s">
        <v>3323</v>
      </c>
      <c r="C607" s="144" t="s">
        <v>3602</v>
      </c>
      <c r="D607" s="144" t="s">
        <v>3325</v>
      </c>
      <c r="E607" s="145" t="s">
        <v>3326</v>
      </c>
      <c r="F607" s="145" t="s">
        <v>25</v>
      </c>
      <c r="G607" s="183">
        <v>45131</v>
      </c>
      <c r="H607" s="183">
        <v>45740</v>
      </c>
      <c r="I607" s="148" t="s">
        <v>41</v>
      </c>
      <c r="J607" s="148">
        <f t="shared" ca="1" si="6"/>
        <v>490</v>
      </c>
      <c r="K607" s="37" t="str">
        <f t="shared" ca="1" si="7"/>
        <v>VIGENTE</v>
      </c>
      <c r="L607" s="144" t="s">
        <v>636</v>
      </c>
      <c r="M607" s="144" t="s">
        <v>637</v>
      </c>
      <c r="N607" s="184" t="s">
        <v>3603</v>
      </c>
      <c r="O607" s="144" t="s">
        <v>634</v>
      </c>
      <c r="P607" s="144" t="s">
        <v>635</v>
      </c>
      <c r="Q607" s="184" t="s">
        <v>3603</v>
      </c>
      <c r="R607" s="144" t="s">
        <v>2345</v>
      </c>
      <c r="S607" s="185" t="s">
        <v>792</v>
      </c>
      <c r="T607" s="186" t="s">
        <v>793</v>
      </c>
      <c r="U607" s="184" t="s">
        <v>3604</v>
      </c>
      <c r="V607" s="180" t="s">
        <v>923</v>
      </c>
      <c r="W607" s="186" t="s">
        <v>924</v>
      </c>
      <c r="X607" s="184" t="s">
        <v>3604</v>
      </c>
      <c r="Y607" s="219"/>
      <c r="Z607" s="219"/>
      <c r="AA607" s="219"/>
      <c r="AB607" s="219"/>
      <c r="AC607" s="219"/>
      <c r="AD607" s="219"/>
      <c r="AE607" s="219"/>
      <c r="AF607" s="219"/>
      <c r="AG607" s="219"/>
      <c r="AH607" s="219"/>
      <c r="AI607" s="219"/>
      <c r="AJ607" s="219"/>
      <c r="AK607" s="219"/>
      <c r="AL607" s="219"/>
      <c r="AM607" s="219"/>
      <c r="AN607" s="219"/>
      <c r="AO607" s="219"/>
      <c r="AP607" s="219"/>
      <c r="AQ607" s="219"/>
      <c r="AR607" s="219"/>
      <c r="AS607" s="219"/>
    </row>
    <row r="608" spans="1:45" ht="14.25" customHeight="1">
      <c r="A608" s="143" t="s">
        <v>3605</v>
      </c>
      <c r="B608" s="144" t="s">
        <v>3419</v>
      </c>
      <c r="C608" s="144" t="s">
        <v>3606</v>
      </c>
      <c r="D608" s="144" t="s">
        <v>3421</v>
      </c>
      <c r="E608" s="145" t="s">
        <v>197</v>
      </c>
      <c r="F608" s="145" t="s">
        <v>198</v>
      </c>
      <c r="G608" s="183">
        <v>45184</v>
      </c>
      <c r="H608" s="183">
        <v>45792</v>
      </c>
      <c r="I608" s="148" t="s">
        <v>440</v>
      </c>
      <c r="J608" s="148">
        <f t="shared" ca="1" si="6"/>
        <v>542</v>
      </c>
      <c r="K608" s="37" t="str">
        <f t="shared" ca="1" si="7"/>
        <v>VIGENTE</v>
      </c>
      <c r="L608" s="144" t="s">
        <v>806</v>
      </c>
      <c r="M608" s="144" t="s">
        <v>807</v>
      </c>
      <c r="N608" s="184"/>
      <c r="O608" s="144" t="s">
        <v>1851</v>
      </c>
      <c r="P608" s="144" t="s">
        <v>612</v>
      </c>
      <c r="Q608" s="184"/>
      <c r="R608" s="144" t="s">
        <v>3008</v>
      </c>
      <c r="S608" s="185" t="s">
        <v>2092</v>
      </c>
      <c r="T608" s="186" t="s">
        <v>3607</v>
      </c>
      <c r="U608" s="184"/>
      <c r="V608" s="180" t="s">
        <v>930</v>
      </c>
      <c r="W608" s="186" t="s">
        <v>931</v>
      </c>
      <c r="X608" s="184"/>
      <c r="Y608" s="99"/>
      <c r="Z608" s="99"/>
      <c r="AA608" s="99"/>
      <c r="AB608" s="99"/>
      <c r="AC608" s="99"/>
      <c r="AD608" s="99"/>
      <c r="AE608" s="99"/>
      <c r="AF608" s="99"/>
      <c r="AG608" s="99"/>
      <c r="AH608" s="99"/>
      <c r="AI608" s="99"/>
      <c r="AJ608" s="99"/>
      <c r="AK608" s="99"/>
      <c r="AL608" s="99"/>
      <c r="AM608" s="99"/>
      <c r="AN608" s="99"/>
      <c r="AO608" s="99"/>
      <c r="AP608" s="99"/>
      <c r="AQ608" s="99"/>
      <c r="AR608" s="99"/>
      <c r="AS608" s="99"/>
    </row>
    <row r="609" spans="1:45" ht="14.25" customHeight="1">
      <c r="A609" s="223" t="s">
        <v>3608</v>
      </c>
      <c r="B609" s="144" t="s">
        <v>3323</v>
      </c>
      <c r="C609" s="144" t="s">
        <v>3609</v>
      </c>
      <c r="D609" s="144" t="s">
        <v>3610</v>
      </c>
      <c r="E609" s="145" t="s">
        <v>3326</v>
      </c>
      <c r="F609" s="145" t="s">
        <v>25</v>
      </c>
      <c r="G609" s="183">
        <v>45124</v>
      </c>
      <c r="H609" s="183">
        <v>45733</v>
      </c>
      <c r="I609" s="148" t="s">
        <v>41</v>
      </c>
      <c r="J609" s="148">
        <f t="shared" ca="1" si="6"/>
        <v>483</v>
      </c>
      <c r="K609" s="37" t="str">
        <f t="shared" ca="1" si="7"/>
        <v>VIGENTE</v>
      </c>
      <c r="L609" s="144" t="s">
        <v>202</v>
      </c>
      <c r="M609" s="144" t="s">
        <v>203</v>
      </c>
      <c r="N609" s="184" t="s">
        <v>3611</v>
      </c>
      <c r="O609" s="144" t="s">
        <v>56</v>
      </c>
      <c r="P609" s="144" t="s">
        <v>812</v>
      </c>
      <c r="Q609" s="184" t="s">
        <v>3611</v>
      </c>
      <c r="R609" s="144" t="s">
        <v>1695</v>
      </c>
      <c r="S609" s="185" t="s">
        <v>1149</v>
      </c>
      <c r="T609" s="186" t="s">
        <v>3612</v>
      </c>
      <c r="U609" s="184" t="s">
        <v>3613</v>
      </c>
      <c r="V609" s="180" t="s">
        <v>1531</v>
      </c>
      <c r="W609" s="186" t="s">
        <v>1532</v>
      </c>
      <c r="X609" s="184" t="s">
        <v>3613</v>
      </c>
      <c r="Y609" s="219"/>
      <c r="Z609" s="219"/>
      <c r="AA609" s="219"/>
      <c r="AB609" s="219"/>
      <c r="AC609" s="219"/>
      <c r="AD609" s="219"/>
      <c r="AE609" s="219"/>
      <c r="AF609" s="219"/>
      <c r="AG609" s="219"/>
      <c r="AH609" s="219"/>
      <c r="AI609" s="219"/>
      <c r="AJ609" s="219"/>
      <c r="AK609" s="219"/>
      <c r="AL609" s="219"/>
      <c r="AM609" s="219"/>
      <c r="AN609" s="219"/>
      <c r="AO609" s="219"/>
      <c r="AP609" s="219"/>
      <c r="AQ609" s="219"/>
      <c r="AR609" s="219"/>
      <c r="AS609" s="219"/>
    </row>
    <row r="610" spans="1:45" ht="14.25" customHeight="1">
      <c r="A610" s="223" t="s">
        <v>3614</v>
      </c>
      <c r="B610" s="144" t="s">
        <v>3615</v>
      </c>
      <c r="C610" s="144" t="s">
        <v>3616</v>
      </c>
      <c r="D610" s="144" t="s">
        <v>3617</v>
      </c>
      <c r="E610" s="145" t="s">
        <v>2596</v>
      </c>
      <c r="F610" s="145" t="s">
        <v>25</v>
      </c>
      <c r="G610" s="183">
        <v>45131</v>
      </c>
      <c r="H610" s="183">
        <v>45497</v>
      </c>
      <c r="I610" s="148" t="s">
        <v>236</v>
      </c>
      <c r="J610" s="148">
        <f t="shared" ca="1" si="6"/>
        <v>247</v>
      </c>
      <c r="K610" s="37" t="str">
        <f t="shared" ca="1" si="7"/>
        <v>VIGENTE</v>
      </c>
      <c r="L610" s="144" t="s">
        <v>3618</v>
      </c>
      <c r="M610" s="144" t="s">
        <v>3619</v>
      </c>
      <c r="N610" s="184" t="s">
        <v>3620</v>
      </c>
      <c r="O610" s="144" t="s">
        <v>3621</v>
      </c>
      <c r="P610" s="144" t="s">
        <v>3622</v>
      </c>
      <c r="Q610" s="184" t="s">
        <v>3620</v>
      </c>
      <c r="R610" s="144" t="s">
        <v>3623</v>
      </c>
      <c r="S610" s="185" t="s">
        <v>3624</v>
      </c>
      <c r="T610" s="186" t="s">
        <v>3625</v>
      </c>
      <c r="U610" s="184" t="s">
        <v>3626</v>
      </c>
      <c r="V610" s="185" t="s">
        <v>3627</v>
      </c>
      <c r="W610" s="186" t="s">
        <v>3628</v>
      </c>
      <c r="X610" s="184" t="s">
        <v>3626</v>
      </c>
      <c r="Y610" s="99"/>
      <c r="Z610" s="99"/>
      <c r="AA610" s="99"/>
      <c r="AB610" s="99"/>
      <c r="AC610" s="99"/>
      <c r="AD610" s="99"/>
      <c r="AE610" s="99"/>
      <c r="AF610" s="99"/>
      <c r="AG610" s="99"/>
      <c r="AH610" s="99"/>
      <c r="AI610" s="99"/>
      <c r="AJ610" s="99"/>
      <c r="AK610" s="99"/>
      <c r="AL610" s="99"/>
      <c r="AM610" s="99"/>
      <c r="AN610" s="99"/>
      <c r="AO610" s="99"/>
      <c r="AP610" s="99"/>
      <c r="AQ610" s="99"/>
      <c r="AR610" s="99"/>
      <c r="AS610" s="99"/>
    </row>
    <row r="611" spans="1:45" ht="14.25" customHeight="1">
      <c r="A611" s="223" t="s">
        <v>3614</v>
      </c>
      <c r="B611" s="144" t="s">
        <v>3615</v>
      </c>
      <c r="C611" s="144" t="s">
        <v>3616</v>
      </c>
      <c r="D611" s="144" t="s">
        <v>3617</v>
      </c>
      <c r="E611" s="145" t="s">
        <v>2596</v>
      </c>
      <c r="F611" s="145" t="s">
        <v>25</v>
      </c>
      <c r="G611" s="183">
        <v>45131</v>
      </c>
      <c r="H611" s="183">
        <v>45497</v>
      </c>
      <c r="I611" s="148" t="s">
        <v>236</v>
      </c>
      <c r="J611" s="148">
        <f t="shared" ca="1" si="6"/>
        <v>247</v>
      </c>
      <c r="K611" s="37" t="str">
        <f t="shared" ca="1" si="7"/>
        <v>VIGENTE</v>
      </c>
      <c r="L611" s="144" t="s">
        <v>3618</v>
      </c>
      <c r="M611" s="144" t="s">
        <v>3619</v>
      </c>
      <c r="N611" s="184" t="s">
        <v>3620</v>
      </c>
      <c r="O611" s="144" t="s">
        <v>3621</v>
      </c>
      <c r="P611" s="144" t="s">
        <v>3622</v>
      </c>
      <c r="Q611" s="184" t="s">
        <v>3620</v>
      </c>
      <c r="R611" s="144" t="s">
        <v>3629</v>
      </c>
      <c r="S611" s="185" t="s">
        <v>3630</v>
      </c>
      <c r="T611" s="186" t="s">
        <v>3631</v>
      </c>
      <c r="U611" s="184" t="s">
        <v>3626</v>
      </c>
      <c r="V611" s="180" t="s">
        <v>3632</v>
      </c>
      <c r="W611" s="186" t="s">
        <v>3633</v>
      </c>
      <c r="X611" s="184" t="s">
        <v>3626</v>
      </c>
      <c r="Y611" s="219"/>
      <c r="Z611" s="219"/>
      <c r="AA611" s="219"/>
      <c r="AB611" s="219"/>
      <c r="AC611" s="219"/>
      <c r="AD611" s="219"/>
      <c r="AE611" s="219"/>
      <c r="AF611" s="219"/>
      <c r="AG611" s="219"/>
      <c r="AH611" s="219"/>
      <c r="AI611" s="219"/>
      <c r="AJ611" s="219"/>
      <c r="AK611" s="219"/>
      <c r="AL611" s="219"/>
      <c r="AM611" s="219"/>
      <c r="AN611" s="219"/>
      <c r="AO611" s="219"/>
      <c r="AP611" s="219"/>
      <c r="AQ611" s="219"/>
      <c r="AR611" s="219"/>
      <c r="AS611" s="219"/>
    </row>
    <row r="612" spans="1:45" ht="14.25" customHeight="1">
      <c r="A612" s="223">
        <v>45078</v>
      </c>
      <c r="B612" s="144"/>
      <c r="C612" s="144" t="s">
        <v>3634</v>
      </c>
      <c r="D612" s="144" t="s">
        <v>3635</v>
      </c>
      <c r="E612" s="145" t="s">
        <v>2836</v>
      </c>
      <c r="F612" s="145" t="s">
        <v>25</v>
      </c>
      <c r="G612" s="183">
        <v>44935</v>
      </c>
      <c r="H612" s="183">
        <v>45300</v>
      </c>
      <c r="I612" s="148" t="s">
        <v>138</v>
      </c>
      <c r="J612" s="148">
        <f t="shared" ca="1" si="6"/>
        <v>50</v>
      </c>
      <c r="K612" s="37" t="str">
        <f t="shared" ca="1" si="7"/>
        <v>PROVIDÊNCIAS</v>
      </c>
      <c r="L612" s="144" t="s">
        <v>2837</v>
      </c>
      <c r="M612" s="144" t="s">
        <v>2838</v>
      </c>
      <c r="N612" s="184" t="s">
        <v>3636</v>
      </c>
      <c r="O612" s="144" t="s">
        <v>2840</v>
      </c>
      <c r="P612" s="144" t="s">
        <v>2841</v>
      </c>
      <c r="Q612" s="184" t="s">
        <v>3636</v>
      </c>
      <c r="R612" s="144" t="s">
        <v>1436</v>
      </c>
      <c r="S612" s="185" t="s">
        <v>2842</v>
      </c>
      <c r="T612" s="186" t="s">
        <v>2843</v>
      </c>
      <c r="U612" s="184" t="s">
        <v>3637</v>
      </c>
      <c r="V612" s="180" t="s">
        <v>2845</v>
      </c>
      <c r="W612" s="186" t="s">
        <v>2846</v>
      </c>
      <c r="X612" s="184" t="s">
        <v>3637</v>
      </c>
      <c r="Y612" s="99"/>
      <c r="Z612" s="99"/>
      <c r="AA612" s="99"/>
      <c r="AB612" s="99"/>
      <c r="AC612" s="99"/>
      <c r="AD612" s="99"/>
      <c r="AE612" s="99"/>
      <c r="AF612" s="99"/>
      <c r="AG612" s="99"/>
      <c r="AH612" s="99"/>
      <c r="AI612" s="99"/>
      <c r="AJ612" s="99"/>
      <c r="AK612" s="99"/>
      <c r="AL612" s="99"/>
      <c r="AM612" s="99"/>
      <c r="AN612" s="99"/>
      <c r="AO612" s="99"/>
      <c r="AP612" s="99"/>
      <c r="AQ612" s="99"/>
      <c r="AR612" s="99"/>
      <c r="AS612" s="99"/>
    </row>
    <row r="613" spans="1:45" ht="14.25" customHeight="1">
      <c r="A613" s="223">
        <v>45078</v>
      </c>
      <c r="B613" s="144"/>
      <c r="C613" s="144" t="s">
        <v>3634</v>
      </c>
      <c r="D613" s="144" t="s">
        <v>3635</v>
      </c>
      <c r="E613" s="145" t="s">
        <v>2836</v>
      </c>
      <c r="F613" s="145" t="s">
        <v>25</v>
      </c>
      <c r="G613" s="183">
        <v>44935</v>
      </c>
      <c r="H613" s="183">
        <v>45300</v>
      </c>
      <c r="I613" s="148" t="s">
        <v>138</v>
      </c>
      <c r="J613" s="148">
        <f t="shared" ca="1" si="6"/>
        <v>50</v>
      </c>
      <c r="K613" s="37" t="str">
        <f t="shared" ca="1" si="7"/>
        <v>PROVIDÊNCIAS</v>
      </c>
      <c r="L613" s="144" t="s">
        <v>2837</v>
      </c>
      <c r="M613" s="144" t="s">
        <v>2838</v>
      </c>
      <c r="N613" s="184" t="s">
        <v>3636</v>
      </c>
      <c r="O613" s="144" t="s">
        <v>2840</v>
      </c>
      <c r="P613" s="144" t="s">
        <v>2841</v>
      </c>
      <c r="Q613" s="184" t="s">
        <v>3636</v>
      </c>
      <c r="R613" s="144" t="s">
        <v>1471</v>
      </c>
      <c r="S613" s="185" t="s">
        <v>3192</v>
      </c>
      <c r="T613" s="186" t="s">
        <v>3193</v>
      </c>
      <c r="U613" s="184" t="s">
        <v>3638</v>
      </c>
      <c r="V613" s="180" t="s">
        <v>3195</v>
      </c>
      <c r="W613" s="186" t="s">
        <v>3196</v>
      </c>
      <c r="X613" s="184" t="s">
        <v>3638</v>
      </c>
      <c r="Y613" s="219"/>
      <c r="Z613" s="219"/>
      <c r="AA613" s="219"/>
      <c r="AB613" s="219"/>
      <c r="AC613" s="219"/>
      <c r="AD613" s="219"/>
      <c r="AE613" s="219"/>
      <c r="AF613" s="219"/>
      <c r="AG613" s="219"/>
      <c r="AH613" s="219"/>
      <c r="AI613" s="219"/>
      <c r="AJ613" s="219"/>
      <c r="AK613" s="219"/>
      <c r="AL613" s="219"/>
      <c r="AM613" s="219"/>
      <c r="AN613" s="219"/>
      <c r="AO613" s="219"/>
      <c r="AP613" s="219"/>
      <c r="AQ613" s="219"/>
      <c r="AR613" s="219"/>
      <c r="AS613" s="219"/>
    </row>
    <row r="614" spans="1:45" ht="14.25" customHeight="1">
      <c r="A614" s="143" t="s">
        <v>3639</v>
      </c>
      <c r="B614" s="144" t="s">
        <v>3306</v>
      </c>
      <c r="C614" s="144" t="s">
        <v>3640</v>
      </c>
      <c r="D614" s="144" t="s">
        <v>3308</v>
      </c>
      <c r="E614" s="145" t="s">
        <v>3309</v>
      </c>
      <c r="F614" s="145" t="s">
        <v>25</v>
      </c>
      <c r="G614" s="183">
        <v>45139</v>
      </c>
      <c r="H614" s="183">
        <v>45505</v>
      </c>
      <c r="I614" s="148" t="s">
        <v>633</v>
      </c>
      <c r="J614" s="148">
        <f t="shared" ca="1" si="6"/>
        <v>255</v>
      </c>
      <c r="K614" s="37" t="str">
        <f t="shared" ca="1" si="7"/>
        <v>VIGENTE</v>
      </c>
      <c r="L614" s="144" t="s">
        <v>570</v>
      </c>
      <c r="M614" s="144" t="s">
        <v>238</v>
      </c>
      <c r="N614" s="184" t="s">
        <v>3641</v>
      </c>
      <c r="O614" s="144" t="s">
        <v>3642</v>
      </c>
      <c r="P614" s="144" t="s">
        <v>3643</v>
      </c>
      <c r="Q614" s="184" t="s">
        <v>3641</v>
      </c>
      <c r="R614" s="144" t="s">
        <v>2851</v>
      </c>
      <c r="S614" s="185" t="s">
        <v>1244</v>
      </c>
      <c r="T614" s="186" t="s">
        <v>1245</v>
      </c>
      <c r="U614" s="184" t="s">
        <v>3644</v>
      </c>
      <c r="V614" s="180" t="s">
        <v>3645</v>
      </c>
      <c r="W614" s="186" t="s">
        <v>3202</v>
      </c>
      <c r="X614" s="184" t="s">
        <v>3644</v>
      </c>
      <c r="Y614" s="99"/>
      <c r="Z614" s="99"/>
      <c r="AA614" s="99"/>
      <c r="AB614" s="99"/>
      <c r="AC614" s="99"/>
      <c r="AD614" s="99"/>
      <c r="AE614" s="99"/>
      <c r="AF614" s="99"/>
      <c r="AG614" s="99"/>
      <c r="AH614" s="99"/>
      <c r="AI614" s="99"/>
      <c r="AJ614" s="99"/>
      <c r="AK614" s="99"/>
      <c r="AL614" s="99"/>
      <c r="AM614" s="99"/>
      <c r="AN614" s="99"/>
      <c r="AO614" s="99"/>
      <c r="AP614" s="99"/>
      <c r="AQ614" s="99"/>
      <c r="AR614" s="99"/>
      <c r="AS614" s="99"/>
    </row>
    <row r="615" spans="1:45" ht="14.25" customHeight="1">
      <c r="A615" s="223" t="s">
        <v>3646</v>
      </c>
      <c r="B615" s="144" t="s">
        <v>3306</v>
      </c>
      <c r="C615" s="144" t="s">
        <v>3647</v>
      </c>
      <c r="D615" s="144" t="s">
        <v>3308</v>
      </c>
      <c r="E615" s="145" t="s">
        <v>3309</v>
      </c>
      <c r="F615" s="145" t="s">
        <v>25</v>
      </c>
      <c r="G615" s="183">
        <v>45108</v>
      </c>
      <c r="H615" s="183">
        <v>45474</v>
      </c>
      <c r="I615" s="148" t="s">
        <v>236</v>
      </c>
      <c r="J615" s="148">
        <f t="shared" ca="1" si="6"/>
        <v>224</v>
      </c>
      <c r="K615" s="37" t="str">
        <f t="shared" ca="1" si="7"/>
        <v>VIGENTE</v>
      </c>
      <c r="L615" s="144" t="s">
        <v>1568</v>
      </c>
      <c r="M615" s="144" t="s">
        <v>285</v>
      </c>
      <c r="N615" s="184" t="s">
        <v>3648</v>
      </c>
      <c r="O615" s="144" t="s">
        <v>1570</v>
      </c>
      <c r="P615" s="144" t="s">
        <v>282</v>
      </c>
      <c r="Q615" s="184" t="s">
        <v>3648</v>
      </c>
      <c r="R615" s="144" t="s">
        <v>1126</v>
      </c>
      <c r="S615" s="185" t="s">
        <v>1572</v>
      </c>
      <c r="T615" s="186" t="s">
        <v>1573</v>
      </c>
      <c r="U615" s="184" t="s">
        <v>3649</v>
      </c>
      <c r="V615" s="180" t="s">
        <v>1711</v>
      </c>
      <c r="W615" s="186" t="s">
        <v>288</v>
      </c>
      <c r="X615" s="184" t="s">
        <v>3649</v>
      </c>
      <c r="Y615" s="219"/>
      <c r="Z615" s="219"/>
      <c r="AA615" s="219"/>
      <c r="AB615" s="219"/>
      <c r="AC615" s="219"/>
      <c r="AD615" s="219"/>
      <c r="AE615" s="219"/>
      <c r="AF615" s="219"/>
      <c r="AG615" s="219"/>
      <c r="AH615" s="219"/>
      <c r="AI615" s="219"/>
      <c r="AJ615" s="219"/>
      <c r="AK615" s="219"/>
      <c r="AL615" s="219"/>
      <c r="AM615" s="219"/>
      <c r="AN615" s="219"/>
      <c r="AO615" s="219"/>
      <c r="AP615" s="219"/>
      <c r="AQ615" s="219"/>
      <c r="AR615" s="219"/>
      <c r="AS615" s="219"/>
    </row>
    <row r="616" spans="1:45" ht="14.25" customHeight="1">
      <c r="A616" s="223" t="s">
        <v>3650</v>
      </c>
      <c r="B616" s="144"/>
      <c r="C616" s="144" t="s">
        <v>3651</v>
      </c>
      <c r="D616" s="144" t="s">
        <v>3652</v>
      </c>
      <c r="E616" s="145" t="s">
        <v>2596</v>
      </c>
      <c r="F616" s="145" t="s">
        <v>25</v>
      </c>
      <c r="G616" s="183">
        <v>45093</v>
      </c>
      <c r="H616" s="183">
        <v>45489</v>
      </c>
      <c r="I616" s="148" t="s">
        <v>236</v>
      </c>
      <c r="J616" s="148">
        <f t="shared" ca="1" si="6"/>
        <v>239</v>
      </c>
      <c r="K616" s="37" t="str">
        <f t="shared" ca="1" si="7"/>
        <v>VIGENTE</v>
      </c>
      <c r="L616" s="144" t="s">
        <v>3653</v>
      </c>
      <c r="M616" s="144" t="s">
        <v>3654</v>
      </c>
      <c r="N616" s="184" t="s">
        <v>3655</v>
      </c>
      <c r="O616" s="144" t="s">
        <v>3656</v>
      </c>
      <c r="P616" s="144" t="s">
        <v>524</v>
      </c>
      <c r="Q616" s="184" t="s">
        <v>3655</v>
      </c>
      <c r="R616" s="144" t="s">
        <v>2687</v>
      </c>
      <c r="S616" s="185" t="s">
        <v>3657</v>
      </c>
      <c r="T616" s="186" t="s">
        <v>1429</v>
      </c>
      <c r="U616" s="184" t="s">
        <v>3658</v>
      </c>
      <c r="V616" s="180" t="s">
        <v>3659</v>
      </c>
      <c r="W616" s="186" t="s">
        <v>527</v>
      </c>
      <c r="X616" s="184" t="s">
        <v>3658</v>
      </c>
      <c r="Y616" s="99"/>
      <c r="Z616" s="99"/>
      <c r="AA616" s="99"/>
      <c r="AB616" s="99"/>
      <c r="AC616" s="99"/>
      <c r="AD616" s="99"/>
      <c r="AE616" s="99"/>
      <c r="AF616" s="99"/>
      <c r="AG616" s="99"/>
      <c r="AH616" s="99"/>
      <c r="AI616" s="99"/>
      <c r="AJ616" s="99"/>
      <c r="AK616" s="99"/>
      <c r="AL616" s="99"/>
      <c r="AM616" s="99"/>
      <c r="AN616" s="99"/>
      <c r="AO616" s="99"/>
      <c r="AP616" s="99"/>
      <c r="AQ616" s="99"/>
      <c r="AR616" s="99"/>
      <c r="AS616" s="99"/>
    </row>
    <row r="617" spans="1:45" ht="14.25" customHeight="1">
      <c r="A617" s="143" t="s">
        <v>3660</v>
      </c>
      <c r="B617" s="144" t="s">
        <v>3661</v>
      </c>
      <c r="C617" s="144" t="s">
        <v>3662</v>
      </c>
      <c r="D617" s="154" t="s">
        <v>2705</v>
      </c>
      <c r="E617" s="145" t="s">
        <v>2596</v>
      </c>
      <c r="F617" s="145" t="s">
        <v>25</v>
      </c>
      <c r="G617" s="183">
        <v>45158</v>
      </c>
      <c r="H617" s="183">
        <v>45524</v>
      </c>
      <c r="I617" s="148" t="s">
        <v>633</v>
      </c>
      <c r="J617" s="148">
        <f t="shared" ca="1" si="6"/>
        <v>274</v>
      </c>
      <c r="K617" s="37" t="str">
        <f t="shared" ca="1" si="7"/>
        <v>VIGENTE</v>
      </c>
      <c r="L617" s="144" t="s">
        <v>341</v>
      </c>
      <c r="M617" s="144" t="s">
        <v>342</v>
      </c>
      <c r="N617" s="184" t="s">
        <v>3663</v>
      </c>
      <c r="O617" s="144" t="s">
        <v>3664</v>
      </c>
      <c r="P617" s="144" t="s">
        <v>1004</v>
      </c>
      <c r="Q617" s="184" t="s">
        <v>3663</v>
      </c>
      <c r="R617" s="144" t="s">
        <v>3665</v>
      </c>
      <c r="S617" s="185" t="s">
        <v>3666</v>
      </c>
      <c r="T617" s="186" t="s">
        <v>1432</v>
      </c>
      <c r="U617" s="184" t="s">
        <v>3667</v>
      </c>
      <c r="V617" s="180" t="s">
        <v>861</v>
      </c>
      <c r="W617" s="186" t="s">
        <v>862</v>
      </c>
      <c r="X617" s="184" t="s">
        <v>3667</v>
      </c>
      <c r="Y617" s="219"/>
      <c r="Z617" s="219"/>
      <c r="AA617" s="219"/>
      <c r="AB617" s="219"/>
      <c r="AC617" s="219"/>
      <c r="AD617" s="219"/>
      <c r="AE617" s="219"/>
      <c r="AF617" s="219"/>
      <c r="AG617" s="219"/>
      <c r="AH617" s="219"/>
      <c r="AI617" s="219"/>
      <c r="AJ617" s="219"/>
      <c r="AK617" s="219"/>
      <c r="AL617" s="219"/>
      <c r="AM617" s="219"/>
      <c r="AN617" s="219"/>
      <c r="AO617" s="219"/>
      <c r="AP617" s="219"/>
      <c r="AQ617" s="219"/>
      <c r="AR617" s="219"/>
      <c r="AS617" s="219"/>
    </row>
    <row r="618" spans="1:45" ht="14.25" customHeight="1">
      <c r="A618" s="143" t="s">
        <v>3668</v>
      </c>
      <c r="B618" s="144" t="s">
        <v>3569</v>
      </c>
      <c r="C618" s="144" t="s">
        <v>3669</v>
      </c>
      <c r="D618" s="144" t="s">
        <v>3571</v>
      </c>
      <c r="E618" s="145" t="s">
        <v>1903</v>
      </c>
      <c r="F618" s="145" t="s">
        <v>25</v>
      </c>
      <c r="G618" s="183">
        <v>45162</v>
      </c>
      <c r="H618" s="183">
        <v>45528</v>
      </c>
      <c r="I618" s="148" t="s">
        <v>633</v>
      </c>
      <c r="J618" s="148">
        <f t="shared" ca="1" si="6"/>
        <v>278</v>
      </c>
      <c r="K618" s="37" t="str">
        <f t="shared" ca="1" si="7"/>
        <v>VIGENTE</v>
      </c>
      <c r="L618" s="144" t="s">
        <v>2845</v>
      </c>
      <c r="M618" s="144" t="s">
        <v>2846</v>
      </c>
      <c r="N618" s="184" t="s">
        <v>3670</v>
      </c>
      <c r="O618" s="144" t="s">
        <v>2894</v>
      </c>
      <c r="P618" s="144" t="s">
        <v>2895</v>
      </c>
      <c r="Q618" s="184" t="s">
        <v>3670</v>
      </c>
      <c r="R618" s="144" t="s">
        <v>3671</v>
      </c>
      <c r="S618" s="185" t="s">
        <v>3672</v>
      </c>
      <c r="T618" s="186" t="s">
        <v>542</v>
      </c>
      <c r="U618" s="184" t="s">
        <v>3673</v>
      </c>
      <c r="V618" s="180" t="s">
        <v>1381</v>
      </c>
      <c r="W618" s="186" t="s">
        <v>1751</v>
      </c>
      <c r="X618" s="184" t="s">
        <v>3673</v>
      </c>
      <c r="Y618" s="99"/>
      <c r="Z618" s="99"/>
      <c r="AA618" s="99"/>
      <c r="AB618" s="99"/>
      <c r="AC618" s="99"/>
      <c r="AD618" s="99"/>
      <c r="AE618" s="99"/>
      <c r="AF618" s="99"/>
      <c r="AG618" s="99"/>
      <c r="AH618" s="99"/>
      <c r="AI618" s="99"/>
      <c r="AJ618" s="99"/>
      <c r="AK618" s="99"/>
      <c r="AL618" s="99"/>
      <c r="AM618" s="99"/>
      <c r="AN618" s="99"/>
      <c r="AO618" s="99"/>
      <c r="AP618" s="99"/>
      <c r="AQ618" s="99"/>
      <c r="AR618" s="99"/>
      <c r="AS618" s="99"/>
    </row>
    <row r="619" spans="1:45" ht="14.25" customHeight="1">
      <c r="A619" s="223" t="s">
        <v>3674</v>
      </c>
      <c r="B619" s="144" t="s">
        <v>1900</v>
      </c>
      <c r="C619" s="144" t="s">
        <v>3675</v>
      </c>
      <c r="D619" s="144" t="s">
        <v>1902</v>
      </c>
      <c r="E619" s="145" t="s">
        <v>1903</v>
      </c>
      <c r="F619" s="145" t="s">
        <v>25</v>
      </c>
      <c r="G619" s="183">
        <v>45099</v>
      </c>
      <c r="H619" s="183">
        <v>45465</v>
      </c>
      <c r="I619" s="148" t="s">
        <v>219</v>
      </c>
      <c r="J619" s="148">
        <f t="shared" ca="1" si="6"/>
        <v>215</v>
      </c>
      <c r="K619" s="37" t="str">
        <f t="shared" ca="1" si="7"/>
        <v>VIGENTE</v>
      </c>
      <c r="L619" s="144" t="s">
        <v>3676</v>
      </c>
      <c r="M619" s="144" t="s">
        <v>3677</v>
      </c>
      <c r="N619" s="184" t="s">
        <v>3678</v>
      </c>
      <c r="O619" s="144" t="s">
        <v>3679</v>
      </c>
      <c r="P619" s="144" t="s">
        <v>3680</v>
      </c>
      <c r="Q619" s="184" t="s">
        <v>3678</v>
      </c>
      <c r="R619" s="144" t="s">
        <v>3530</v>
      </c>
      <c r="S619" s="185" t="s">
        <v>3681</v>
      </c>
      <c r="T619" s="186" t="s">
        <v>3682</v>
      </c>
      <c r="U619" s="184" t="s">
        <v>3683</v>
      </c>
      <c r="V619" s="180" t="s">
        <v>3684</v>
      </c>
      <c r="W619" s="186" t="s">
        <v>3685</v>
      </c>
      <c r="X619" s="184" t="s">
        <v>3683</v>
      </c>
      <c r="Y619" s="219"/>
      <c r="Z619" s="219"/>
      <c r="AA619" s="219"/>
      <c r="AB619" s="219"/>
      <c r="AC619" s="219"/>
      <c r="AD619" s="219"/>
      <c r="AE619" s="219"/>
      <c r="AF619" s="219"/>
      <c r="AG619" s="219"/>
      <c r="AH619" s="219"/>
      <c r="AI619" s="219"/>
      <c r="AJ619" s="219"/>
      <c r="AK619" s="219"/>
      <c r="AL619" s="219"/>
      <c r="AM619" s="219"/>
      <c r="AN619" s="219"/>
      <c r="AO619" s="219"/>
      <c r="AP619" s="219"/>
      <c r="AQ619" s="219"/>
      <c r="AR619" s="219"/>
      <c r="AS619" s="219"/>
    </row>
    <row r="620" spans="1:45" ht="14.25" customHeight="1">
      <c r="A620" s="143" t="s">
        <v>3686</v>
      </c>
      <c r="B620" s="144" t="s">
        <v>3306</v>
      </c>
      <c r="C620" s="144" t="s">
        <v>3687</v>
      </c>
      <c r="D620" s="144" t="s">
        <v>3308</v>
      </c>
      <c r="E620" s="145" t="s">
        <v>3309</v>
      </c>
      <c r="F620" s="145" t="s">
        <v>25</v>
      </c>
      <c r="G620" s="183">
        <v>45201</v>
      </c>
      <c r="H620" s="183">
        <v>45567</v>
      </c>
      <c r="I620" s="148" t="s">
        <v>361</v>
      </c>
      <c r="J620" s="148">
        <f t="shared" ca="1" si="6"/>
        <v>317</v>
      </c>
      <c r="K620" s="37" t="str">
        <f t="shared" ca="1" si="7"/>
        <v>VIGENTE</v>
      </c>
      <c r="L620" s="144" t="s">
        <v>185</v>
      </c>
      <c r="M620" s="144" t="s">
        <v>186</v>
      </c>
      <c r="N620" s="184" t="s">
        <v>3688</v>
      </c>
      <c r="O620" s="144" t="s">
        <v>649</v>
      </c>
      <c r="P620" s="144" t="s">
        <v>1767</v>
      </c>
      <c r="Q620" s="184" t="s">
        <v>3688</v>
      </c>
      <c r="R620" s="144" t="s">
        <v>3689</v>
      </c>
      <c r="S620" s="185" t="s">
        <v>191</v>
      </c>
      <c r="T620" s="186" t="s">
        <v>879</v>
      </c>
      <c r="U620" s="184" t="s">
        <v>3690</v>
      </c>
      <c r="V620" s="180" t="s">
        <v>759</v>
      </c>
      <c r="W620" s="186" t="s">
        <v>654</v>
      </c>
      <c r="X620" s="184" t="s">
        <v>3690</v>
      </c>
      <c r="Y620" s="99"/>
      <c r="Z620" s="99"/>
      <c r="AA620" s="99"/>
      <c r="AB620" s="99"/>
      <c r="AC620" s="99"/>
      <c r="AD620" s="99"/>
      <c r="AE620" s="99"/>
      <c r="AF620" s="99"/>
      <c r="AG620" s="99"/>
      <c r="AH620" s="99"/>
      <c r="AI620" s="99"/>
      <c r="AJ620" s="99"/>
      <c r="AK620" s="99"/>
      <c r="AL620" s="99"/>
      <c r="AM620" s="99"/>
      <c r="AN620" s="99"/>
      <c r="AO620" s="99"/>
      <c r="AP620" s="99"/>
      <c r="AQ620" s="99"/>
      <c r="AR620" s="99"/>
      <c r="AS620" s="99"/>
    </row>
    <row r="621" spans="1:45" ht="14.25" customHeight="1">
      <c r="A621" s="143" t="s">
        <v>3691</v>
      </c>
      <c r="B621" s="144" t="s">
        <v>3569</v>
      </c>
      <c r="C621" s="144" t="s">
        <v>3692</v>
      </c>
      <c r="D621" s="144" t="s">
        <v>3693</v>
      </c>
      <c r="E621" s="145" t="s">
        <v>1903</v>
      </c>
      <c r="F621" s="145" t="s">
        <v>25</v>
      </c>
      <c r="G621" s="183">
        <v>45286</v>
      </c>
      <c r="H621" s="183">
        <v>45285</v>
      </c>
      <c r="I621" s="148" t="s">
        <v>26</v>
      </c>
      <c r="J621" s="148">
        <f t="shared" ca="1" si="6"/>
        <v>35</v>
      </c>
      <c r="K621" s="37" t="str">
        <f t="shared" ca="1" si="7"/>
        <v>PROVIDÊNCIAS</v>
      </c>
      <c r="L621" s="144" t="s">
        <v>154</v>
      </c>
      <c r="M621" s="144" t="s">
        <v>155</v>
      </c>
      <c r="N621" s="184" t="s">
        <v>3694</v>
      </c>
      <c r="O621" s="144" t="s">
        <v>157</v>
      </c>
      <c r="P621" s="144" t="s">
        <v>158</v>
      </c>
      <c r="Q621" s="184" t="s">
        <v>3694</v>
      </c>
      <c r="R621" s="144" t="s">
        <v>2585</v>
      </c>
      <c r="S621" s="185" t="s">
        <v>2458</v>
      </c>
      <c r="T621" s="186" t="s">
        <v>2459</v>
      </c>
      <c r="U621" s="184" t="s">
        <v>3695</v>
      </c>
      <c r="V621" s="180" t="s">
        <v>2461</v>
      </c>
      <c r="W621" s="186" t="s">
        <v>2462</v>
      </c>
      <c r="X621" s="184" t="s">
        <v>3695</v>
      </c>
      <c r="Y621" s="219"/>
      <c r="Z621" s="219"/>
      <c r="AA621" s="219"/>
      <c r="AB621" s="219"/>
      <c r="AC621" s="219"/>
      <c r="AD621" s="219"/>
      <c r="AE621" s="219"/>
      <c r="AF621" s="219"/>
      <c r="AG621" s="219"/>
      <c r="AH621" s="219"/>
      <c r="AI621" s="219"/>
      <c r="AJ621" s="219"/>
      <c r="AK621" s="219"/>
      <c r="AL621" s="219"/>
      <c r="AM621" s="219"/>
      <c r="AN621" s="219"/>
      <c r="AO621" s="219"/>
      <c r="AP621" s="219"/>
      <c r="AQ621" s="219"/>
      <c r="AR621" s="219"/>
      <c r="AS621" s="219"/>
    </row>
    <row r="622" spans="1:45" ht="14.25" customHeight="1">
      <c r="A622" s="143" t="s">
        <v>3696</v>
      </c>
      <c r="B622" s="144" t="s">
        <v>3419</v>
      </c>
      <c r="C622" s="144" t="s">
        <v>3697</v>
      </c>
      <c r="D622" s="144" t="s">
        <v>3698</v>
      </c>
      <c r="E622" s="145" t="s">
        <v>197</v>
      </c>
      <c r="F622" s="145" t="s">
        <v>198</v>
      </c>
      <c r="G622" s="183">
        <v>45231</v>
      </c>
      <c r="H622" s="183">
        <v>45839</v>
      </c>
      <c r="I622" s="148" t="s">
        <v>236</v>
      </c>
      <c r="J622" s="148">
        <f t="shared" ca="1" si="6"/>
        <v>589</v>
      </c>
      <c r="K622" s="37" t="str">
        <f t="shared" ca="1" si="7"/>
        <v>VIGENTE</v>
      </c>
      <c r="L622" s="144" t="s">
        <v>3699</v>
      </c>
      <c r="M622" s="144" t="s">
        <v>3700</v>
      </c>
      <c r="N622" s="184" t="s">
        <v>3701</v>
      </c>
      <c r="O622" s="144" t="s">
        <v>3702</v>
      </c>
      <c r="P622" s="144" t="s">
        <v>171</v>
      </c>
      <c r="Q622" s="184" t="s">
        <v>3701</v>
      </c>
      <c r="R622" s="144" t="s">
        <v>3089</v>
      </c>
      <c r="S622" s="185" t="s">
        <v>594</v>
      </c>
      <c r="T622" s="186" t="s">
        <v>595</v>
      </c>
      <c r="U622" s="184" t="s">
        <v>3703</v>
      </c>
      <c r="V622" s="180" t="s">
        <v>3704</v>
      </c>
      <c r="W622" s="186" t="s">
        <v>3705</v>
      </c>
      <c r="X622" s="184" t="s">
        <v>3703</v>
      </c>
      <c r="Y622" s="99"/>
      <c r="Z622" s="99"/>
      <c r="AA622" s="99"/>
      <c r="AB622" s="99"/>
      <c r="AC622" s="99"/>
      <c r="AD622" s="99"/>
      <c r="AE622" s="99"/>
      <c r="AF622" s="99"/>
      <c r="AG622" s="99"/>
      <c r="AH622" s="99"/>
      <c r="AI622" s="99"/>
      <c r="AJ622" s="99"/>
      <c r="AK622" s="99"/>
      <c r="AL622" s="99"/>
      <c r="AM622" s="99"/>
      <c r="AN622" s="99"/>
      <c r="AO622" s="99"/>
      <c r="AP622" s="99"/>
      <c r="AQ622" s="99"/>
      <c r="AR622" s="99"/>
      <c r="AS622" s="99"/>
    </row>
    <row r="623" spans="1:45" ht="14.25" customHeight="1">
      <c r="A623" s="143" t="s">
        <v>3696</v>
      </c>
      <c r="B623" s="144" t="s">
        <v>3419</v>
      </c>
      <c r="C623" s="144" t="s">
        <v>3697</v>
      </c>
      <c r="D623" s="144" t="s">
        <v>3698</v>
      </c>
      <c r="E623" s="145" t="s">
        <v>197</v>
      </c>
      <c r="F623" s="145" t="s">
        <v>198</v>
      </c>
      <c r="G623" s="183">
        <v>45231</v>
      </c>
      <c r="H623" s="183">
        <v>45839</v>
      </c>
      <c r="I623" s="148" t="s">
        <v>236</v>
      </c>
      <c r="J623" s="148">
        <f t="shared" ca="1" si="6"/>
        <v>589</v>
      </c>
      <c r="K623" s="37" t="str">
        <f t="shared" ca="1" si="7"/>
        <v>VIGENTE</v>
      </c>
      <c r="L623" s="144" t="s">
        <v>3699</v>
      </c>
      <c r="M623" s="144" t="s">
        <v>3700</v>
      </c>
      <c r="N623" s="184" t="s">
        <v>3701</v>
      </c>
      <c r="O623" s="144" t="s">
        <v>3702</v>
      </c>
      <c r="P623" s="144" t="s">
        <v>171</v>
      </c>
      <c r="Q623" s="184" t="s">
        <v>3701</v>
      </c>
      <c r="R623" s="154" t="s">
        <v>3706</v>
      </c>
      <c r="S623" s="185" t="s">
        <v>3707</v>
      </c>
      <c r="T623" s="186" t="s">
        <v>3708</v>
      </c>
      <c r="U623" s="184" t="s">
        <v>3703</v>
      </c>
      <c r="V623" s="180" t="s">
        <v>3709</v>
      </c>
      <c r="W623" s="180" t="s">
        <v>176</v>
      </c>
      <c r="X623" s="184" t="s">
        <v>3703</v>
      </c>
      <c r="Y623" s="219"/>
      <c r="Z623" s="219"/>
      <c r="AA623" s="219"/>
      <c r="AB623" s="219"/>
      <c r="AC623" s="219"/>
      <c r="AD623" s="219"/>
      <c r="AE623" s="219"/>
      <c r="AF623" s="219"/>
      <c r="AG623" s="219"/>
      <c r="AH623" s="219"/>
      <c r="AI623" s="219"/>
      <c r="AJ623" s="219"/>
      <c r="AK623" s="219"/>
      <c r="AL623" s="219"/>
      <c r="AM623" s="219"/>
      <c r="AN623" s="219"/>
      <c r="AO623" s="219"/>
      <c r="AP623" s="219"/>
      <c r="AQ623" s="219"/>
      <c r="AR623" s="219"/>
      <c r="AS623" s="219"/>
    </row>
    <row r="624" spans="1:45" ht="14.25" customHeight="1">
      <c r="A624" s="143" t="s">
        <v>3696</v>
      </c>
      <c r="B624" s="144" t="s">
        <v>3419</v>
      </c>
      <c r="C624" s="144" t="s">
        <v>3697</v>
      </c>
      <c r="D624" s="144" t="s">
        <v>3698</v>
      </c>
      <c r="E624" s="145" t="s">
        <v>197</v>
      </c>
      <c r="F624" s="145" t="s">
        <v>198</v>
      </c>
      <c r="G624" s="183">
        <v>45231</v>
      </c>
      <c r="H624" s="183">
        <v>45839</v>
      </c>
      <c r="I624" s="148" t="s">
        <v>236</v>
      </c>
      <c r="J624" s="148">
        <f t="shared" ca="1" si="6"/>
        <v>589</v>
      </c>
      <c r="K624" s="37" t="str">
        <f t="shared" ca="1" si="7"/>
        <v>VIGENTE</v>
      </c>
      <c r="L624" s="144" t="s">
        <v>3699</v>
      </c>
      <c r="M624" s="144" t="s">
        <v>3700</v>
      </c>
      <c r="N624" s="184" t="s">
        <v>3701</v>
      </c>
      <c r="O624" s="144" t="s">
        <v>3702</v>
      </c>
      <c r="P624" s="144" t="s">
        <v>171</v>
      </c>
      <c r="Q624" s="184" t="s">
        <v>3701</v>
      </c>
      <c r="R624" s="154" t="s">
        <v>3710</v>
      </c>
      <c r="S624" s="185" t="s">
        <v>3711</v>
      </c>
      <c r="T624" s="186" t="s">
        <v>3712</v>
      </c>
      <c r="U624" s="184" t="s">
        <v>3703</v>
      </c>
      <c r="V624" s="180" t="s">
        <v>3557</v>
      </c>
      <c r="W624" s="186" t="s">
        <v>3558</v>
      </c>
      <c r="X624" s="184" t="s">
        <v>3703</v>
      </c>
      <c r="Y624" s="99"/>
      <c r="Z624" s="99"/>
      <c r="AA624" s="99"/>
      <c r="AB624" s="99"/>
      <c r="AC624" s="99"/>
      <c r="AD624" s="99"/>
      <c r="AE624" s="99"/>
      <c r="AF624" s="99"/>
      <c r="AG624" s="99"/>
      <c r="AH624" s="99"/>
      <c r="AI624" s="99"/>
      <c r="AJ624" s="99"/>
      <c r="AK624" s="99"/>
      <c r="AL624" s="99"/>
      <c r="AM624" s="99"/>
      <c r="AN624" s="99"/>
      <c r="AO624" s="99"/>
      <c r="AP624" s="99"/>
      <c r="AQ624" s="99"/>
      <c r="AR624" s="99"/>
      <c r="AS624" s="99"/>
    </row>
    <row r="625" spans="1:45" ht="14.25" customHeight="1">
      <c r="A625" s="143" t="s">
        <v>3713</v>
      </c>
      <c r="B625" s="144" t="s">
        <v>3419</v>
      </c>
      <c r="C625" s="144" t="s">
        <v>3714</v>
      </c>
      <c r="D625" s="144" t="s">
        <v>3421</v>
      </c>
      <c r="E625" s="145" t="s">
        <v>197</v>
      </c>
      <c r="F625" s="145" t="s">
        <v>198</v>
      </c>
      <c r="G625" s="183">
        <v>45201</v>
      </c>
      <c r="H625" s="183">
        <v>45810</v>
      </c>
      <c r="I625" s="148" t="s">
        <v>219</v>
      </c>
      <c r="J625" s="148">
        <f t="shared" ca="1" si="6"/>
        <v>560</v>
      </c>
      <c r="K625" s="37" t="str">
        <f t="shared" ca="1" si="7"/>
        <v>VIGENTE</v>
      </c>
      <c r="L625" s="144" t="s">
        <v>264</v>
      </c>
      <c r="M625" s="144" t="s">
        <v>265</v>
      </c>
      <c r="N625" s="184" t="s">
        <v>3715</v>
      </c>
      <c r="O625" s="144" t="s">
        <v>1597</v>
      </c>
      <c r="P625" s="144" t="s">
        <v>268</v>
      </c>
      <c r="Q625" s="184" t="s">
        <v>3715</v>
      </c>
      <c r="R625" s="144" t="s">
        <v>1805</v>
      </c>
      <c r="S625" s="185" t="s">
        <v>891</v>
      </c>
      <c r="T625" s="186" t="s">
        <v>271</v>
      </c>
      <c r="U625" s="184" t="s">
        <v>3716</v>
      </c>
      <c r="V625" s="180" t="s">
        <v>264</v>
      </c>
      <c r="W625" s="186" t="s">
        <v>265</v>
      </c>
      <c r="X625" s="184" t="s">
        <v>3716</v>
      </c>
      <c r="Y625" s="219"/>
      <c r="Z625" s="219"/>
      <c r="AA625" s="219"/>
      <c r="AB625" s="219"/>
      <c r="AC625" s="219"/>
      <c r="AD625" s="219"/>
      <c r="AE625" s="219"/>
      <c r="AF625" s="219"/>
      <c r="AG625" s="219"/>
      <c r="AH625" s="219"/>
      <c r="AI625" s="219"/>
      <c r="AJ625" s="219"/>
      <c r="AK625" s="219"/>
      <c r="AL625" s="219"/>
      <c r="AM625" s="219"/>
      <c r="AN625" s="219"/>
      <c r="AO625" s="219"/>
      <c r="AP625" s="219"/>
      <c r="AQ625" s="219"/>
      <c r="AR625" s="219"/>
      <c r="AS625" s="219"/>
    </row>
    <row r="626" spans="1:45" ht="14.25" customHeight="1">
      <c r="A626" s="143" t="s">
        <v>3713</v>
      </c>
      <c r="B626" s="144" t="s">
        <v>3419</v>
      </c>
      <c r="C626" s="144" t="s">
        <v>3714</v>
      </c>
      <c r="D626" s="144" t="s">
        <v>3421</v>
      </c>
      <c r="E626" s="145" t="s">
        <v>197</v>
      </c>
      <c r="F626" s="145" t="s">
        <v>198</v>
      </c>
      <c r="G626" s="183">
        <v>45201</v>
      </c>
      <c r="H626" s="183">
        <v>45810</v>
      </c>
      <c r="I626" s="148" t="s">
        <v>219</v>
      </c>
      <c r="J626" s="148">
        <f t="shared" ca="1" si="6"/>
        <v>560</v>
      </c>
      <c r="K626" s="37" t="str">
        <f t="shared" ca="1" si="7"/>
        <v>VIGENTE</v>
      </c>
      <c r="L626" s="144" t="s">
        <v>264</v>
      </c>
      <c r="M626" s="144" t="s">
        <v>265</v>
      </c>
      <c r="N626" s="184" t="s">
        <v>3715</v>
      </c>
      <c r="O626" s="144" t="s">
        <v>1597</v>
      </c>
      <c r="P626" s="144" t="s">
        <v>268</v>
      </c>
      <c r="Q626" s="184" t="s">
        <v>3715</v>
      </c>
      <c r="R626" s="144" t="s">
        <v>1803</v>
      </c>
      <c r="S626" s="185" t="s">
        <v>893</v>
      </c>
      <c r="T626" s="186" t="s">
        <v>894</v>
      </c>
      <c r="U626" s="184" t="s">
        <v>3716</v>
      </c>
      <c r="V626" s="180" t="s">
        <v>891</v>
      </c>
      <c r="W626" s="186" t="s">
        <v>271</v>
      </c>
      <c r="X626" s="184" t="s">
        <v>3716</v>
      </c>
      <c r="Y626" s="99"/>
      <c r="Z626" s="99"/>
      <c r="AA626" s="99"/>
      <c r="AB626" s="99"/>
      <c r="AC626" s="99"/>
      <c r="AD626" s="99"/>
      <c r="AE626" s="99"/>
      <c r="AF626" s="99"/>
      <c r="AG626" s="99"/>
      <c r="AH626" s="99"/>
      <c r="AI626" s="99"/>
      <c r="AJ626" s="99"/>
      <c r="AK626" s="99"/>
      <c r="AL626" s="99"/>
      <c r="AM626" s="99"/>
      <c r="AN626" s="99"/>
      <c r="AO626" s="99"/>
      <c r="AP626" s="99"/>
      <c r="AQ626" s="99"/>
      <c r="AR626" s="99"/>
      <c r="AS626" s="99"/>
    </row>
    <row r="627" spans="1:45" ht="14.25" customHeight="1">
      <c r="A627" s="143" t="s">
        <v>3717</v>
      </c>
      <c r="B627" s="144" t="s">
        <v>3718</v>
      </c>
      <c r="C627" s="144" t="s">
        <v>3719</v>
      </c>
      <c r="D627" s="144" t="s">
        <v>3720</v>
      </c>
      <c r="E627" s="145" t="s">
        <v>3721</v>
      </c>
      <c r="F627" s="145" t="s">
        <v>25</v>
      </c>
      <c r="G627" s="183">
        <v>45240</v>
      </c>
      <c r="H627" s="183">
        <v>45606</v>
      </c>
      <c r="I627" s="148" t="s">
        <v>55</v>
      </c>
      <c r="J627" s="148">
        <f t="shared" ca="1" si="6"/>
        <v>356</v>
      </c>
      <c r="K627" s="37" t="str">
        <f t="shared" ca="1" si="7"/>
        <v>VIGENTE</v>
      </c>
      <c r="L627" s="144" t="s">
        <v>897</v>
      </c>
      <c r="M627" s="144" t="s">
        <v>898</v>
      </c>
      <c r="N627" s="184"/>
      <c r="O627" s="144" t="s">
        <v>3722</v>
      </c>
      <c r="P627" s="144" t="s">
        <v>3723</v>
      </c>
      <c r="Q627" s="184"/>
      <c r="R627" s="144" t="s">
        <v>2491</v>
      </c>
      <c r="S627" s="185" t="s">
        <v>694</v>
      </c>
      <c r="T627" s="186" t="s">
        <v>695</v>
      </c>
      <c r="U627" s="184"/>
      <c r="V627" s="180" t="s">
        <v>3724</v>
      </c>
      <c r="W627" s="186" t="s">
        <v>698</v>
      </c>
      <c r="X627" s="184"/>
      <c r="Y627" s="219"/>
      <c r="Z627" s="219"/>
      <c r="AA627" s="219"/>
      <c r="AB627" s="219"/>
      <c r="AC627" s="219"/>
      <c r="AD627" s="219"/>
      <c r="AE627" s="219"/>
      <c r="AF627" s="219"/>
      <c r="AG627" s="219"/>
      <c r="AH627" s="219"/>
      <c r="AI627" s="219"/>
      <c r="AJ627" s="219"/>
      <c r="AK627" s="219"/>
      <c r="AL627" s="219"/>
      <c r="AM627" s="219"/>
      <c r="AN627" s="219"/>
      <c r="AO627" s="219"/>
      <c r="AP627" s="219"/>
      <c r="AQ627" s="219"/>
      <c r="AR627" s="219"/>
      <c r="AS627" s="219"/>
    </row>
    <row r="628" spans="1:45" ht="14.25" customHeight="1">
      <c r="A628" s="223" t="s">
        <v>3725</v>
      </c>
      <c r="B628" s="144" t="s">
        <v>3726</v>
      </c>
      <c r="C628" s="144" t="s">
        <v>3727</v>
      </c>
      <c r="D628" s="144" t="s">
        <v>3728</v>
      </c>
      <c r="E628" s="145" t="s">
        <v>1605</v>
      </c>
      <c r="F628" s="145" t="s">
        <v>25</v>
      </c>
      <c r="G628" s="183">
        <v>44984</v>
      </c>
      <c r="H628" s="183">
        <v>45349</v>
      </c>
      <c r="I628" s="148" t="s">
        <v>153</v>
      </c>
      <c r="J628" s="148">
        <f t="shared" ca="1" si="6"/>
        <v>99</v>
      </c>
      <c r="K628" s="37" t="str">
        <f t="shared" ca="1" si="7"/>
        <v>VIGENTE</v>
      </c>
      <c r="L628" s="144" t="s">
        <v>3729</v>
      </c>
      <c r="M628" s="144" t="s">
        <v>422</v>
      </c>
      <c r="N628" s="184" t="s">
        <v>3730</v>
      </c>
      <c r="O628" s="144" t="s">
        <v>3731</v>
      </c>
      <c r="P628" s="144" t="s">
        <v>425</v>
      </c>
      <c r="Q628" s="184" t="s">
        <v>3730</v>
      </c>
      <c r="R628" s="144" t="s">
        <v>3276</v>
      </c>
      <c r="S628" s="185" t="s">
        <v>3732</v>
      </c>
      <c r="T628" s="186" t="s">
        <v>3733</v>
      </c>
      <c r="U628" s="184" t="s">
        <v>3734</v>
      </c>
      <c r="V628" s="180" t="s">
        <v>2152</v>
      </c>
      <c r="W628" s="186" t="s">
        <v>2153</v>
      </c>
      <c r="X628" s="184" t="s">
        <v>3734</v>
      </c>
      <c r="Y628" s="99"/>
      <c r="Z628" s="99"/>
      <c r="AA628" s="99"/>
      <c r="AB628" s="99"/>
      <c r="AC628" s="99"/>
      <c r="AD628" s="99"/>
      <c r="AE628" s="99"/>
      <c r="AF628" s="99"/>
      <c r="AG628" s="99"/>
      <c r="AH628" s="99"/>
      <c r="AI628" s="99"/>
      <c r="AJ628" s="99"/>
      <c r="AK628" s="99"/>
      <c r="AL628" s="99"/>
      <c r="AM628" s="99"/>
      <c r="AN628" s="99"/>
      <c r="AO628" s="99"/>
      <c r="AP628" s="99"/>
      <c r="AQ628" s="99"/>
      <c r="AR628" s="99"/>
      <c r="AS628" s="99"/>
    </row>
    <row r="629" spans="1:45" ht="14.25" customHeight="1">
      <c r="A629" s="223" t="s">
        <v>3725</v>
      </c>
      <c r="B629" s="144" t="s">
        <v>3726</v>
      </c>
      <c r="C629" s="144" t="s">
        <v>3727</v>
      </c>
      <c r="D629" s="144" t="s">
        <v>3728</v>
      </c>
      <c r="E629" s="145" t="s">
        <v>1605</v>
      </c>
      <c r="F629" s="145" t="s">
        <v>25</v>
      </c>
      <c r="G629" s="183">
        <v>44984</v>
      </c>
      <c r="H629" s="183">
        <v>45349</v>
      </c>
      <c r="I629" s="148" t="s">
        <v>153</v>
      </c>
      <c r="J629" s="148">
        <f t="shared" ca="1" si="6"/>
        <v>99</v>
      </c>
      <c r="K629" s="37" t="str">
        <f t="shared" ca="1" si="7"/>
        <v>VIGENTE</v>
      </c>
      <c r="L629" s="144" t="s">
        <v>3729</v>
      </c>
      <c r="M629" s="144" t="s">
        <v>422</v>
      </c>
      <c r="N629" s="184" t="s">
        <v>3730</v>
      </c>
      <c r="O629" s="144" t="s">
        <v>3731</v>
      </c>
      <c r="P629" s="144" t="s">
        <v>425</v>
      </c>
      <c r="Q629" s="184" t="s">
        <v>3730</v>
      </c>
      <c r="R629" s="144" t="s">
        <v>3280</v>
      </c>
      <c r="S629" s="185" t="s">
        <v>2330</v>
      </c>
      <c r="T629" s="186" t="s">
        <v>1613</v>
      </c>
      <c r="U629" s="184" t="s">
        <v>3734</v>
      </c>
      <c r="V629" s="180" t="s">
        <v>2004</v>
      </c>
      <c r="W629" s="186" t="s">
        <v>1726</v>
      </c>
      <c r="X629" s="184" t="s">
        <v>3734</v>
      </c>
      <c r="Y629" s="219"/>
      <c r="Z629" s="219"/>
      <c r="AA629" s="219"/>
      <c r="AB629" s="219"/>
      <c r="AC629" s="219"/>
      <c r="AD629" s="219"/>
      <c r="AE629" s="219"/>
      <c r="AF629" s="219"/>
      <c r="AG629" s="219"/>
      <c r="AH629" s="219"/>
      <c r="AI629" s="219"/>
      <c r="AJ629" s="219"/>
      <c r="AK629" s="219"/>
      <c r="AL629" s="219"/>
      <c r="AM629" s="219"/>
      <c r="AN629" s="219"/>
      <c r="AO629" s="219"/>
      <c r="AP629" s="219"/>
      <c r="AQ629" s="219"/>
      <c r="AR629" s="219"/>
      <c r="AS629" s="219"/>
    </row>
    <row r="630" spans="1:45" ht="14.25" customHeight="1">
      <c r="A630" s="143" t="s">
        <v>3735</v>
      </c>
      <c r="B630" s="144"/>
      <c r="C630" s="144" t="s">
        <v>3736</v>
      </c>
      <c r="D630" s="144" t="s">
        <v>3737</v>
      </c>
      <c r="E630" s="145" t="s">
        <v>2596</v>
      </c>
      <c r="F630" s="145" t="s">
        <v>25</v>
      </c>
      <c r="G630" s="183">
        <v>45142</v>
      </c>
      <c r="H630" s="183">
        <v>45508</v>
      </c>
      <c r="I630" s="148" t="s">
        <v>633</v>
      </c>
      <c r="J630" s="148">
        <f t="shared" ca="1" si="6"/>
        <v>258</v>
      </c>
      <c r="K630" s="37" t="str">
        <f t="shared" ca="1" si="7"/>
        <v>VIGENTE</v>
      </c>
      <c r="L630" s="144" t="s">
        <v>1948</v>
      </c>
      <c r="M630" s="144" t="s">
        <v>3738</v>
      </c>
      <c r="N630" s="184" t="s">
        <v>3739</v>
      </c>
      <c r="O630" s="144" t="s">
        <v>3740</v>
      </c>
      <c r="P630" s="144" t="s">
        <v>1264</v>
      </c>
      <c r="Q630" s="184" t="s">
        <v>3739</v>
      </c>
      <c r="R630" s="144" t="s">
        <v>3741</v>
      </c>
      <c r="S630" s="185" t="s">
        <v>1946</v>
      </c>
      <c r="T630" s="186" t="s">
        <v>746</v>
      </c>
      <c r="U630" s="184" t="s">
        <v>3742</v>
      </c>
      <c r="V630" s="180" t="s">
        <v>2315</v>
      </c>
      <c r="W630" s="186" t="s">
        <v>3743</v>
      </c>
      <c r="X630" s="224" t="s">
        <v>3742</v>
      </c>
      <c r="Y630" s="99"/>
      <c r="Z630" s="99"/>
      <c r="AA630" s="99"/>
      <c r="AB630" s="99"/>
      <c r="AC630" s="99"/>
      <c r="AD630" s="99"/>
      <c r="AE630" s="99"/>
      <c r="AF630" s="99"/>
      <c r="AG630" s="99"/>
      <c r="AH630" s="99"/>
      <c r="AI630" s="99"/>
      <c r="AJ630" s="99"/>
      <c r="AK630" s="99"/>
      <c r="AL630" s="99"/>
      <c r="AM630" s="99"/>
      <c r="AN630" s="99"/>
      <c r="AO630" s="99"/>
      <c r="AP630" s="99"/>
      <c r="AQ630" s="99"/>
      <c r="AR630" s="99"/>
      <c r="AS630" s="99"/>
    </row>
    <row r="631" spans="1:45" ht="14.25" customHeight="1">
      <c r="A631" s="143" t="s">
        <v>3744</v>
      </c>
      <c r="B631" s="144" t="s">
        <v>3745</v>
      </c>
      <c r="C631" s="144" t="s">
        <v>3746</v>
      </c>
      <c r="D631" s="144" t="s">
        <v>3747</v>
      </c>
      <c r="E631" s="145" t="s">
        <v>2596</v>
      </c>
      <c r="F631" s="145" t="s">
        <v>25</v>
      </c>
      <c r="G631" s="183">
        <v>45208</v>
      </c>
      <c r="H631" s="183">
        <v>45574</v>
      </c>
      <c r="I631" s="148" t="s">
        <v>361</v>
      </c>
      <c r="J631" s="148">
        <f t="shared" ca="1" si="6"/>
        <v>324</v>
      </c>
      <c r="K631" s="37" t="str">
        <f t="shared" ca="1" si="7"/>
        <v>VIGENTE</v>
      </c>
      <c r="L631" s="144" t="s">
        <v>911</v>
      </c>
      <c r="M631" s="144" t="s">
        <v>912</v>
      </c>
      <c r="N631" s="184" t="s">
        <v>3748</v>
      </c>
      <c r="O631" s="144" t="s">
        <v>2320</v>
      </c>
      <c r="P631" s="144" t="s">
        <v>2321</v>
      </c>
      <c r="Q631" s="184" t="s">
        <v>3748</v>
      </c>
      <c r="R631" s="144" t="s">
        <v>1774</v>
      </c>
      <c r="S631" s="185" t="s">
        <v>3749</v>
      </c>
      <c r="T631" s="186" t="s">
        <v>3448</v>
      </c>
      <c r="U631" s="184" t="s">
        <v>3750</v>
      </c>
      <c r="V631" s="226" t="s">
        <v>3450</v>
      </c>
      <c r="W631" s="226" t="s">
        <v>3451</v>
      </c>
      <c r="X631" s="184" t="s">
        <v>3750</v>
      </c>
      <c r="Y631" s="219"/>
      <c r="Z631" s="219"/>
      <c r="AA631" s="219"/>
      <c r="AB631" s="219"/>
      <c r="AC631" s="219"/>
      <c r="AD631" s="219"/>
      <c r="AE631" s="219"/>
      <c r="AF631" s="219"/>
      <c r="AG631" s="219"/>
      <c r="AH631" s="219"/>
      <c r="AI631" s="219"/>
      <c r="AJ631" s="219"/>
      <c r="AK631" s="219"/>
      <c r="AL631" s="219"/>
      <c r="AM631" s="219"/>
      <c r="AN631" s="219"/>
      <c r="AO631" s="219"/>
      <c r="AP631" s="219"/>
      <c r="AQ631" s="219"/>
      <c r="AR631" s="219"/>
      <c r="AS631" s="219"/>
    </row>
    <row r="632" spans="1:45" ht="14.25" customHeight="1">
      <c r="A632" s="223" t="s">
        <v>3751</v>
      </c>
      <c r="B632" s="144" t="s">
        <v>2882</v>
      </c>
      <c r="C632" s="144" t="s">
        <v>3752</v>
      </c>
      <c r="D632" s="144" t="s">
        <v>3467</v>
      </c>
      <c r="E632" s="145" t="s">
        <v>2885</v>
      </c>
      <c r="F632" s="145" t="s">
        <v>25</v>
      </c>
      <c r="G632" s="183">
        <v>45110</v>
      </c>
      <c r="H632" s="183">
        <v>46571</v>
      </c>
      <c r="I632" s="148" t="s">
        <v>236</v>
      </c>
      <c r="J632" s="148">
        <f t="shared" ca="1" si="6"/>
        <v>1321</v>
      </c>
      <c r="K632" s="37" t="str">
        <f t="shared" ca="1" si="7"/>
        <v>VIGENTE</v>
      </c>
      <c r="L632" s="144" t="s">
        <v>84</v>
      </c>
      <c r="M632" s="144" t="s">
        <v>85</v>
      </c>
      <c r="N632" s="184" t="s">
        <v>3753</v>
      </c>
      <c r="O632" s="144" t="s">
        <v>1953</v>
      </c>
      <c r="P632" s="144" t="s">
        <v>1954</v>
      </c>
      <c r="Q632" s="184" t="s">
        <v>3753</v>
      </c>
      <c r="R632" s="144" t="s">
        <v>1828</v>
      </c>
      <c r="S632" s="185" t="s">
        <v>2236</v>
      </c>
      <c r="T632" s="186" t="s">
        <v>2237</v>
      </c>
      <c r="U632" s="184" t="s">
        <v>3754</v>
      </c>
      <c r="V632" s="180" t="s">
        <v>3755</v>
      </c>
      <c r="W632" s="186" t="s">
        <v>2240</v>
      </c>
      <c r="X632" s="184" t="s">
        <v>3754</v>
      </c>
      <c r="Y632" s="99"/>
      <c r="Z632" s="99"/>
      <c r="AA632" s="99"/>
      <c r="AB632" s="99"/>
      <c r="AC632" s="99"/>
      <c r="AD632" s="99"/>
      <c r="AE632" s="99"/>
      <c r="AF632" s="99"/>
      <c r="AG632" s="99"/>
      <c r="AH632" s="99"/>
      <c r="AI632" s="99"/>
      <c r="AJ632" s="99"/>
      <c r="AK632" s="99"/>
      <c r="AL632" s="99"/>
      <c r="AM632" s="99"/>
      <c r="AN632" s="99"/>
      <c r="AO632" s="99"/>
      <c r="AP632" s="99"/>
      <c r="AQ632" s="99"/>
      <c r="AR632" s="99"/>
      <c r="AS632" s="99"/>
    </row>
    <row r="633" spans="1:45" ht="14.25" customHeight="1">
      <c r="A633" s="143" t="s">
        <v>3756</v>
      </c>
      <c r="B633" s="144" t="s">
        <v>3419</v>
      </c>
      <c r="C633" s="144" t="s">
        <v>3757</v>
      </c>
      <c r="D633" s="144" t="s">
        <v>3758</v>
      </c>
      <c r="E633" s="145" t="s">
        <v>197</v>
      </c>
      <c r="F633" s="145" t="s">
        <v>198</v>
      </c>
      <c r="G633" s="183">
        <v>45201</v>
      </c>
      <c r="H633" s="183">
        <v>45810</v>
      </c>
      <c r="I633" s="148" t="s">
        <v>219</v>
      </c>
      <c r="J633" s="148">
        <f t="shared" ca="1" si="6"/>
        <v>560</v>
      </c>
      <c r="K633" s="37" t="str">
        <f t="shared" ca="1" si="7"/>
        <v>VIGENTE</v>
      </c>
      <c r="L633" s="144" t="s">
        <v>636</v>
      </c>
      <c r="M633" s="144" t="s">
        <v>637</v>
      </c>
      <c r="N633" s="184" t="s">
        <v>3759</v>
      </c>
      <c r="O633" s="144" t="s">
        <v>2247</v>
      </c>
      <c r="P633" s="144" t="s">
        <v>641</v>
      </c>
      <c r="Q633" s="184" t="s">
        <v>3759</v>
      </c>
      <c r="R633" s="224" t="s">
        <v>3000</v>
      </c>
      <c r="S633" s="185" t="s">
        <v>3760</v>
      </c>
      <c r="T633" s="186" t="s">
        <v>635</v>
      </c>
      <c r="U633" s="184" t="s">
        <v>3761</v>
      </c>
      <c r="V633" s="185" t="s">
        <v>792</v>
      </c>
      <c r="W633" s="186" t="s">
        <v>793</v>
      </c>
      <c r="X633" s="184" t="s">
        <v>3761</v>
      </c>
      <c r="Y633" s="219"/>
      <c r="Z633" s="219"/>
      <c r="AA633" s="219"/>
      <c r="AB633" s="219"/>
      <c r="AC633" s="219"/>
      <c r="AD633" s="219"/>
      <c r="AE633" s="219"/>
      <c r="AF633" s="219"/>
      <c r="AG633" s="219"/>
      <c r="AH633" s="219"/>
      <c r="AI633" s="219"/>
      <c r="AJ633" s="219"/>
      <c r="AK633" s="219"/>
      <c r="AL633" s="219"/>
      <c r="AM633" s="219"/>
      <c r="AN633" s="219"/>
      <c r="AO633" s="219"/>
      <c r="AP633" s="219"/>
      <c r="AQ633" s="219"/>
      <c r="AR633" s="219"/>
      <c r="AS633" s="219"/>
    </row>
    <row r="634" spans="1:45" ht="14.25" customHeight="1">
      <c r="A634" s="143" t="s">
        <v>3762</v>
      </c>
      <c r="B634" s="144" t="s">
        <v>3419</v>
      </c>
      <c r="C634" s="144" t="s">
        <v>3763</v>
      </c>
      <c r="D634" s="144" t="s">
        <v>3758</v>
      </c>
      <c r="E634" s="145" t="s">
        <v>197</v>
      </c>
      <c r="F634" s="145" t="s">
        <v>198</v>
      </c>
      <c r="G634" s="183">
        <v>45187</v>
      </c>
      <c r="H634" s="183">
        <v>45795</v>
      </c>
      <c r="I634" s="148" t="s">
        <v>440</v>
      </c>
      <c r="J634" s="148">
        <f t="shared" ca="1" si="6"/>
        <v>545</v>
      </c>
      <c r="K634" s="37" t="str">
        <f t="shared" ca="1" si="7"/>
        <v>VIGENTE</v>
      </c>
      <c r="L634" s="144" t="s">
        <v>56</v>
      </c>
      <c r="M634" s="144" t="s">
        <v>812</v>
      </c>
      <c r="N634" s="184" t="s">
        <v>3764</v>
      </c>
      <c r="O634" s="144" t="s">
        <v>377</v>
      </c>
      <c r="P634" s="144" t="s">
        <v>378</v>
      </c>
      <c r="Q634" s="184" t="s">
        <v>3764</v>
      </c>
      <c r="R634" s="224" t="s">
        <v>2519</v>
      </c>
      <c r="S634" s="185" t="s">
        <v>1459</v>
      </c>
      <c r="T634" s="186" t="s">
        <v>1460</v>
      </c>
      <c r="U634" s="184" t="s">
        <v>3765</v>
      </c>
      <c r="V634" s="185" t="s">
        <v>3766</v>
      </c>
      <c r="W634" s="186" t="s">
        <v>1532</v>
      </c>
      <c r="X634" s="184" t="s">
        <v>3765</v>
      </c>
      <c r="Y634" s="99"/>
      <c r="Z634" s="99"/>
      <c r="AA634" s="99"/>
      <c r="AB634" s="99"/>
      <c r="AC634" s="99"/>
      <c r="AD634" s="99"/>
      <c r="AE634" s="99"/>
      <c r="AF634" s="99"/>
      <c r="AG634" s="99"/>
      <c r="AH634" s="99"/>
      <c r="AI634" s="99"/>
      <c r="AJ634" s="99"/>
      <c r="AK634" s="99"/>
      <c r="AL634" s="99"/>
      <c r="AM634" s="99"/>
      <c r="AN634" s="99"/>
      <c r="AO634" s="99"/>
      <c r="AP634" s="99"/>
      <c r="AQ634" s="99"/>
      <c r="AR634" s="99"/>
      <c r="AS634" s="99"/>
    </row>
    <row r="635" spans="1:45" ht="14.25" customHeight="1">
      <c r="A635" s="143" t="s">
        <v>3762</v>
      </c>
      <c r="B635" s="144" t="s">
        <v>3419</v>
      </c>
      <c r="C635" s="144" t="s">
        <v>3763</v>
      </c>
      <c r="D635" s="144" t="s">
        <v>3758</v>
      </c>
      <c r="E635" s="145" t="s">
        <v>197</v>
      </c>
      <c r="F635" s="145" t="s">
        <v>198</v>
      </c>
      <c r="G635" s="183">
        <v>45187</v>
      </c>
      <c r="H635" s="183">
        <v>45795</v>
      </c>
      <c r="I635" s="148" t="s">
        <v>440</v>
      </c>
      <c r="J635" s="148">
        <f t="shared" ca="1" si="6"/>
        <v>545</v>
      </c>
      <c r="K635" s="37" t="str">
        <f t="shared" ca="1" si="7"/>
        <v>VIGENTE</v>
      </c>
      <c r="L635" s="144" t="s">
        <v>56</v>
      </c>
      <c r="M635" s="144" t="s">
        <v>812</v>
      </c>
      <c r="N635" s="184" t="s">
        <v>3764</v>
      </c>
      <c r="O635" s="144" t="s">
        <v>377</v>
      </c>
      <c r="P635" s="144" t="s">
        <v>378</v>
      </c>
      <c r="Q635" s="184" t="s">
        <v>3764</v>
      </c>
      <c r="R635" s="224" t="s">
        <v>3767</v>
      </c>
      <c r="S635" s="185" t="s">
        <v>2521</v>
      </c>
      <c r="T635" s="186" t="s">
        <v>2522</v>
      </c>
      <c r="U635" s="184" t="s">
        <v>3765</v>
      </c>
      <c r="V635" s="185" t="s">
        <v>3768</v>
      </c>
      <c r="W635" s="186" t="s">
        <v>3769</v>
      </c>
      <c r="X635" s="184" t="s">
        <v>3765</v>
      </c>
      <c r="Y635" s="219"/>
      <c r="Z635" s="219"/>
      <c r="AA635" s="219"/>
      <c r="AB635" s="219"/>
      <c r="AC635" s="219"/>
      <c r="AD635" s="219"/>
      <c r="AE635" s="219"/>
      <c r="AF635" s="219"/>
      <c r="AG635" s="219"/>
      <c r="AH635" s="219"/>
      <c r="AI635" s="219"/>
      <c r="AJ635" s="219"/>
      <c r="AK635" s="219"/>
      <c r="AL635" s="219"/>
      <c r="AM635" s="219"/>
      <c r="AN635" s="219"/>
      <c r="AO635" s="219"/>
      <c r="AP635" s="219"/>
      <c r="AQ635" s="219"/>
      <c r="AR635" s="219"/>
      <c r="AS635" s="219"/>
    </row>
    <row r="636" spans="1:45" ht="14.25" customHeight="1">
      <c r="A636" s="143" t="s">
        <v>3762</v>
      </c>
      <c r="B636" s="144" t="s">
        <v>3419</v>
      </c>
      <c r="C636" s="144" t="s">
        <v>3763</v>
      </c>
      <c r="D636" s="144" t="s">
        <v>3758</v>
      </c>
      <c r="E636" s="145" t="s">
        <v>197</v>
      </c>
      <c r="F636" s="145" t="s">
        <v>198</v>
      </c>
      <c r="G636" s="183">
        <v>45187</v>
      </c>
      <c r="H636" s="183">
        <v>45795</v>
      </c>
      <c r="I636" s="148" t="s">
        <v>440</v>
      </c>
      <c r="J636" s="148">
        <f t="shared" ca="1" si="6"/>
        <v>545</v>
      </c>
      <c r="K636" s="37" t="str">
        <f t="shared" ca="1" si="7"/>
        <v>VIGENTE</v>
      </c>
      <c r="L636" s="144" t="s">
        <v>56</v>
      </c>
      <c r="M636" s="144" t="s">
        <v>812</v>
      </c>
      <c r="N636" s="184" t="s">
        <v>3764</v>
      </c>
      <c r="O636" s="144" t="s">
        <v>377</v>
      </c>
      <c r="P636" s="144" t="s">
        <v>378</v>
      </c>
      <c r="Q636" s="184" t="s">
        <v>3764</v>
      </c>
      <c r="R636" s="224" t="s">
        <v>2425</v>
      </c>
      <c r="S636" s="185" t="s">
        <v>3770</v>
      </c>
      <c r="T636" s="186" t="s">
        <v>3771</v>
      </c>
      <c r="U636" s="184" t="s">
        <v>3772</v>
      </c>
      <c r="V636" s="185" t="s">
        <v>206</v>
      </c>
      <c r="W636" s="186" t="s">
        <v>207</v>
      </c>
      <c r="X636" s="184" t="s">
        <v>3772</v>
      </c>
      <c r="Y636" s="99"/>
      <c r="Z636" s="99"/>
      <c r="AA636" s="99"/>
      <c r="AB636" s="99"/>
      <c r="AC636" s="99"/>
      <c r="AD636" s="99"/>
      <c r="AE636" s="99"/>
      <c r="AF636" s="99"/>
      <c r="AG636" s="99"/>
      <c r="AH636" s="99"/>
      <c r="AI636" s="99"/>
      <c r="AJ636" s="99"/>
      <c r="AK636" s="99"/>
      <c r="AL636" s="99"/>
      <c r="AM636" s="99"/>
      <c r="AN636" s="99"/>
      <c r="AO636" s="99"/>
      <c r="AP636" s="99"/>
      <c r="AQ636" s="99"/>
      <c r="AR636" s="99"/>
      <c r="AS636" s="99"/>
    </row>
    <row r="637" spans="1:45" ht="14.25" customHeight="1">
      <c r="A637" s="143" t="s">
        <v>3762</v>
      </c>
      <c r="B637" s="144" t="s">
        <v>3419</v>
      </c>
      <c r="C637" s="144" t="s">
        <v>3763</v>
      </c>
      <c r="D637" s="144" t="s">
        <v>3758</v>
      </c>
      <c r="E637" s="145" t="s">
        <v>197</v>
      </c>
      <c r="F637" s="145" t="s">
        <v>198</v>
      </c>
      <c r="G637" s="183">
        <v>45187</v>
      </c>
      <c r="H637" s="183">
        <v>45795</v>
      </c>
      <c r="I637" s="148" t="s">
        <v>440</v>
      </c>
      <c r="J637" s="148">
        <f t="shared" ca="1" si="6"/>
        <v>545</v>
      </c>
      <c r="K637" s="37" t="str">
        <f t="shared" ca="1" si="7"/>
        <v>VIGENTE</v>
      </c>
      <c r="L637" s="144" t="s">
        <v>56</v>
      </c>
      <c r="M637" s="144" t="s">
        <v>812</v>
      </c>
      <c r="N637" s="184" t="s">
        <v>3764</v>
      </c>
      <c r="O637" s="144" t="s">
        <v>377</v>
      </c>
      <c r="P637" s="144" t="s">
        <v>378</v>
      </c>
      <c r="Q637" s="184" t="s">
        <v>3764</v>
      </c>
      <c r="R637" s="224" t="s">
        <v>2429</v>
      </c>
      <c r="S637" s="185" t="s">
        <v>2426</v>
      </c>
      <c r="T637" s="186" t="s">
        <v>2427</v>
      </c>
      <c r="U637" s="184" t="s">
        <v>3772</v>
      </c>
      <c r="V637" s="185" t="s">
        <v>1917</v>
      </c>
      <c r="W637" s="186" t="s">
        <v>1918</v>
      </c>
      <c r="X637" s="184" t="s">
        <v>3772</v>
      </c>
      <c r="Y637" s="219"/>
      <c r="Z637" s="219"/>
      <c r="AA637" s="219"/>
      <c r="AB637" s="219"/>
      <c r="AC637" s="219"/>
      <c r="AD637" s="219"/>
      <c r="AE637" s="219"/>
      <c r="AF637" s="219"/>
      <c r="AG637" s="219"/>
      <c r="AH637" s="219"/>
      <c r="AI637" s="219"/>
      <c r="AJ637" s="219"/>
      <c r="AK637" s="219"/>
      <c r="AL637" s="219"/>
      <c r="AM637" s="219"/>
      <c r="AN637" s="219"/>
      <c r="AO637" s="219"/>
      <c r="AP637" s="219"/>
      <c r="AQ637" s="219"/>
      <c r="AR637" s="219"/>
      <c r="AS637" s="219"/>
    </row>
    <row r="638" spans="1:45" ht="14.25" customHeight="1">
      <c r="A638" s="223" t="s">
        <v>3773</v>
      </c>
      <c r="B638" s="144" t="s">
        <v>3615</v>
      </c>
      <c r="C638" s="144" t="s">
        <v>3774</v>
      </c>
      <c r="D638" s="144" t="s">
        <v>3775</v>
      </c>
      <c r="E638" s="145" t="s">
        <v>2596</v>
      </c>
      <c r="F638" s="145" t="s">
        <v>25</v>
      </c>
      <c r="G638" s="183">
        <v>45131</v>
      </c>
      <c r="H638" s="183">
        <v>45497</v>
      </c>
      <c r="I638" s="148" t="s">
        <v>236</v>
      </c>
      <c r="J638" s="148">
        <f t="shared" ca="1" si="6"/>
        <v>247</v>
      </c>
      <c r="K638" s="37" t="str">
        <f t="shared" ca="1" si="7"/>
        <v>VIGENTE</v>
      </c>
      <c r="L638" s="144" t="s">
        <v>110</v>
      </c>
      <c r="M638" s="144" t="s">
        <v>111</v>
      </c>
      <c r="N638" s="184" t="s">
        <v>3776</v>
      </c>
      <c r="O638" s="144" t="s">
        <v>113</v>
      </c>
      <c r="P638" s="144" t="s">
        <v>114</v>
      </c>
      <c r="Q638" s="184" t="s">
        <v>3776</v>
      </c>
      <c r="R638" s="224" t="s">
        <v>3623</v>
      </c>
      <c r="S638" s="185" t="s">
        <v>3624</v>
      </c>
      <c r="T638" s="186" t="s">
        <v>3625</v>
      </c>
      <c r="U638" s="184" t="s">
        <v>3777</v>
      </c>
      <c r="V638" s="185" t="s">
        <v>3627</v>
      </c>
      <c r="W638" s="186" t="s">
        <v>3628</v>
      </c>
      <c r="X638" s="184" t="s">
        <v>3777</v>
      </c>
      <c r="Y638" s="99"/>
      <c r="Z638" s="99"/>
      <c r="AA638" s="99"/>
      <c r="AB638" s="99"/>
      <c r="AC638" s="99"/>
      <c r="AD638" s="99"/>
      <c r="AE638" s="99"/>
      <c r="AF638" s="99"/>
      <c r="AG638" s="99"/>
      <c r="AH638" s="99"/>
      <c r="AI638" s="99"/>
      <c r="AJ638" s="99"/>
      <c r="AK638" s="99"/>
      <c r="AL638" s="99"/>
      <c r="AM638" s="99"/>
      <c r="AN638" s="99"/>
      <c r="AO638" s="99"/>
      <c r="AP638" s="99"/>
      <c r="AQ638" s="99"/>
      <c r="AR638" s="99"/>
      <c r="AS638" s="99"/>
    </row>
    <row r="639" spans="1:45" ht="14.25" customHeight="1">
      <c r="A639" s="223" t="s">
        <v>3773</v>
      </c>
      <c r="B639" s="144" t="s">
        <v>3615</v>
      </c>
      <c r="C639" s="144" t="s">
        <v>3774</v>
      </c>
      <c r="D639" s="144" t="s">
        <v>3775</v>
      </c>
      <c r="E639" s="145" t="s">
        <v>2596</v>
      </c>
      <c r="F639" s="145" t="s">
        <v>25</v>
      </c>
      <c r="G639" s="183">
        <v>45131</v>
      </c>
      <c r="H639" s="183">
        <v>45497</v>
      </c>
      <c r="I639" s="148" t="s">
        <v>236</v>
      </c>
      <c r="J639" s="148">
        <f t="shared" ca="1" si="6"/>
        <v>247</v>
      </c>
      <c r="K639" s="37" t="str">
        <f t="shared" ca="1" si="7"/>
        <v>VIGENTE</v>
      </c>
      <c r="L639" s="144" t="s">
        <v>110</v>
      </c>
      <c r="M639" s="144" t="s">
        <v>111</v>
      </c>
      <c r="N639" s="184" t="s">
        <v>3776</v>
      </c>
      <c r="O639" s="144" t="s">
        <v>113</v>
      </c>
      <c r="P639" s="144" t="s">
        <v>114</v>
      </c>
      <c r="Q639" s="184" t="s">
        <v>3776</v>
      </c>
      <c r="R639" s="224" t="s">
        <v>3629</v>
      </c>
      <c r="S639" s="185" t="s">
        <v>3778</v>
      </c>
      <c r="T639" s="186" t="s">
        <v>3779</v>
      </c>
      <c r="U639" s="184" t="s">
        <v>3777</v>
      </c>
      <c r="V639" s="185" t="s">
        <v>3630</v>
      </c>
      <c r="W639" s="186" t="s">
        <v>3780</v>
      </c>
      <c r="X639" s="184" t="s">
        <v>3777</v>
      </c>
      <c r="Y639" s="219"/>
      <c r="Z639" s="219"/>
      <c r="AA639" s="219"/>
      <c r="AB639" s="219"/>
      <c r="AC639" s="219"/>
      <c r="AD639" s="219"/>
      <c r="AE639" s="219"/>
      <c r="AF639" s="219"/>
      <c r="AG639" s="219"/>
      <c r="AH639" s="219"/>
      <c r="AI639" s="219"/>
      <c r="AJ639" s="219"/>
      <c r="AK639" s="219"/>
      <c r="AL639" s="219"/>
      <c r="AM639" s="219"/>
      <c r="AN639" s="219"/>
      <c r="AO639" s="219"/>
      <c r="AP639" s="219"/>
      <c r="AQ639" s="219"/>
      <c r="AR639" s="219"/>
      <c r="AS639" s="219"/>
    </row>
    <row r="640" spans="1:45" ht="14.25" customHeight="1">
      <c r="A640" s="223">
        <v>45108</v>
      </c>
      <c r="B640" s="144"/>
      <c r="C640" s="144" t="s">
        <v>3781</v>
      </c>
      <c r="D640" s="144" t="s">
        <v>3782</v>
      </c>
      <c r="E640" s="145" t="s">
        <v>2836</v>
      </c>
      <c r="F640" s="145" t="s">
        <v>25</v>
      </c>
      <c r="G640" s="183">
        <v>44935</v>
      </c>
      <c r="H640" s="183">
        <v>45300</v>
      </c>
      <c r="I640" s="148" t="s">
        <v>138</v>
      </c>
      <c r="J640" s="148">
        <f t="shared" ca="1" si="6"/>
        <v>50</v>
      </c>
      <c r="K640" s="37" t="str">
        <f t="shared" ca="1" si="7"/>
        <v>PROVIDÊNCIAS</v>
      </c>
      <c r="L640" s="144" t="s">
        <v>2837</v>
      </c>
      <c r="M640" s="144" t="s">
        <v>2838</v>
      </c>
      <c r="N640" s="184" t="s">
        <v>3783</v>
      </c>
      <c r="O640" s="144" t="s">
        <v>2840</v>
      </c>
      <c r="P640" s="144" t="s">
        <v>2841</v>
      </c>
      <c r="Q640" s="184" t="s">
        <v>3783</v>
      </c>
      <c r="R640" s="144" t="s">
        <v>1436</v>
      </c>
      <c r="S640" s="185" t="s">
        <v>2842</v>
      </c>
      <c r="T640" s="186" t="s">
        <v>2843</v>
      </c>
      <c r="U640" s="184" t="s">
        <v>3784</v>
      </c>
      <c r="V640" s="180" t="s">
        <v>2845</v>
      </c>
      <c r="W640" s="186" t="s">
        <v>2846</v>
      </c>
      <c r="X640" s="184" t="s">
        <v>3784</v>
      </c>
      <c r="Y640" s="99"/>
      <c r="Z640" s="99"/>
      <c r="AA640" s="99"/>
      <c r="AB640" s="99"/>
      <c r="AC640" s="99"/>
      <c r="AD640" s="99"/>
      <c r="AE640" s="99"/>
      <c r="AF640" s="99"/>
      <c r="AG640" s="99"/>
      <c r="AH640" s="99"/>
      <c r="AI640" s="99"/>
      <c r="AJ640" s="99"/>
      <c r="AK640" s="99"/>
      <c r="AL640" s="99"/>
      <c r="AM640" s="99"/>
      <c r="AN640" s="99"/>
      <c r="AO640" s="99"/>
      <c r="AP640" s="99"/>
      <c r="AQ640" s="99"/>
      <c r="AR640" s="99"/>
      <c r="AS640" s="99"/>
    </row>
    <row r="641" spans="1:45" ht="14.25" customHeight="1">
      <c r="A641" s="143" t="s">
        <v>3785</v>
      </c>
      <c r="B641" s="144" t="s">
        <v>3419</v>
      </c>
      <c r="C641" s="144" t="s">
        <v>3786</v>
      </c>
      <c r="D641" s="144" t="s">
        <v>3787</v>
      </c>
      <c r="E641" s="145" t="s">
        <v>197</v>
      </c>
      <c r="F641" s="145" t="s">
        <v>198</v>
      </c>
      <c r="G641" s="183">
        <v>45187</v>
      </c>
      <c r="H641" s="183">
        <v>45795</v>
      </c>
      <c r="I641" s="148" t="s">
        <v>440</v>
      </c>
      <c r="J641" s="148">
        <f t="shared" ca="1" si="6"/>
        <v>545</v>
      </c>
      <c r="K641" s="37" t="str">
        <f t="shared" ca="1" si="7"/>
        <v>VIGENTE</v>
      </c>
      <c r="L641" s="144" t="s">
        <v>570</v>
      </c>
      <c r="M641" s="144" t="s">
        <v>238</v>
      </c>
      <c r="N641" s="184"/>
      <c r="O641" s="144"/>
      <c r="P641" s="144"/>
      <c r="Q641" s="184"/>
      <c r="R641" s="144" t="s">
        <v>2851</v>
      </c>
      <c r="S641" s="185" t="s">
        <v>715</v>
      </c>
      <c r="T641" s="186" t="s">
        <v>576</v>
      </c>
      <c r="U641" s="184"/>
      <c r="V641" s="180"/>
      <c r="W641" s="186"/>
      <c r="X641" s="184"/>
      <c r="Y641" s="219"/>
      <c r="Z641" s="219"/>
      <c r="AA641" s="219"/>
      <c r="AB641" s="219"/>
      <c r="AC641" s="219"/>
      <c r="AD641" s="219"/>
      <c r="AE641" s="219"/>
      <c r="AF641" s="219"/>
      <c r="AG641" s="219"/>
      <c r="AH641" s="219"/>
      <c r="AI641" s="219"/>
      <c r="AJ641" s="219"/>
      <c r="AK641" s="219"/>
      <c r="AL641" s="219"/>
      <c r="AM641" s="219"/>
      <c r="AN641" s="219"/>
      <c r="AO641" s="219"/>
      <c r="AP641" s="219"/>
      <c r="AQ641" s="219"/>
      <c r="AR641" s="219"/>
      <c r="AS641" s="219"/>
    </row>
    <row r="642" spans="1:45" ht="14.25" customHeight="1">
      <c r="A642" s="143" t="s">
        <v>3788</v>
      </c>
      <c r="B642" s="144" t="s">
        <v>3419</v>
      </c>
      <c r="C642" s="144" t="s">
        <v>3789</v>
      </c>
      <c r="D642" s="144" t="s">
        <v>3790</v>
      </c>
      <c r="E642" s="145" t="s">
        <v>197</v>
      </c>
      <c r="F642" s="145" t="s">
        <v>198</v>
      </c>
      <c r="G642" s="183">
        <v>45166</v>
      </c>
      <c r="H642" s="183">
        <v>45775</v>
      </c>
      <c r="I642" s="148" t="s">
        <v>199</v>
      </c>
      <c r="J642" s="148">
        <f t="shared" ca="1" si="6"/>
        <v>525</v>
      </c>
      <c r="K642" s="37" t="str">
        <f t="shared" ca="1" si="7"/>
        <v>VIGENTE</v>
      </c>
      <c r="L642" s="144" t="s">
        <v>1570</v>
      </c>
      <c r="M642" s="144" t="s">
        <v>282</v>
      </c>
      <c r="N642" s="184" t="s">
        <v>3791</v>
      </c>
      <c r="O642" s="144" t="s">
        <v>1568</v>
      </c>
      <c r="P642" s="144" t="s">
        <v>285</v>
      </c>
      <c r="Q642" s="184" t="s">
        <v>3791</v>
      </c>
      <c r="R642" s="144" t="s">
        <v>1710</v>
      </c>
      <c r="S642" s="185" t="s">
        <v>1711</v>
      </c>
      <c r="T642" s="186" t="s">
        <v>288</v>
      </c>
      <c r="U642" s="184" t="s">
        <v>3792</v>
      </c>
      <c r="V642" s="180" t="s">
        <v>2268</v>
      </c>
      <c r="W642" s="186" t="s">
        <v>290</v>
      </c>
      <c r="X642" s="184" t="s">
        <v>3792</v>
      </c>
      <c r="Y642" s="99"/>
      <c r="Z642" s="99"/>
      <c r="AA642" s="99"/>
      <c r="AB642" s="99"/>
      <c r="AC642" s="99"/>
      <c r="AD642" s="99"/>
      <c r="AE642" s="99"/>
      <c r="AF642" s="99"/>
      <c r="AG642" s="99"/>
      <c r="AH642" s="99"/>
      <c r="AI642" s="99"/>
      <c r="AJ642" s="99"/>
      <c r="AK642" s="99"/>
      <c r="AL642" s="99"/>
      <c r="AM642" s="99"/>
      <c r="AN642" s="99"/>
      <c r="AO642" s="99"/>
      <c r="AP642" s="99"/>
      <c r="AQ642" s="99"/>
      <c r="AR642" s="99"/>
      <c r="AS642" s="99"/>
    </row>
    <row r="643" spans="1:45" ht="14.25" customHeight="1">
      <c r="A643" s="143" t="s">
        <v>3793</v>
      </c>
      <c r="B643" s="144" t="s">
        <v>3306</v>
      </c>
      <c r="C643" s="144" t="s">
        <v>3794</v>
      </c>
      <c r="D643" s="144" t="s">
        <v>3372</v>
      </c>
      <c r="E643" s="145" t="s">
        <v>3309</v>
      </c>
      <c r="F643" s="145" t="s">
        <v>25</v>
      </c>
      <c r="G643" s="183">
        <v>45160</v>
      </c>
      <c r="H643" s="183">
        <v>45526</v>
      </c>
      <c r="I643" s="148" t="s">
        <v>633</v>
      </c>
      <c r="J643" s="148">
        <f t="shared" ca="1" si="6"/>
        <v>276</v>
      </c>
      <c r="K643" s="37" t="str">
        <f t="shared" ca="1" si="7"/>
        <v>VIGENTE</v>
      </c>
      <c r="L643" s="144" t="s">
        <v>523</v>
      </c>
      <c r="M643" s="144" t="s">
        <v>524</v>
      </c>
      <c r="N643" s="184" t="s">
        <v>3795</v>
      </c>
      <c r="O643" s="144" t="s">
        <v>3796</v>
      </c>
      <c r="P643" s="144" t="s">
        <v>527</v>
      </c>
      <c r="Q643" s="184" t="s">
        <v>3795</v>
      </c>
      <c r="R643" s="144" t="s">
        <v>2866</v>
      </c>
      <c r="S643" s="185" t="s">
        <v>2384</v>
      </c>
      <c r="T643" s="186" t="s">
        <v>2385</v>
      </c>
      <c r="U643" s="184" t="s">
        <v>3797</v>
      </c>
      <c r="V643" s="180" t="s">
        <v>1419</v>
      </c>
      <c r="W643" s="186" t="s">
        <v>530</v>
      </c>
      <c r="X643" s="184" t="s">
        <v>3797</v>
      </c>
      <c r="Y643" s="219"/>
      <c r="Z643" s="219"/>
      <c r="AA643" s="219"/>
      <c r="AB643" s="219"/>
      <c r="AC643" s="219"/>
      <c r="AD643" s="219"/>
      <c r="AE643" s="219"/>
      <c r="AF643" s="219"/>
      <c r="AG643" s="219"/>
      <c r="AH643" s="219"/>
      <c r="AI643" s="219"/>
      <c r="AJ643" s="219"/>
      <c r="AK643" s="219"/>
      <c r="AL643" s="219"/>
      <c r="AM643" s="219"/>
      <c r="AN643" s="219"/>
      <c r="AO643" s="219"/>
      <c r="AP643" s="219"/>
      <c r="AQ643" s="219"/>
      <c r="AR643" s="219"/>
      <c r="AS643" s="219"/>
    </row>
    <row r="644" spans="1:45" ht="14.25" customHeight="1">
      <c r="A644" s="143" t="s">
        <v>3798</v>
      </c>
      <c r="B644" s="144" t="s">
        <v>3799</v>
      </c>
      <c r="C644" s="144" t="s">
        <v>3800</v>
      </c>
      <c r="D644" s="144" t="s">
        <v>3801</v>
      </c>
      <c r="E644" s="145" t="s">
        <v>2350</v>
      </c>
      <c r="F644" s="145" t="s">
        <v>25</v>
      </c>
      <c r="G644" s="183">
        <v>45181</v>
      </c>
      <c r="H644" s="183">
        <v>45547</v>
      </c>
      <c r="I644" s="148" t="s">
        <v>212</v>
      </c>
      <c r="J644" s="148">
        <f t="shared" ca="1" si="6"/>
        <v>297</v>
      </c>
      <c r="K644" s="37" t="str">
        <f t="shared" ca="1" si="7"/>
        <v>VIGENTE</v>
      </c>
      <c r="L644" s="144" t="s">
        <v>1134</v>
      </c>
      <c r="M644" s="144" t="s">
        <v>342</v>
      </c>
      <c r="N644" s="184" t="s">
        <v>3802</v>
      </c>
      <c r="O644" s="144" t="s">
        <v>848</v>
      </c>
      <c r="P644" s="144" t="s">
        <v>849</v>
      </c>
      <c r="Q644" s="184" t="s">
        <v>3802</v>
      </c>
      <c r="R644" s="144" t="s">
        <v>3803</v>
      </c>
      <c r="S644" s="185" t="s">
        <v>929</v>
      </c>
      <c r="T644" s="186" t="s">
        <v>358</v>
      </c>
      <c r="U644" s="184" t="s">
        <v>3804</v>
      </c>
      <c r="V644" s="180" t="s">
        <v>798</v>
      </c>
      <c r="W644" s="186" t="s">
        <v>799</v>
      </c>
      <c r="X644" s="184" t="s">
        <v>3804</v>
      </c>
      <c r="Y644" s="99"/>
      <c r="Z644" s="99"/>
      <c r="AA644" s="99"/>
      <c r="AB644" s="99"/>
      <c r="AC644" s="99"/>
      <c r="AD644" s="99"/>
      <c r="AE644" s="99"/>
      <c r="AF644" s="99"/>
      <c r="AG644" s="99"/>
      <c r="AH644" s="99"/>
      <c r="AI644" s="99"/>
      <c r="AJ644" s="99"/>
      <c r="AK644" s="99"/>
      <c r="AL644" s="99"/>
      <c r="AM644" s="99"/>
      <c r="AN644" s="99"/>
      <c r="AO644" s="99"/>
      <c r="AP644" s="99"/>
      <c r="AQ644" s="99"/>
      <c r="AR644" s="99"/>
      <c r="AS644" s="99"/>
    </row>
    <row r="645" spans="1:45" ht="14.25" customHeight="1">
      <c r="A645" s="143" t="s">
        <v>3805</v>
      </c>
      <c r="B645" s="144" t="s">
        <v>3419</v>
      </c>
      <c r="C645" s="144" t="s">
        <v>3806</v>
      </c>
      <c r="D645" s="144" t="s">
        <v>3790</v>
      </c>
      <c r="E645" s="145" t="s">
        <v>197</v>
      </c>
      <c r="F645" s="145" t="s">
        <v>198</v>
      </c>
      <c r="G645" s="183">
        <v>45289</v>
      </c>
      <c r="H645" s="183">
        <v>45898</v>
      </c>
      <c r="I645" s="148" t="s">
        <v>633</v>
      </c>
      <c r="J645" s="148">
        <f t="shared" ca="1" si="6"/>
        <v>648</v>
      </c>
      <c r="K645" s="37" t="str">
        <f t="shared" ca="1" si="7"/>
        <v>VIGENTE</v>
      </c>
      <c r="L645" s="144" t="s">
        <v>987</v>
      </c>
      <c r="M645" s="144" t="s">
        <v>988</v>
      </c>
      <c r="N645" s="184" t="s">
        <v>3807</v>
      </c>
      <c r="O645" s="144" t="s">
        <v>990</v>
      </c>
      <c r="P645" s="144" t="s">
        <v>991</v>
      </c>
      <c r="Q645" s="184" t="s">
        <v>3807</v>
      </c>
      <c r="R645" s="144" t="s">
        <v>3361</v>
      </c>
      <c r="S645" s="185" t="s">
        <v>742</v>
      </c>
      <c r="T645" s="186" t="s">
        <v>743</v>
      </c>
      <c r="U645" s="184" t="s">
        <v>3808</v>
      </c>
      <c r="V645" s="180" t="s">
        <v>1583</v>
      </c>
      <c r="W645" s="186" t="s">
        <v>1584</v>
      </c>
      <c r="X645" s="184" t="s">
        <v>3808</v>
      </c>
      <c r="Y645" s="219"/>
      <c r="Z645" s="219"/>
      <c r="AA645" s="219"/>
      <c r="AB645" s="219"/>
      <c r="AC645" s="219"/>
      <c r="AD645" s="219"/>
      <c r="AE645" s="219"/>
      <c r="AF645" s="219"/>
      <c r="AG645" s="219"/>
      <c r="AH645" s="219"/>
      <c r="AI645" s="219"/>
      <c r="AJ645" s="219"/>
      <c r="AK645" s="219"/>
      <c r="AL645" s="219"/>
      <c r="AM645" s="219"/>
      <c r="AN645" s="219"/>
      <c r="AO645" s="219"/>
      <c r="AP645" s="219"/>
      <c r="AQ645" s="219"/>
      <c r="AR645" s="219"/>
      <c r="AS645" s="219"/>
    </row>
    <row r="646" spans="1:45" ht="14.25" customHeight="1">
      <c r="A646" s="223" t="s">
        <v>3809</v>
      </c>
      <c r="B646" s="144" t="s">
        <v>3306</v>
      </c>
      <c r="C646" s="144" t="s">
        <v>3810</v>
      </c>
      <c r="D646" s="144" t="s">
        <v>3811</v>
      </c>
      <c r="E646" s="145" t="s">
        <v>3309</v>
      </c>
      <c r="F646" s="145" t="s">
        <v>25</v>
      </c>
      <c r="G646" s="183">
        <v>45113</v>
      </c>
      <c r="H646" s="183">
        <v>45479</v>
      </c>
      <c r="I646" s="148" t="s">
        <v>236</v>
      </c>
      <c r="J646" s="148">
        <f t="shared" ca="1" si="6"/>
        <v>229</v>
      </c>
      <c r="K646" s="37" t="str">
        <f t="shared" ca="1" si="7"/>
        <v>VIGENTE</v>
      </c>
      <c r="L646" s="144" t="s">
        <v>1161</v>
      </c>
      <c r="M646" s="144" t="s">
        <v>1022</v>
      </c>
      <c r="N646" s="184" t="s">
        <v>3812</v>
      </c>
      <c r="O646" s="144" t="s">
        <v>1163</v>
      </c>
      <c r="P646" s="144" t="s">
        <v>224</v>
      </c>
      <c r="Q646" s="184" t="s">
        <v>3812</v>
      </c>
      <c r="R646" s="144" t="s">
        <v>3530</v>
      </c>
      <c r="S646" s="185" t="s">
        <v>2557</v>
      </c>
      <c r="T646" s="186" t="s">
        <v>1026</v>
      </c>
      <c r="U646" s="184" t="s">
        <v>3813</v>
      </c>
      <c r="V646" s="180" t="s">
        <v>1638</v>
      </c>
      <c r="W646" s="186" t="s">
        <v>1029</v>
      </c>
      <c r="X646" s="184" t="s">
        <v>3813</v>
      </c>
      <c r="Y646" s="99"/>
      <c r="Z646" s="99"/>
      <c r="AA646" s="99"/>
      <c r="AB646" s="99"/>
      <c r="AC646" s="99"/>
      <c r="AD646" s="99"/>
      <c r="AE646" s="99"/>
      <c r="AF646" s="99"/>
      <c r="AG646" s="99"/>
      <c r="AH646" s="99"/>
      <c r="AI646" s="99"/>
      <c r="AJ646" s="99"/>
      <c r="AK646" s="99"/>
      <c r="AL646" s="99"/>
      <c r="AM646" s="99"/>
      <c r="AN646" s="99"/>
      <c r="AO646" s="99"/>
      <c r="AP646" s="99"/>
      <c r="AQ646" s="99"/>
      <c r="AR646" s="99"/>
      <c r="AS646" s="99"/>
    </row>
    <row r="647" spans="1:45" ht="14.25" customHeight="1">
      <c r="A647" s="143" t="s">
        <v>3814</v>
      </c>
      <c r="B647" s="144" t="s">
        <v>3419</v>
      </c>
      <c r="C647" s="144" t="s">
        <v>3815</v>
      </c>
      <c r="D647" s="144" t="s">
        <v>3816</v>
      </c>
      <c r="E647" s="145" t="s">
        <v>197</v>
      </c>
      <c r="F647" s="145" t="s">
        <v>198</v>
      </c>
      <c r="G647" s="183">
        <v>45184</v>
      </c>
      <c r="H647" s="183">
        <v>45792</v>
      </c>
      <c r="I647" s="148" t="s">
        <v>440</v>
      </c>
      <c r="J647" s="148">
        <f t="shared" ca="1" si="6"/>
        <v>542</v>
      </c>
      <c r="K647" s="37" t="str">
        <f t="shared" ca="1" si="7"/>
        <v>VIGENTE</v>
      </c>
      <c r="L647" s="144" t="s">
        <v>185</v>
      </c>
      <c r="M647" s="144" t="s">
        <v>186</v>
      </c>
      <c r="N647" s="184" t="s">
        <v>3817</v>
      </c>
      <c r="O647" s="144" t="s">
        <v>182</v>
      </c>
      <c r="P647" s="144" t="s">
        <v>183</v>
      </c>
      <c r="Q647" s="184" t="s">
        <v>3817</v>
      </c>
      <c r="R647" s="144" t="s">
        <v>3689</v>
      </c>
      <c r="S647" s="185" t="s">
        <v>191</v>
      </c>
      <c r="T647" s="186" t="s">
        <v>879</v>
      </c>
      <c r="U647" s="184" t="s">
        <v>3818</v>
      </c>
      <c r="V647" s="180" t="s">
        <v>759</v>
      </c>
      <c r="W647" s="186" t="s">
        <v>654</v>
      </c>
      <c r="X647" s="184" t="s">
        <v>3818</v>
      </c>
      <c r="Y647" s="219"/>
      <c r="Z647" s="219"/>
      <c r="AA647" s="219"/>
      <c r="AB647" s="219"/>
      <c r="AC647" s="219"/>
      <c r="AD647" s="219"/>
      <c r="AE647" s="219"/>
      <c r="AF647" s="219"/>
      <c r="AG647" s="219"/>
      <c r="AH647" s="219"/>
      <c r="AI647" s="219"/>
      <c r="AJ647" s="219"/>
      <c r="AK647" s="219"/>
      <c r="AL647" s="219"/>
      <c r="AM647" s="219"/>
      <c r="AN647" s="219"/>
      <c r="AO647" s="219"/>
      <c r="AP647" s="219"/>
      <c r="AQ647" s="219"/>
      <c r="AR647" s="219"/>
      <c r="AS647" s="219"/>
    </row>
    <row r="648" spans="1:45" ht="14.25" customHeight="1">
      <c r="A648" s="143" t="s">
        <v>3819</v>
      </c>
      <c r="B648" s="144" t="s">
        <v>3419</v>
      </c>
      <c r="C648" s="144" t="s">
        <v>3820</v>
      </c>
      <c r="D648" s="144" t="s">
        <v>196</v>
      </c>
      <c r="E648" s="145" t="s">
        <v>197</v>
      </c>
      <c r="F648" s="145" t="s">
        <v>198</v>
      </c>
      <c r="G648" s="183">
        <v>45180</v>
      </c>
      <c r="H648" s="183">
        <v>45787</v>
      </c>
      <c r="I648" s="148" t="s">
        <v>440</v>
      </c>
      <c r="J648" s="148">
        <f t="shared" ca="1" si="6"/>
        <v>537</v>
      </c>
      <c r="K648" s="37" t="str">
        <f t="shared" ca="1" si="7"/>
        <v>VIGENTE</v>
      </c>
      <c r="L648" s="144" t="s">
        <v>154</v>
      </c>
      <c r="M648" s="144" t="s">
        <v>155</v>
      </c>
      <c r="N648" s="184" t="s">
        <v>3821</v>
      </c>
      <c r="O648" s="144" t="s">
        <v>157</v>
      </c>
      <c r="P648" s="144" t="s">
        <v>3822</v>
      </c>
      <c r="Q648" s="184" t="s">
        <v>3821</v>
      </c>
      <c r="R648" s="144" t="s">
        <v>2585</v>
      </c>
      <c r="S648" s="185" t="s">
        <v>3823</v>
      </c>
      <c r="T648" s="186" t="s">
        <v>3824</v>
      </c>
      <c r="U648" s="184" t="s">
        <v>3825</v>
      </c>
      <c r="V648" s="180" t="s">
        <v>3826</v>
      </c>
      <c r="W648" s="186" t="s">
        <v>3827</v>
      </c>
      <c r="X648" s="184" t="s">
        <v>3825</v>
      </c>
      <c r="Y648" s="99"/>
      <c r="Z648" s="99"/>
      <c r="AA648" s="99"/>
      <c r="AB648" s="99"/>
      <c r="AC648" s="99"/>
      <c r="AD648" s="99"/>
      <c r="AE648" s="99"/>
      <c r="AF648" s="99"/>
      <c r="AG648" s="99"/>
      <c r="AH648" s="99"/>
      <c r="AI648" s="99"/>
      <c r="AJ648" s="99"/>
      <c r="AK648" s="99"/>
      <c r="AL648" s="99"/>
      <c r="AM648" s="99"/>
      <c r="AN648" s="99"/>
      <c r="AO648" s="99"/>
      <c r="AP648" s="99"/>
      <c r="AQ648" s="99"/>
      <c r="AR648" s="99"/>
      <c r="AS648" s="99"/>
    </row>
    <row r="649" spans="1:45" ht="14.25" customHeight="1">
      <c r="A649" s="143" t="s">
        <v>3828</v>
      </c>
      <c r="B649" s="144" t="s">
        <v>3569</v>
      </c>
      <c r="C649" s="144" t="s">
        <v>3829</v>
      </c>
      <c r="D649" s="144" t="s">
        <v>3571</v>
      </c>
      <c r="E649" s="145" t="s">
        <v>1903</v>
      </c>
      <c r="F649" s="145" t="s">
        <v>25</v>
      </c>
      <c r="G649" s="183">
        <v>45231</v>
      </c>
      <c r="H649" s="183">
        <v>45597</v>
      </c>
      <c r="I649" s="148" t="s">
        <v>55</v>
      </c>
      <c r="J649" s="148">
        <f t="shared" ca="1" si="6"/>
        <v>347</v>
      </c>
      <c r="K649" s="37" t="str">
        <f t="shared" ca="1" si="7"/>
        <v>VIGENTE</v>
      </c>
      <c r="L649" s="144" t="s">
        <v>3092</v>
      </c>
      <c r="M649" s="144" t="s">
        <v>3830</v>
      </c>
      <c r="N649" s="184" t="s">
        <v>3831</v>
      </c>
      <c r="O649" s="144" t="s">
        <v>887</v>
      </c>
      <c r="P649" s="144" t="s">
        <v>3832</v>
      </c>
      <c r="Q649" s="184" t="s">
        <v>3831</v>
      </c>
      <c r="R649" s="144" t="s">
        <v>2403</v>
      </c>
      <c r="S649" s="185" t="s">
        <v>3833</v>
      </c>
      <c r="T649" s="186" t="s">
        <v>3834</v>
      </c>
      <c r="U649" s="184" t="s">
        <v>3835</v>
      </c>
      <c r="V649" s="180" t="s">
        <v>3836</v>
      </c>
      <c r="W649" s="186" t="s">
        <v>3837</v>
      </c>
      <c r="X649" s="184" t="s">
        <v>3835</v>
      </c>
      <c r="Y649" s="219"/>
      <c r="Z649" s="219"/>
      <c r="AA649" s="219"/>
      <c r="AB649" s="219"/>
      <c r="AC649" s="219"/>
      <c r="AD649" s="219"/>
      <c r="AE649" s="219"/>
      <c r="AF649" s="219"/>
      <c r="AG649" s="219"/>
      <c r="AH649" s="219"/>
      <c r="AI649" s="219"/>
      <c r="AJ649" s="219"/>
      <c r="AK649" s="219"/>
      <c r="AL649" s="219"/>
      <c r="AM649" s="219"/>
      <c r="AN649" s="219"/>
      <c r="AO649" s="219"/>
      <c r="AP649" s="219"/>
      <c r="AQ649" s="219"/>
      <c r="AR649" s="219"/>
      <c r="AS649" s="219"/>
    </row>
    <row r="650" spans="1:45" ht="14.25" customHeight="1">
      <c r="A650" s="223" t="s">
        <v>3838</v>
      </c>
      <c r="B650" s="144" t="s">
        <v>2861</v>
      </c>
      <c r="C650" s="144" t="s">
        <v>3839</v>
      </c>
      <c r="D650" s="144" t="s">
        <v>2863</v>
      </c>
      <c r="E650" s="145" t="s">
        <v>2563</v>
      </c>
      <c r="F650" s="145" t="s">
        <v>198</v>
      </c>
      <c r="G650" s="183">
        <v>45064</v>
      </c>
      <c r="H650" s="183">
        <v>45675</v>
      </c>
      <c r="I650" s="148" t="s">
        <v>138</v>
      </c>
      <c r="J650" s="148">
        <f t="shared" ca="1" si="6"/>
        <v>425</v>
      </c>
      <c r="K650" s="37" t="str">
        <f t="shared" ca="1" si="7"/>
        <v>VIGENTE</v>
      </c>
      <c r="L650" s="144" t="s">
        <v>3840</v>
      </c>
      <c r="M650" s="144" t="s">
        <v>416</v>
      </c>
      <c r="N650" s="184" t="s">
        <v>3841</v>
      </c>
      <c r="O650" s="144" t="s">
        <v>3729</v>
      </c>
      <c r="P650" s="144" t="s">
        <v>422</v>
      </c>
      <c r="Q650" s="184" t="s">
        <v>3841</v>
      </c>
      <c r="R650" s="144" t="s">
        <v>3842</v>
      </c>
      <c r="S650" s="185" t="s">
        <v>3732</v>
      </c>
      <c r="T650" s="186" t="s">
        <v>3733</v>
      </c>
      <c r="U650" s="184" t="s">
        <v>3843</v>
      </c>
      <c r="V650" s="180" t="s">
        <v>2152</v>
      </c>
      <c r="W650" s="186" t="s">
        <v>2153</v>
      </c>
      <c r="X650" s="184" t="s">
        <v>3843</v>
      </c>
      <c r="Y650" s="99"/>
      <c r="Z650" s="99"/>
      <c r="AA650" s="99"/>
      <c r="AB650" s="99"/>
      <c r="AC650" s="99"/>
      <c r="AD650" s="99"/>
      <c r="AE650" s="99"/>
      <c r="AF650" s="99"/>
      <c r="AG650" s="99"/>
      <c r="AH650" s="99"/>
      <c r="AI650" s="99"/>
      <c r="AJ650" s="99"/>
      <c r="AK650" s="99"/>
      <c r="AL650" s="99"/>
      <c r="AM650" s="99"/>
      <c r="AN650" s="99"/>
      <c r="AO650" s="99"/>
      <c r="AP650" s="99"/>
      <c r="AQ650" s="99"/>
      <c r="AR650" s="99"/>
      <c r="AS650" s="99"/>
    </row>
    <row r="651" spans="1:45" ht="14.25" customHeight="1">
      <c r="A651" s="143" t="s">
        <v>3844</v>
      </c>
      <c r="B651" s="144" t="s">
        <v>3569</v>
      </c>
      <c r="C651" s="144" t="s">
        <v>3845</v>
      </c>
      <c r="D651" s="144" t="s">
        <v>3571</v>
      </c>
      <c r="E651" s="145" t="s">
        <v>1903</v>
      </c>
      <c r="F651" s="145" t="s">
        <v>25</v>
      </c>
      <c r="G651" s="183">
        <v>45180</v>
      </c>
      <c r="H651" s="183">
        <v>45546</v>
      </c>
      <c r="I651" s="148" t="s">
        <v>212</v>
      </c>
      <c r="J651" s="148">
        <f t="shared" ca="1" si="6"/>
        <v>296</v>
      </c>
      <c r="K651" s="37" t="str">
        <f t="shared" ca="1" si="7"/>
        <v>VIGENTE</v>
      </c>
      <c r="L651" s="144" t="s">
        <v>1219</v>
      </c>
      <c r="M651" s="144" t="s">
        <v>28</v>
      </c>
      <c r="N651" s="184" t="s">
        <v>3846</v>
      </c>
      <c r="O651" s="144" t="s">
        <v>1221</v>
      </c>
      <c r="P651" s="144" t="s">
        <v>44</v>
      </c>
      <c r="Q651" s="184" t="s">
        <v>3846</v>
      </c>
      <c r="R651" s="144" t="s">
        <v>1940</v>
      </c>
      <c r="S651" s="185" t="s">
        <v>3847</v>
      </c>
      <c r="T651" s="186" t="s">
        <v>3848</v>
      </c>
      <c r="U651" s="184" t="s">
        <v>3849</v>
      </c>
      <c r="V651" s="180" t="s">
        <v>3850</v>
      </c>
      <c r="W651" s="186" t="s">
        <v>3851</v>
      </c>
      <c r="X651" s="184" t="s">
        <v>3849</v>
      </c>
      <c r="Y651" s="219"/>
      <c r="Z651" s="219"/>
      <c r="AA651" s="219"/>
      <c r="AB651" s="219"/>
      <c r="AC651" s="219"/>
      <c r="AD651" s="219"/>
      <c r="AE651" s="219"/>
      <c r="AF651" s="219"/>
      <c r="AG651" s="219"/>
      <c r="AH651" s="219"/>
      <c r="AI651" s="219"/>
      <c r="AJ651" s="219"/>
      <c r="AK651" s="219"/>
      <c r="AL651" s="219"/>
      <c r="AM651" s="219"/>
      <c r="AN651" s="219"/>
      <c r="AO651" s="219"/>
      <c r="AP651" s="219"/>
      <c r="AQ651" s="219"/>
      <c r="AR651" s="219"/>
      <c r="AS651" s="219"/>
    </row>
    <row r="652" spans="1:45" ht="14.25" customHeight="1">
      <c r="A652" s="143" t="s">
        <v>3852</v>
      </c>
      <c r="B652" s="144" t="s">
        <v>3745</v>
      </c>
      <c r="C652" s="144" t="s">
        <v>3853</v>
      </c>
      <c r="D652" s="144" t="s">
        <v>3854</v>
      </c>
      <c r="E652" s="145" t="s">
        <v>2596</v>
      </c>
      <c r="F652" s="145" t="s">
        <v>25</v>
      </c>
      <c r="G652" s="183">
        <v>45208</v>
      </c>
      <c r="H652" s="183">
        <v>45574</v>
      </c>
      <c r="I652" s="148" t="s">
        <v>361</v>
      </c>
      <c r="J652" s="148">
        <f t="shared" ca="1" si="6"/>
        <v>324</v>
      </c>
      <c r="K652" s="37" t="str">
        <f t="shared" ca="1" si="7"/>
        <v>VIGENTE</v>
      </c>
      <c r="L652" s="144" t="s">
        <v>911</v>
      </c>
      <c r="M652" s="144" t="s">
        <v>912</v>
      </c>
      <c r="N652" s="226" t="s">
        <v>3855</v>
      </c>
      <c r="O652" s="144" t="s">
        <v>2320</v>
      </c>
      <c r="P652" s="144" t="s">
        <v>2321</v>
      </c>
      <c r="Q652" s="226" t="s">
        <v>3855</v>
      </c>
      <c r="R652" s="144" t="s">
        <v>1774</v>
      </c>
      <c r="S652" s="185" t="s">
        <v>3749</v>
      </c>
      <c r="T652" s="186" t="s">
        <v>3448</v>
      </c>
      <c r="U652" s="226" t="s">
        <v>3856</v>
      </c>
      <c r="V652" s="226" t="s">
        <v>3450</v>
      </c>
      <c r="W652" s="226" t="s">
        <v>3451</v>
      </c>
      <c r="X652" s="226" t="s">
        <v>3856</v>
      </c>
      <c r="Y652" s="99"/>
      <c r="Z652" s="99"/>
      <c r="AA652" s="99"/>
      <c r="AB652" s="99"/>
      <c r="AC652" s="99"/>
      <c r="AD652" s="99"/>
      <c r="AE652" s="99"/>
      <c r="AF652" s="99"/>
      <c r="AG652" s="99"/>
      <c r="AH652" s="99"/>
      <c r="AI652" s="99"/>
      <c r="AJ652" s="99"/>
      <c r="AK652" s="99"/>
      <c r="AL652" s="99"/>
      <c r="AM652" s="99"/>
      <c r="AN652" s="99"/>
      <c r="AO652" s="99"/>
      <c r="AP652" s="99"/>
      <c r="AQ652" s="99"/>
      <c r="AR652" s="99"/>
      <c r="AS652" s="99"/>
    </row>
    <row r="653" spans="1:45" ht="14.25" customHeight="1">
      <c r="A653" s="223" t="s">
        <v>3857</v>
      </c>
      <c r="B653" s="144" t="s">
        <v>3419</v>
      </c>
      <c r="C653" s="144" t="s">
        <v>3858</v>
      </c>
      <c r="D653" s="144" t="s">
        <v>3859</v>
      </c>
      <c r="E653" s="145" t="s">
        <v>197</v>
      </c>
      <c r="F653" s="145" t="s">
        <v>198</v>
      </c>
      <c r="G653" s="183">
        <v>45154</v>
      </c>
      <c r="H653" s="183">
        <v>45763</v>
      </c>
      <c r="I653" s="148" t="s">
        <v>199</v>
      </c>
      <c r="J653" s="148">
        <f t="shared" ca="1" si="6"/>
        <v>513</v>
      </c>
      <c r="K653" s="37" t="str">
        <f t="shared" ca="1" si="7"/>
        <v>VIGENTE</v>
      </c>
      <c r="L653" s="144" t="s">
        <v>87</v>
      </c>
      <c r="M653" s="144" t="s">
        <v>88</v>
      </c>
      <c r="N653" s="184" t="s">
        <v>3860</v>
      </c>
      <c r="O653" s="144" t="s">
        <v>84</v>
      </c>
      <c r="P653" s="144" t="s">
        <v>85</v>
      </c>
      <c r="Q653" s="184" t="s">
        <v>3860</v>
      </c>
      <c r="R653" s="144" t="s">
        <v>1834</v>
      </c>
      <c r="S653" s="185" t="s">
        <v>3861</v>
      </c>
      <c r="T653" s="186" t="s">
        <v>1309</v>
      </c>
      <c r="U653" s="184" t="s">
        <v>3862</v>
      </c>
      <c r="V653" s="227" t="s">
        <v>3863</v>
      </c>
      <c r="W653" s="227" t="s">
        <v>3863</v>
      </c>
      <c r="X653" s="227" t="s">
        <v>3863</v>
      </c>
      <c r="Y653" s="219"/>
      <c r="Z653" s="219"/>
      <c r="AA653" s="219"/>
      <c r="AB653" s="219"/>
      <c r="AC653" s="219"/>
      <c r="AD653" s="219"/>
      <c r="AE653" s="219"/>
      <c r="AF653" s="219"/>
      <c r="AG653" s="219"/>
      <c r="AH653" s="219"/>
      <c r="AI653" s="219"/>
      <c r="AJ653" s="219"/>
      <c r="AK653" s="219"/>
      <c r="AL653" s="219"/>
      <c r="AM653" s="219"/>
      <c r="AN653" s="219"/>
      <c r="AO653" s="219"/>
      <c r="AP653" s="219"/>
      <c r="AQ653" s="219"/>
      <c r="AR653" s="219"/>
      <c r="AS653" s="219"/>
    </row>
    <row r="654" spans="1:45" ht="14.25" customHeight="1">
      <c r="A654" s="223" t="s">
        <v>3857</v>
      </c>
      <c r="B654" s="144" t="s">
        <v>3419</v>
      </c>
      <c r="C654" s="144" t="s">
        <v>3858</v>
      </c>
      <c r="D654" s="144" t="s">
        <v>3859</v>
      </c>
      <c r="E654" s="145" t="s">
        <v>197</v>
      </c>
      <c r="F654" s="145" t="s">
        <v>198</v>
      </c>
      <c r="G654" s="183">
        <v>45154</v>
      </c>
      <c r="H654" s="183">
        <v>45763</v>
      </c>
      <c r="I654" s="148" t="s">
        <v>199</v>
      </c>
      <c r="J654" s="148">
        <f t="shared" ca="1" si="6"/>
        <v>513</v>
      </c>
      <c r="K654" s="37" t="str">
        <f t="shared" ca="1" si="7"/>
        <v>VIGENTE</v>
      </c>
      <c r="L654" s="144" t="s">
        <v>87</v>
      </c>
      <c r="M654" s="144" t="s">
        <v>88</v>
      </c>
      <c r="N654" s="184" t="s">
        <v>3860</v>
      </c>
      <c r="O654" s="144" t="s">
        <v>84</v>
      </c>
      <c r="P654" s="144" t="s">
        <v>85</v>
      </c>
      <c r="Q654" s="184" t="s">
        <v>3860</v>
      </c>
      <c r="R654" s="144" t="s">
        <v>1828</v>
      </c>
      <c r="S654" s="185" t="s">
        <v>786</v>
      </c>
      <c r="T654" s="186" t="s">
        <v>334</v>
      </c>
      <c r="U654" s="184" t="s">
        <v>3862</v>
      </c>
      <c r="V654" s="227" t="s">
        <v>3863</v>
      </c>
      <c r="W654" s="227" t="s">
        <v>3863</v>
      </c>
      <c r="X654" s="227" t="s">
        <v>3863</v>
      </c>
      <c r="Y654" s="99"/>
      <c r="Z654" s="99"/>
      <c r="AA654" s="99"/>
      <c r="AB654" s="99"/>
      <c r="AC654" s="99"/>
      <c r="AD654" s="99"/>
      <c r="AE654" s="99"/>
      <c r="AF654" s="99"/>
      <c r="AG654" s="99"/>
      <c r="AH654" s="99"/>
      <c r="AI654" s="99"/>
      <c r="AJ654" s="99"/>
      <c r="AK654" s="99"/>
      <c r="AL654" s="99"/>
      <c r="AM654" s="99"/>
      <c r="AN654" s="99"/>
      <c r="AO654" s="99"/>
      <c r="AP654" s="99"/>
      <c r="AQ654" s="99"/>
      <c r="AR654" s="99"/>
      <c r="AS654" s="99"/>
    </row>
    <row r="655" spans="1:45" ht="14.25" customHeight="1">
      <c r="A655" s="143" t="s">
        <v>3864</v>
      </c>
      <c r="B655" s="144" t="s">
        <v>3865</v>
      </c>
      <c r="C655" s="144" t="s">
        <v>3866</v>
      </c>
      <c r="D655" s="144" t="s">
        <v>3867</v>
      </c>
      <c r="E655" s="145" t="s">
        <v>3868</v>
      </c>
      <c r="F655" s="145" t="s">
        <v>25</v>
      </c>
      <c r="G655" s="183">
        <v>45222</v>
      </c>
      <c r="H655" s="183">
        <v>45527</v>
      </c>
      <c r="I655" s="148" t="s">
        <v>633</v>
      </c>
      <c r="J655" s="148">
        <f t="shared" ca="1" si="6"/>
        <v>277</v>
      </c>
      <c r="K655" s="37" t="str">
        <f t="shared" ca="1" si="7"/>
        <v>VIGENTE</v>
      </c>
      <c r="L655" s="144" t="s">
        <v>634</v>
      </c>
      <c r="M655" s="144" t="s">
        <v>635</v>
      </c>
      <c r="N655" s="184" t="s">
        <v>3869</v>
      </c>
      <c r="O655" s="144" t="s">
        <v>636</v>
      </c>
      <c r="P655" s="144" t="s">
        <v>3870</v>
      </c>
      <c r="Q655" s="184" t="s">
        <v>3869</v>
      </c>
      <c r="R655" s="144" t="s">
        <v>2345</v>
      </c>
      <c r="S655" s="185" t="s">
        <v>2720</v>
      </c>
      <c r="T655" s="186" t="s">
        <v>1610</v>
      </c>
      <c r="U655" s="184" t="s">
        <v>3871</v>
      </c>
      <c r="V655" s="180" t="s">
        <v>2330</v>
      </c>
      <c r="W655" s="184" t="s">
        <v>1613</v>
      </c>
      <c r="X655" s="184" t="s">
        <v>3871</v>
      </c>
      <c r="Y655" s="219"/>
      <c r="Z655" s="219"/>
      <c r="AA655" s="219"/>
      <c r="AB655" s="219"/>
      <c r="AC655" s="219"/>
      <c r="AD655" s="219"/>
      <c r="AE655" s="219"/>
      <c r="AF655" s="219"/>
      <c r="AG655" s="219"/>
      <c r="AH655" s="219"/>
      <c r="AI655" s="219"/>
      <c r="AJ655" s="219"/>
      <c r="AK655" s="219"/>
      <c r="AL655" s="219"/>
      <c r="AM655" s="219"/>
      <c r="AN655" s="219"/>
      <c r="AO655" s="219"/>
      <c r="AP655" s="219"/>
      <c r="AQ655" s="219"/>
      <c r="AR655" s="219"/>
      <c r="AS655" s="219"/>
    </row>
    <row r="656" spans="1:45" ht="14.25" customHeight="1">
      <c r="A656" s="143" t="s">
        <v>3864</v>
      </c>
      <c r="B656" s="144" t="s">
        <v>3865</v>
      </c>
      <c r="C656" s="144" t="s">
        <v>3866</v>
      </c>
      <c r="D656" s="144" t="s">
        <v>3867</v>
      </c>
      <c r="E656" s="145" t="s">
        <v>3868</v>
      </c>
      <c r="F656" s="145" t="s">
        <v>25</v>
      </c>
      <c r="G656" s="183">
        <v>45222</v>
      </c>
      <c r="H656" s="183">
        <v>45527</v>
      </c>
      <c r="I656" s="148" t="s">
        <v>633</v>
      </c>
      <c r="J656" s="148">
        <f t="shared" ca="1" si="6"/>
        <v>277</v>
      </c>
      <c r="K656" s="37" t="str">
        <f t="shared" ca="1" si="7"/>
        <v>VIGENTE</v>
      </c>
      <c r="L656" s="144" t="s">
        <v>634</v>
      </c>
      <c r="M656" s="144" t="s">
        <v>635</v>
      </c>
      <c r="N656" s="184" t="s">
        <v>3869</v>
      </c>
      <c r="O656" s="144" t="s">
        <v>636</v>
      </c>
      <c r="P656" s="144" t="s">
        <v>3870</v>
      </c>
      <c r="Q656" s="184" t="s">
        <v>3869</v>
      </c>
      <c r="R656" s="144" t="s">
        <v>2341</v>
      </c>
      <c r="S656" s="185" t="s">
        <v>2342</v>
      </c>
      <c r="T656" s="186" t="s">
        <v>2343</v>
      </c>
      <c r="U656" s="184" t="s">
        <v>3871</v>
      </c>
      <c r="V656" s="180" t="s">
        <v>3872</v>
      </c>
      <c r="W656" s="184" t="s">
        <v>3873</v>
      </c>
      <c r="X656" s="184" t="s">
        <v>3871</v>
      </c>
      <c r="Y656" s="99"/>
      <c r="Z656" s="99"/>
      <c r="AA656" s="99"/>
      <c r="AB656" s="99"/>
      <c r="AC656" s="99"/>
      <c r="AD656" s="99"/>
      <c r="AE656" s="99"/>
      <c r="AF656" s="99"/>
      <c r="AG656" s="99"/>
      <c r="AH656" s="99"/>
      <c r="AI656" s="99"/>
      <c r="AJ656" s="99"/>
      <c r="AK656" s="99"/>
      <c r="AL656" s="99"/>
      <c r="AM656" s="99"/>
      <c r="AN656" s="99"/>
      <c r="AO656" s="99"/>
      <c r="AP656" s="99"/>
      <c r="AQ656" s="99"/>
      <c r="AR656" s="99"/>
      <c r="AS656" s="99"/>
    </row>
    <row r="657" spans="1:45" ht="14.25" customHeight="1">
      <c r="A657" s="143" t="s">
        <v>3874</v>
      </c>
      <c r="B657" s="144" t="s">
        <v>3569</v>
      </c>
      <c r="C657" s="144" t="s">
        <v>3875</v>
      </c>
      <c r="D657" s="144" t="s">
        <v>3876</v>
      </c>
      <c r="E657" s="145" t="s">
        <v>1903</v>
      </c>
      <c r="F657" s="145" t="s">
        <v>25</v>
      </c>
      <c r="G657" s="183">
        <v>45250</v>
      </c>
      <c r="H657" s="183">
        <v>45616</v>
      </c>
      <c r="I657" s="148" t="s">
        <v>55</v>
      </c>
      <c r="J657" s="148">
        <f t="shared" ca="1" si="6"/>
        <v>366</v>
      </c>
      <c r="K657" s="37" t="str">
        <f t="shared" ca="1" si="7"/>
        <v>VIGENTE</v>
      </c>
      <c r="L657" s="144" t="s">
        <v>1459</v>
      </c>
      <c r="M657" s="144" t="s">
        <v>3877</v>
      </c>
      <c r="N657" s="184" t="s">
        <v>3878</v>
      </c>
      <c r="O657" s="144" t="s">
        <v>377</v>
      </c>
      <c r="P657" s="144" t="s">
        <v>378</v>
      </c>
      <c r="Q657" s="184" t="s">
        <v>3878</v>
      </c>
      <c r="R657" s="144" t="s">
        <v>1695</v>
      </c>
      <c r="S657" s="185" t="s">
        <v>3879</v>
      </c>
      <c r="T657" s="186" t="s">
        <v>3880</v>
      </c>
      <c r="U657" s="184" t="s">
        <v>3881</v>
      </c>
      <c r="V657" s="180" t="s">
        <v>3882</v>
      </c>
      <c r="W657" s="186" t="s">
        <v>3883</v>
      </c>
      <c r="X657" s="184" t="s">
        <v>3881</v>
      </c>
      <c r="Y657" s="219"/>
      <c r="Z657" s="219"/>
      <c r="AA657" s="219"/>
      <c r="AB657" s="219"/>
      <c r="AC657" s="219"/>
      <c r="AD657" s="219"/>
      <c r="AE657" s="219"/>
      <c r="AF657" s="219"/>
      <c r="AG657" s="219"/>
      <c r="AH657" s="219"/>
      <c r="AI657" s="219"/>
      <c r="AJ657" s="219"/>
      <c r="AK657" s="219"/>
      <c r="AL657" s="219"/>
      <c r="AM657" s="219"/>
      <c r="AN657" s="219"/>
      <c r="AO657" s="219"/>
      <c r="AP657" s="219"/>
      <c r="AQ657" s="219"/>
      <c r="AR657" s="219"/>
      <c r="AS657" s="219"/>
    </row>
    <row r="658" spans="1:45" ht="14.25" customHeight="1">
      <c r="A658" s="143" t="s">
        <v>3884</v>
      </c>
      <c r="B658" s="144" t="s">
        <v>3718</v>
      </c>
      <c r="C658" s="144" t="s">
        <v>3885</v>
      </c>
      <c r="D658" s="144" t="s">
        <v>3886</v>
      </c>
      <c r="E658" s="145" t="s">
        <v>3887</v>
      </c>
      <c r="F658" s="145" t="s">
        <v>25</v>
      </c>
      <c r="G658" s="183">
        <v>45217</v>
      </c>
      <c r="H658" s="183">
        <v>45583</v>
      </c>
      <c r="I658" s="148" t="s">
        <v>361</v>
      </c>
      <c r="J658" s="148">
        <f t="shared" ca="1" si="6"/>
        <v>333</v>
      </c>
      <c r="K658" s="37" t="str">
        <f t="shared" ca="1" si="7"/>
        <v>VIGENTE</v>
      </c>
      <c r="L658" s="144" t="s">
        <v>110</v>
      </c>
      <c r="M658" s="144" t="s">
        <v>111</v>
      </c>
      <c r="N658" s="184" t="s">
        <v>3888</v>
      </c>
      <c r="O658" s="144" t="s">
        <v>3889</v>
      </c>
      <c r="P658" s="144" t="s">
        <v>114</v>
      </c>
      <c r="Q658" s="184" t="s">
        <v>3888</v>
      </c>
      <c r="R658" s="144" t="s">
        <v>2107</v>
      </c>
      <c r="S658" s="185" t="s">
        <v>1592</v>
      </c>
      <c r="T658" s="186" t="s">
        <v>1593</v>
      </c>
      <c r="U658" s="184" t="s">
        <v>3890</v>
      </c>
      <c r="V658" s="180" t="s">
        <v>1589</v>
      </c>
      <c r="W658" s="186" t="s">
        <v>1590</v>
      </c>
      <c r="X658" s="184" t="s">
        <v>3890</v>
      </c>
      <c r="Y658" s="99"/>
      <c r="Z658" s="99"/>
      <c r="AA658" s="99"/>
      <c r="AB658" s="99"/>
      <c r="AC658" s="99"/>
      <c r="AD658" s="99"/>
      <c r="AE658" s="99"/>
      <c r="AF658" s="99"/>
      <c r="AG658" s="99"/>
      <c r="AH658" s="99"/>
      <c r="AI658" s="99"/>
      <c r="AJ658" s="99"/>
      <c r="AK658" s="99"/>
      <c r="AL658" s="99"/>
      <c r="AM658" s="99"/>
      <c r="AN658" s="99"/>
      <c r="AO658" s="99"/>
      <c r="AP658" s="99"/>
      <c r="AQ658" s="99"/>
      <c r="AR658" s="99"/>
      <c r="AS658" s="99"/>
    </row>
    <row r="659" spans="1:45" ht="14.25" customHeight="1">
      <c r="A659" s="223">
        <v>45139</v>
      </c>
      <c r="B659" s="144"/>
      <c r="C659" s="144" t="s">
        <v>3891</v>
      </c>
      <c r="D659" s="144" t="s">
        <v>3892</v>
      </c>
      <c r="E659" s="145" t="s">
        <v>2836</v>
      </c>
      <c r="F659" s="145" t="s">
        <v>25</v>
      </c>
      <c r="G659" s="183">
        <v>44932</v>
      </c>
      <c r="H659" s="183">
        <v>45297</v>
      </c>
      <c r="I659" s="148" t="s">
        <v>138</v>
      </c>
      <c r="J659" s="148">
        <f t="shared" ca="1" si="6"/>
        <v>47</v>
      </c>
      <c r="K659" s="37" t="str">
        <f t="shared" ca="1" si="7"/>
        <v>PROVIDÊNCIAS</v>
      </c>
      <c r="L659" s="144" t="s">
        <v>2837</v>
      </c>
      <c r="M659" s="144" t="s">
        <v>2838</v>
      </c>
      <c r="N659" s="184" t="s">
        <v>3893</v>
      </c>
      <c r="O659" s="144" t="s">
        <v>2840</v>
      </c>
      <c r="P659" s="144" t="s">
        <v>2841</v>
      </c>
      <c r="Q659" s="184" t="s">
        <v>3893</v>
      </c>
      <c r="R659" s="144" t="s">
        <v>1436</v>
      </c>
      <c r="S659" s="185" t="s">
        <v>2842</v>
      </c>
      <c r="T659" s="186" t="s">
        <v>2843</v>
      </c>
      <c r="U659" s="184" t="s">
        <v>3894</v>
      </c>
      <c r="V659" s="180" t="s">
        <v>2845</v>
      </c>
      <c r="W659" s="186" t="s">
        <v>2846</v>
      </c>
      <c r="X659" s="184" t="s">
        <v>3894</v>
      </c>
      <c r="Y659" s="219"/>
      <c r="Z659" s="219"/>
      <c r="AA659" s="219"/>
      <c r="AB659" s="219"/>
      <c r="AC659" s="219"/>
      <c r="AD659" s="219"/>
      <c r="AE659" s="219"/>
      <c r="AF659" s="219"/>
      <c r="AG659" s="219"/>
      <c r="AH659" s="219"/>
      <c r="AI659" s="219"/>
      <c r="AJ659" s="219"/>
      <c r="AK659" s="219"/>
      <c r="AL659" s="219"/>
      <c r="AM659" s="219"/>
      <c r="AN659" s="219"/>
      <c r="AO659" s="219"/>
      <c r="AP659" s="219"/>
      <c r="AQ659" s="219"/>
      <c r="AR659" s="219"/>
      <c r="AS659" s="219"/>
    </row>
    <row r="660" spans="1:45" ht="14.25" customHeight="1">
      <c r="A660" s="143" t="s">
        <v>3895</v>
      </c>
      <c r="B660" s="144" t="s">
        <v>3569</v>
      </c>
      <c r="C660" s="144" t="s">
        <v>3896</v>
      </c>
      <c r="D660" s="144" t="s">
        <v>3693</v>
      </c>
      <c r="E660" s="145" t="s">
        <v>1903</v>
      </c>
      <c r="F660" s="145" t="s">
        <v>25</v>
      </c>
      <c r="G660" s="183">
        <v>45184</v>
      </c>
      <c r="H660" s="183">
        <v>45550</v>
      </c>
      <c r="I660" s="148" t="s">
        <v>212</v>
      </c>
      <c r="J660" s="148">
        <f t="shared" ca="1" si="6"/>
        <v>300</v>
      </c>
      <c r="K660" s="37" t="str">
        <f t="shared" ca="1" si="7"/>
        <v>VIGENTE</v>
      </c>
      <c r="L660" s="144" t="s">
        <v>1181</v>
      </c>
      <c r="M660" s="144" t="s">
        <v>241</v>
      </c>
      <c r="N660" s="184" t="s">
        <v>3897</v>
      </c>
      <c r="O660" s="144" t="s">
        <v>1173</v>
      </c>
      <c r="P660" s="144" t="s">
        <v>238</v>
      </c>
      <c r="Q660" s="184" t="s">
        <v>3897</v>
      </c>
      <c r="R660" s="144" t="s">
        <v>2851</v>
      </c>
      <c r="S660" s="185" t="s">
        <v>3898</v>
      </c>
      <c r="T660" s="186" t="s">
        <v>3899</v>
      </c>
      <c r="U660" s="184" t="s">
        <v>3900</v>
      </c>
      <c r="V660" s="180" t="s">
        <v>3901</v>
      </c>
      <c r="W660" s="186" t="s">
        <v>3902</v>
      </c>
      <c r="X660" s="184" t="s">
        <v>3900</v>
      </c>
      <c r="Y660" s="99"/>
      <c r="Z660" s="99"/>
      <c r="AA660" s="99"/>
      <c r="AB660" s="99"/>
      <c r="AC660" s="99"/>
      <c r="AD660" s="99"/>
      <c r="AE660" s="99"/>
      <c r="AF660" s="99"/>
      <c r="AG660" s="99"/>
      <c r="AH660" s="99"/>
      <c r="AI660" s="99"/>
      <c r="AJ660" s="99"/>
      <c r="AK660" s="99"/>
      <c r="AL660" s="99"/>
      <c r="AM660" s="99"/>
      <c r="AN660" s="99"/>
      <c r="AO660" s="99"/>
      <c r="AP660" s="99"/>
      <c r="AQ660" s="99"/>
      <c r="AR660" s="99"/>
      <c r="AS660" s="99"/>
    </row>
    <row r="661" spans="1:45" ht="14.25" customHeight="1">
      <c r="A661" s="143" t="s">
        <v>3903</v>
      </c>
      <c r="B661" s="144" t="s">
        <v>3569</v>
      </c>
      <c r="C661" s="144" t="s">
        <v>3904</v>
      </c>
      <c r="D661" s="144" t="s">
        <v>3571</v>
      </c>
      <c r="E661" s="145" t="s">
        <v>1903</v>
      </c>
      <c r="F661" s="145" t="s">
        <v>25</v>
      </c>
      <c r="G661" s="183">
        <v>45191</v>
      </c>
      <c r="H661" s="183">
        <v>45557</v>
      </c>
      <c r="I661" s="148" t="s">
        <v>212</v>
      </c>
      <c r="J661" s="148">
        <f t="shared" ca="1" si="6"/>
        <v>307</v>
      </c>
      <c r="K661" s="37" t="str">
        <f t="shared" ca="1" si="7"/>
        <v>VIGENTE</v>
      </c>
      <c r="L661" s="144" t="s">
        <v>1568</v>
      </c>
      <c r="M661" s="144" t="s">
        <v>285</v>
      </c>
      <c r="N661" s="184" t="s">
        <v>3905</v>
      </c>
      <c r="O661" s="144" t="s">
        <v>2268</v>
      </c>
      <c r="P661" s="144" t="s">
        <v>290</v>
      </c>
      <c r="Q661" s="184" t="s">
        <v>3905</v>
      </c>
      <c r="R661" s="144" t="s">
        <v>1126</v>
      </c>
      <c r="S661" s="185" t="s">
        <v>3906</v>
      </c>
      <c r="T661" s="186" t="s">
        <v>3907</v>
      </c>
      <c r="U661" s="184" t="s">
        <v>3908</v>
      </c>
      <c r="V661" s="180" t="s">
        <v>3909</v>
      </c>
      <c r="W661" s="186" t="s">
        <v>3910</v>
      </c>
      <c r="X661" s="184" t="s">
        <v>3908</v>
      </c>
      <c r="Y661" s="219"/>
      <c r="Z661" s="219"/>
      <c r="AA661" s="219"/>
      <c r="AB661" s="219"/>
      <c r="AC661" s="219"/>
      <c r="AD661" s="219"/>
      <c r="AE661" s="219"/>
      <c r="AF661" s="219"/>
      <c r="AG661" s="219"/>
      <c r="AH661" s="219"/>
      <c r="AI661" s="219"/>
      <c r="AJ661" s="219"/>
      <c r="AK661" s="219"/>
      <c r="AL661" s="219"/>
      <c r="AM661" s="219"/>
      <c r="AN661" s="219"/>
      <c r="AO661" s="219"/>
      <c r="AP661" s="219"/>
      <c r="AQ661" s="219"/>
      <c r="AR661" s="219"/>
      <c r="AS661" s="219"/>
    </row>
    <row r="662" spans="1:45" ht="14.25" customHeight="1">
      <c r="A662" s="143" t="s">
        <v>3911</v>
      </c>
      <c r="B662" s="144" t="s">
        <v>3419</v>
      </c>
      <c r="C662" s="144" t="s">
        <v>3912</v>
      </c>
      <c r="D662" s="144" t="s">
        <v>3790</v>
      </c>
      <c r="E662" s="145" t="s">
        <v>197</v>
      </c>
      <c r="F662" s="145" t="s">
        <v>198</v>
      </c>
      <c r="G662" s="183">
        <v>45158</v>
      </c>
      <c r="H662" s="183">
        <v>45767</v>
      </c>
      <c r="I662" s="148" t="s">
        <v>199</v>
      </c>
      <c r="J662" s="148">
        <f t="shared" ca="1" si="6"/>
        <v>517</v>
      </c>
      <c r="K662" s="37" t="str">
        <f t="shared" ca="1" si="7"/>
        <v>VIGENTE</v>
      </c>
      <c r="L662" s="144" t="s">
        <v>2809</v>
      </c>
      <c r="M662" s="144" t="s">
        <v>128</v>
      </c>
      <c r="N662" s="184" t="s">
        <v>3913</v>
      </c>
      <c r="O662" s="144" t="s">
        <v>3914</v>
      </c>
      <c r="P662" s="144" t="s">
        <v>2544</v>
      </c>
      <c r="Q662" s="184" t="s">
        <v>3913</v>
      </c>
      <c r="R662" s="144" t="s">
        <v>2866</v>
      </c>
      <c r="S662" s="185" t="s">
        <v>2865</v>
      </c>
      <c r="T662" s="186" t="s">
        <v>2175</v>
      </c>
      <c r="U662" s="184" t="s">
        <v>3915</v>
      </c>
      <c r="V662" s="180" t="s">
        <v>3916</v>
      </c>
      <c r="W662" s="186" t="s">
        <v>433</v>
      </c>
      <c r="X662" s="184" t="s">
        <v>3915</v>
      </c>
      <c r="Y662" s="99"/>
      <c r="Z662" s="99"/>
      <c r="AA662" s="99"/>
      <c r="AB662" s="99"/>
      <c r="AC662" s="99"/>
      <c r="AD662" s="99"/>
      <c r="AE662" s="99"/>
      <c r="AF662" s="99"/>
      <c r="AG662" s="99"/>
      <c r="AH662" s="99"/>
      <c r="AI662" s="99"/>
      <c r="AJ662" s="99"/>
      <c r="AK662" s="99"/>
      <c r="AL662" s="99"/>
      <c r="AM662" s="99"/>
      <c r="AN662" s="99"/>
      <c r="AO662" s="99"/>
      <c r="AP662" s="99"/>
      <c r="AQ662" s="99"/>
      <c r="AR662" s="99"/>
      <c r="AS662" s="99"/>
    </row>
    <row r="663" spans="1:45" ht="14.25" customHeight="1">
      <c r="A663" s="143" t="s">
        <v>3917</v>
      </c>
      <c r="B663" s="144" t="s">
        <v>3918</v>
      </c>
      <c r="C663" s="144" t="s">
        <v>3919</v>
      </c>
      <c r="D663" s="144" t="s">
        <v>3920</v>
      </c>
      <c r="E663" s="145" t="s">
        <v>2596</v>
      </c>
      <c r="F663" s="145" t="s">
        <v>25</v>
      </c>
      <c r="G663" s="183">
        <v>45167</v>
      </c>
      <c r="H663" s="183">
        <v>45533</v>
      </c>
      <c r="I663" s="148" t="s">
        <v>633</v>
      </c>
      <c r="J663" s="148">
        <f t="shared" ca="1" si="6"/>
        <v>283</v>
      </c>
      <c r="K663" s="37" t="str">
        <f t="shared" ca="1" si="7"/>
        <v>VIGENTE</v>
      </c>
      <c r="L663" s="144" t="s">
        <v>341</v>
      </c>
      <c r="M663" s="144" t="s">
        <v>342</v>
      </c>
      <c r="N663" s="184" t="s">
        <v>3921</v>
      </c>
      <c r="O663" s="144" t="s">
        <v>1003</v>
      </c>
      <c r="P663" s="144" t="s">
        <v>1004</v>
      </c>
      <c r="Q663" s="184" t="s">
        <v>3921</v>
      </c>
      <c r="R663" s="144" t="s">
        <v>1002</v>
      </c>
      <c r="S663" s="185" t="s">
        <v>798</v>
      </c>
      <c r="T663" s="186" t="s">
        <v>799</v>
      </c>
      <c r="U663" s="184" t="s">
        <v>3922</v>
      </c>
      <c r="V663" s="180" t="s">
        <v>929</v>
      </c>
      <c r="W663" s="186" t="s">
        <v>358</v>
      </c>
      <c r="X663" s="184" t="s">
        <v>3922</v>
      </c>
      <c r="Y663" s="219"/>
      <c r="Z663" s="219"/>
      <c r="AA663" s="219"/>
      <c r="AB663" s="219"/>
      <c r="AC663" s="219"/>
      <c r="AD663" s="219"/>
      <c r="AE663" s="219"/>
      <c r="AF663" s="219"/>
      <c r="AG663" s="219"/>
      <c r="AH663" s="219"/>
      <c r="AI663" s="219"/>
      <c r="AJ663" s="219"/>
      <c r="AK663" s="219"/>
      <c r="AL663" s="219"/>
      <c r="AM663" s="219"/>
      <c r="AN663" s="219"/>
      <c r="AO663" s="219"/>
      <c r="AP663" s="219"/>
      <c r="AQ663" s="219"/>
      <c r="AR663" s="219"/>
      <c r="AS663" s="219"/>
    </row>
    <row r="664" spans="1:45" ht="14.25" customHeight="1">
      <c r="A664" s="223" t="s">
        <v>3923</v>
      </c>
      <c r="B664" s="144"/>
      <c r="C664" s="144" t="s">
        <v>3924</v>
      </c>
      <c r="D664" s="144" t="s">
        <v>3925</v>
      </c>
      <c r="E664" s="145" t="s">
        <v>2596</v>
      </c>
      <c r="F664" s="145" t="s">
        <v>25</v>
      </c>
      <c r="G664" s="183">
        <v>45118</v>
      </c>
      <c r="H664" s="183">
        <v>45322</v>
      </c>
      <c r="I664" s="148" t="s">
        <v>138</v>
      </c>
      <c r="J664" s="148">
        <f t="shared" ca="1" si="6"/>
        <v>72</v>
      </c>
      <c r="K664" s="37" t="str">
        <f t="shared" ca="1" si="7"/>
        <v>PROVIDÊNCIAS</v>
      </c>
      <c r="L664" s="144" t="s">
        <v>3926</v>
      </c>
      <c r="M664" s="144" t="s">
        <v>1022</v>
      </c>
      <c r="N664" s="184" t="s">
        <v>3927</v>
      </c>
      <c r="O664" s="144" t="s">
        <v>1163</v>
      </c>
      <c r="P664" s="144" t="s">
        <v>224</v>
      </c>
      <c r="Q664" s="184" t="s">
        <v>3927</v>
      </c>
      <c r="R664" s="144" t="s">
        <v>3530</v>
      </c>
      <c r="S664" s="185" t="s">
        <v>3928</v>
      </c>
      <c r="T664" s="186" t="s">
        <v>3929</v>
      </c>
      <c r="U664" s="184" t="s">
        <v>3930</v>
      </c>
      <c r="V664" s="180" t="s">
        <v>3931</v>
      </c>
      <c r="W664" s="186" t="s">
        <v>3932</v>
      </c>
      <c r="X664" s="184" t="s">
        <v>3930</v>
      </c>
      <c r="Y664" s="99"/>
      <c r="Z664" s="99"/>
      <c r="AA664" s="99"/>
      <c r="AB664" s="99"/>
      <c r="AC664" s="99"/>
      <c r="AD664" s="99"/>
      <c r="AE664" s="99"/>
      <c r="AF664" s="99"/>
      <c r="AG664" s="99"/>
      <c r="AH664" s="99"/>
      <c r="AI664" s="99"/>
      <c r="AJ664" s="99"/>
      <c r="AK664" s="99"/>
      <c r="AL664" s="99"/>
      <c r="AM664" s="99"/>
      <c r="AN664" s="99"/>
      <c r="AO664" s="99"/>
      <c r="AP664" s="99"/>
      <c r="AQ664" s="99"/>
      <c r="AR664" s="99"/>
      <c r="AS664" s="99"/>
    </row>
    <row r="665" spans="1:45" ht="14.25" customHeight="1">
      <c r="A665" s="143" t="s">
        <v>3933</v>
      </c>
      <c r="B665" s="144" t="s">
        <v>3569</v>
      </c>
      <c r="C665" s="144" t="s">
        <v>3934</v>
      </c>
      <c r="D665" s="144" t="s">
        <v>3693</v>
      </c>
      <c r="E665" s="145" t="s">
        <v>1903</v>
      </c>
      <c r="F665" s="145" t="s">
        <v>25</v>
      </c>
      <c r="G665" s="183">
        <v>45264</v>
      </c>
      <c r="H665" s="183">
        <v>45630</v>
      </c>
      <c r="I665" s="148" t="s">
        <v>26</v>
      </c>
      <c r="J665" s="148">
        <f t="shared" ca="1" si="6"/>
        <v>380</v>
      </c>
      <c r="K665" s="37" t="str">
        <f t="shared" ca="1" si="7"/>
        <v>VIGENTE</v>
      </c>
      <c r="L665" s="144" t="s">
        <v>1904</v>
      </c>
      <c r="M665" s="144" t="s">
        <v>1905</v>
      </c>
      <c r="N665" s="184" t="s">
        <v>3935</v>
      </c>
      <c r="O665" s="144" t="s">
        <v>185</v>
      </c>
      <c r="P665" s="144" t="s">
        <v>186</v>
      </c>
      <c r="Q665" s="184" t="s">
        <v>3935</v>
      </c>
      <c r="R665" s="144" t="s">
        <v>2015</v>
      </c>
      <c r="S665" s="185" t="s">
        <v>1907</v>
      </c>
      <c r="T665" s="186" t="s">
        <v>1908</v>
      </c>
      <c r="U665" s="184" t="s">
        <v>3936</v>
      </c>
      <c r="V665" s="180" t="s">
        <v>1910</v>
      </c>
      <c r="W665" s="186" t="s">
        <v>1911</v>
      </c>
      <c r="X665" s="184" t="s">
        <v>3936</v>
      </c>
      <c r="Y665" s="219"/>
      <c r="Z665" s="219"/>
      <c r="AA665" s="219"/>
      <c r="AB665" s="219"/>
      <c r="AC665" s="219"/>
      <c r="AD665" s="219"/>
      <c r="AE665" s="219"/>
      <c r="AF665" s="219"/>
      <c r="AG665" s="219"/>
      <c r="AH665" s="219"/>
      <c r="AI665" s="219"/>
      <c r="AJ665" s="219"/>
      <c r="AK665" s="219"/>
      <c r="AL665" s="219"/>
      <c r="AM665" s="219"/>
      <c r="AN665" s="219"/>
      <c r="AO665" s="219"/>
      <c r="AP665" s="219"/>
      <c r="AQ665" s="219"/>
      <c r="AR665" s="219"/>
      <c r="AS665" s="219"/>
    </row>
    <row r="666" spans="1:45" ht="14.25" customHeight="1">
      <c r="A666" s="143" t="s">
        <v>3937</v>
      </c>
      <c r="B666" s="144" t="s">
        <v>3938</v>
      </c>
      <c r="C666" s="144" t="s">
        <v>3939</v>
      </c>
      <c r="D666" s="144" t="s">
        <v>3940</v>
      </c>
      <c r="E666" s="145" t="s">
        <v>3941</v>
      </c>
      <c r="F666" s="145" t="s">
        <v>25</v>
      </c>
      <c r="G666" s="183">
        <v>45231</v>
      </c>
      <c r="H666" s="183">
        <v>45597</v>
      </c>
      <c r="I666" s="148" t="s">
        <v>55</v>
      </c>
      <c r="J666" s="148">
        <f t="shared" ca="1" si="6"/>
        <v>347</v>
      </c>
      <c r="K666" s="37" t="str">
        <f t="shared" ca="1" si="7"/>
        <v>VIGENTE</v>
      </c>
      <c r="L666" s="144" t="s">
        <v>3942</v>
      </c>
      <c r="M666" s="144" t="s">
        <v>3712</v>
      </c>
      <c r="N666" s="184" t="s">
        <v>3943</v>
      </c>
      <c r="O666" s="144" t="s">
        <v>3944</v>
      </c>
      <c r="P666" s="144" t="s">
        <v>3945</v>
      </c>
      <c r="Q666" s="184" t="s">
        <v>3943</v>
      </c>
      <c r="R666" s="144" t="s">
        <v>3946</v>
      </c>
      <c r="S666" s="185" t="s">
        <v>3947</v>
      </c>
      <c r="T666" s="186" t="s">
        <v>1795</v>
      </c>
      <c r="U666" s="184" t="s">
        <v>3948</v>
      </c>
      <c r="V666" s="180" t="s">
        <v>2924</v>
      </c>
      <c r="W666" s="186" t="s">
        <v>2925</v>
      </c>
      <c r="X666" s="184" t="s">
        <v>3948</v>
      </c>
      <c r="Y666" s="99"/>
      <c r="Z666" s="99"/>
      <c r="AA666" s="99"/>
      <c r="AB666" s="99"/>
      <c r="AC666" s="99"/>
      <c r="AD666" s="99"/>
      <c r="AE666" s="99"/>
      <c r="AF666" s="99"/>
      <c r="AG666" s="99"/>
      <c r="AH666" s="99"/>
      <c r="AI666" s="99"/>
      <c r="AJ666" s="99"/>
      <c r="AK666" s="99"/>
      <c r="AL666" s="99"/>
      <c r="AM666" s="99"/>
      <c r="AN666" s="99"/>
      <c r="AO666" s="99"/>
      <c r="AP666" s="99"/>
      <c r="AQ666" s="99"/>
      <c r="AR666" s="99"/>
      <c r="AS666" s="99"/>
    </row>
    <row r="667" spans="1:45" ht="14.25" customHeight="1">
      <c r="A667" s="223" t="s">
        <v>3949</v>
      </c>
      <c r="B667" s="144" t="s">
        <v>2995</v>
      </c>
      <c r="C667" s="144" t="s">
        <v>3950</v>
      </c>
      <c r="D667" s="144" t="s">
        <v>3951</v>
      </c>
      <c r="E667" s="145" t="s">
        <v>3952</v>
      </c>
      <c r="F667" s="145" t="s">
        <v>198</v>
      </c>
      <c r="G667" s="183">
        <v>45082</v>
      </c>
      <c r="H667" s="183">
        <v>45693</v>
      </c>
      <c r="I667" s="148" t="s">
        <v>153</v>
      </c>
      <c r="J667" s="148">
        <f t="shared" ca="1" si="6"/>
        <v>443</v>
      </c>
      <c r="K667" s="37" t="str">
        <f t="shared" ca="1" si="7"/>
        <v>VIGENTE</v>
      </c>
      <c r="L667" s="144" t="s">
        <v>683</v>
      </c>
      <c r="M667" s="144" t="s">
        <v>308</v>
      </c>
      <c r="N667" s="184" t="s">
        <v>3953</v>
      </c>
      <c r="O667" s="144" t="s">
        <v>680</v>
      </c>
      <c r="P667" s="144" t="s">
        <v>681</v>
      </c>
      <c r="Q667" s="184" t="s">
        <v>3953</v>
      </c>
      <c r="R667" s="144" t="s">
        <v>3954</v>
      </c>
      <c r="S667" s="185" t="s">
        <v>3955</v>
      </c>
      <c r="T667" s="186" t="s">
        <v>3956</v>
      </c>
      <c r="U667" s="184" t="s">
        <v>3957</v>
      </c>
      <c r="V667" s="180" t="s">
        <v>3958</v>
      </c>
      <c r="W667" s="186" t="s">
        <v>3959</v>
      </c>
      <c r="X667" s="184" t="s">
        <v>3957</v>
      </c>
      <c r="Y667" s="219"/>
      <c r="Z667" s="219"/>
      <c r="AA667" s="219"/>
      <c r="AB667" s="219"/>
      <c r="AC667" s="219"/>
      <c r="AD667" s="219"/>
      <c r="AE667" s="219"/>
      <c r="AF667" s="219"/>
      <c r="AG667" s="219"/>
      <c r="AH667" s="219"/>
      <c r="AI667" s="219"/>
      <c r="AJ667" s="219"/>
      <c r="AK667" s="219"/>
      <c r="AL667" s="219"/>
      <c r="AM667" s="219"/>
      <c r="AN667" s="219"/>
      <c r="AO667" s="219"/>
      <c r="AP667" s="219"/>
      <c r="AQ667" s="219"/>
      <c r="AR667" s="219"/>
      <c r="AS667" s="219"/>
    </row>
    <row r="668" spans="1:45" ht="14.25" customHeight="1">
      <c r="A668" s="143" t="s">
        <v>3960</v>
      </c>
      <c r="B668" s="144" t="s">
        <v>3306</v>
      </c>
      <c r="C668" s="144" t="s">
        <v>3961</v>
      </c>
      <c r="D668" s="144" t="s">
        <v>3481</v>
      </c>
      <c r="E668" s="145" t="s">
        <v>3309</v>
      </c>
      <c r="F668" s="145" t="s">
        <v>25</v>
      </c>
      <c r="G668" s="183">
        <v>45184</v>
      </c>
      <c r="H668" s="183">
        <v>45550</v>
      </c>
      <c r="I668" s="148" t="s">
        <v>212</v>
      </c>
      <c r="J668" s="148">
        <f t="shared" ca="1" si="6"/>
        <v>300</v>
      </c>
      <c r="K668" s="37" t="str">
        <f t="shared" ca="1" si="7"/>
        <v>VIGENTE</v>
      </c>
      <c r="L668" s="144" t="s">
        <v>1219</v>
      </c>
      <c r="M668" s="144" t="s">
        <v>28</v>
      </c>
      <c r="N668" s="184" t="s">
        <v>3962</v>
      </c>
      <c r="O668" s="144" t="s">
        <v>3963</v>
      </c>
      <c r="P668" s="144" t="s">
        <v>44</v>
      </c>
      <c r="Q668" s="184" t="s">
        <v>3962</v>
      </c>
      <c r="R668" s="144" t="s">
        <v>1940</v>
      </c>
      <c r="S668" s="185" t="s">
        <v>3964</v>
      </c>
      <c r="T668" s="186" t="s">
        <v>1728</v>
      </c>
      <c r="U668" s="184" t="s">
        <v>3965</v>
      </c>
      <c r="V668" s="180" t="s">
        <v>2265</v>
      </c>
      <c r="W668" s="186" t="s">
        <v>1726</v>
      </c>
      <c r="X668" s="184" t="s">
        <v>3965</v>
      </c>
      <c r="Y668" s="99"/>
      <c r="Z668" s="99"/>
      <c r="AA668" s="99"/>
      <c r="AB668" s="99"/>
      <c r="AC668" s="99"/>
      <c r="AD668" s="99"/>
      <c r="AE668" s="99"/>
      <c r="AF668" s="99"/>
      <c r="AG668" s="99"/>
      <c r="AH668" s="99"/>
      <c r="AI668" s="99"/>
      <c r="AJ668" s="99"/>
      <c r="AK668" s="99"/>
      <c r="AL668" s="99"/>
      <c r="AM668" s="99"/>
      <c r="AN668" s="99"/>
      <c r="AO668" s="99"/>
      <c r="AP668" s="99"/>
      <c r="AQ668" s="99"/>
      <c r="AR668" s="99"/>
      <c r="AS668" s="99"/>
    </row>
    <row r="669" spans="1:45" ht="14.25" customHeight="1">
      <c r="A669" s="143" t="s">
        <v>3960</v>
      </c>
      <c r="B669" s="144" t="s">
        <v>3306</v>
      </c>
      <c r="C669" s="144" t="s">
        <v>3961</v>
      </c>
      <c r="D669" s="144" t="s">
        <v>3481</v>
      </c>
      <c r="E669" s="145" t="s">
        <v>3309</v>
      </c>
      <c r="F669" s="145" t="s">
        <v>25</v>
      </c>
      <c r="G669" s="183">
        <v>45184</v>
      </c>
      <c r="H669" s="183">
        <v>45550</v>
      </c>
      <c r="I669" s="148" t="s">
        <v>212</v>
      </c>
      <c r="J669" s="148">
        <f t="shared" ca="1" si="6"/>
        <v>300</v>
      </c>
      <c r="K669" s="37" t="str">
        <f t="shared" ca="1" si="7"/>
        <v>VIGENTE</v>
      </c>
      <c r="L669" s="144" t="s">
        <v>1219</v>
      </c>
      <c r="M669" s="144" t="s">
        <v>28</v>
      </c>
      <c r="N669" s="184" t="s">
        <v>3962</v>
      </c>
      <c r="O669" s="144" t="s">
        <v>3963</v>
      </c>
      <c r="P669" s="144" t="s">
        <v>44</v>
      </c>
      <c r="Q669" s="184" t="s">
        <v>3962</v>
      </c>
      <c r="R669" s="144" t="s">
        <v>1943</v>
      </c>
      <c r="S669" s="185" t="s">
        <v>3966</v>
      </c>
      <c r="T669" s="186" t="s">
        <v>257</v>
      </c>
      <c r="U669" s="184" t="s">
        <v>3965</v>
      </c>
      <c r="V669" s="180" t="s">
        <v>3967</v>
      </c>
      <c r="W669" s="186" t="s">
        <v>49</v>
      </c>
      <c r="X669" s="184" t="s">
        <v>3965</v>
      </c>
      <c r="Y669" s="219"/>
      <c r="Z669" s="219"/>
      <c r="AA669" s="219"/>
      <c r="AB669" s="219"/>
      <c r="AC669" s="219"/>
      <c r="AD669" s="219"/>
      <c r="AE669" s="219"/>
      <c r="AF669" s="219"/>
      <c r="AG669" s="219"/>
      <c r="AH669" s="219"/>
      <c r="AI669" s="219"/>
      <c r="AJ669" s="219"/>
      <c r="AK669" s="219"/>
      <c r="AL669" s="219"/>
      <c r="AM669" s="219"/>
      <c r="AN669" s="219"/>
      <c r="AO669" s="219"/>
      <c r="AP669" s="219"/>
      <c r="AQ669" s="219"/>
      <c r="AR669" s="219"/>
      <c r="AS669" s="219"/>
    </row>
    <row r="670" spans="1:45" ht="14.25" customHeight="1">
      <c r="A670" s="143" t="s">
        <v>3960</v>
      </c>
      <c r="B670" s="144" t="s">
        <v>3306</v>
      </c>
      <c r="C670" s="144" t="s">
        <v>3961</v>
      </c>
      <c r="D670" s="144" t="s">
        <v>3481</v>
      </c>
      <c r="E670" s="145" t="s">
        <v>3309</v>
      </c>
      <c r="F670" s="145" t="s">
        <v>25</v>
      </c>
      <c r="G670" s="183">
        <v>45184</v>
      </c>
      <c r="H670" s="183">
        <v>45550</v>
      </c>
      <c r="I670" s="148" t="s">
        <v>212</v>
      </c>
      <c r="J670" s="148">
        <f t="shared" ca="1" si="6"/>
        <v>300</v>
      </c>
      <c r="K670" s="37" t="str">
        <f t="shared" ca="1" si="7"/>
        <v>VIGENTE</v>
      </c>
      <c r="L670" s="144" t="s">
        <v>1219</v>
      </c>
      <c r="M670" s="144" t="s">
        <v>28</v>
      </c>
      <c r="N670" s="184" t="s">
        <v>3962</v>
      </c>
      <c r="O670" s="144" t="s">
        <v>3963</v>
      </c>
      <c r="P670" s="144" t="s">
        <v>44</v>
      </c>
      <c r="Q670" s="184" t="s">
        <v>3962</v>
      </c>
      <c r="R670" s="144" t="s">
        <v>3968</v>
      </c>
      <c r="S670" s="185" t="s">
        <v>3964</v>
      </c>
      <c r="T670" s="186" t="s">
        <v>1728</v>
      </c>
      <c r="U670" s="184" t="s">
        <v>3969</v>
      </c>
      <c r="V670" s="180" t="s">
        <v>2265</v>
      </c>
      <c r="W670" s="186" t="s">
        <v>1726</v>
      </c>
      <c r="X670" s="184" t="s">
        <v>3969</v>
      </c>
      <c r="Y670" s="99"/>
      <c r="Z670" s="99"/>
      <c r="AA670" s="99"/>
      <c r="AB670" s="99"/>
      <c r="AC670" s="99"/>
      <c r="AD670" s="99"/>
      <c r="AE670" s="99"/>
      <c r="AF670" s="99"/>
      <c r="AG670" s="99"/>
      <c r="AH670" s="99"/>
      <c r="AI670" s="99"/>
      <c r="AJ670" s="99"/>
      <c r="AK670" s="99"/>
      <c r="AL670" s="99"/>
      <c r="AM670" s="99"/>
      <c r="AN670" s="99"/>
      <c r="AO670" s="99"/>
      <c r="AP670" s="99"/>
      <c r="AQ670" s="99"/>
      <c r="AR670" s="99"/>
      <c r="AS670" s="99"/>
    </row>
    <row r="671" spans="1:45" ht="14.25" customHeight="1">
      <c r="A671" s="143" t="s">
        <v>3960</v>
      </c>
      <c r="B671" s="144" t="s">
        <v>3306</v>
      </c>
      <c r="C671" s="144" t="s">
        <v>3961</v>
      </c>
      <c r="D671" s="144" t="s">
        <v>3481</v>
      </c>
      <c r="E671" s="145" t="s">
        <v>3309</v>
      </c>
      <c r="F671" s="145" t="s">
        <v>25</v>
      </c>
      <c r="G671" s="183">
        <v>45184</v>
      </c>
      <c r="H671" s="183">
        <v>45550</v>
      </c>
      <c r="I671" s="148" t="s">
        <v>212</v>
      </c>
      <c r="J671" s="148">
        <f t="shared" ca="1" si="6"/>
        <v>300</v>
      </c>
      <c r="K671" s="37" t="str">
        <f t="shared" ca="1" si="7"/>
        <v>VIGENTE</v>
      </c>
      <c r="L671" s="144" t="s">
        <v>1219</v>
      </c>
      <c r="M671" s="144" t="s">
        <v>28</v>
      </c>
      <c r="N671" s="184" t="s">
        <v>3962</v>
      </c>
      <c r="O671" s="144" t="s">
        <v>3963</v>
      </c>
      <c r="P671" s="144" t="s">
        <v>44</v>
      </c>
      <c r="Q671" s="184" t="s">
        <v>3962</v>
      </c>
      <c r="R671" s="144" t="s">
        <v>3970</v>
      </c>
      <c r="S671" s="185" t="s">
        <v>2315</v>
      </c>
      <c r="T671" s="186" t="s">
        <v>749</v>
      </c>
      <c r="U671" s="184" t="s">
        <v>3969</v>
      </c>
      <c r="V671" s="180" t="s">
        <v>1946</v>
      </c>
      <c r="W671" s="186" t="s">
        <v>2046</v>
      </c>
      <c r="X671" s="184" t="s">
        <v>3969</v>
      </c>
      <c r="Y671" s="219"/>
      <c r="Z671" s="219"/>
      <c r="AA671" s="219"/>
      <c r="AB671" s="219"/>
      <c r="AC671" s="219"/>
      <c r="AD671" s="219"/>
      <c r="AE671" s="219"/>
      <c r="AF671" s="219"/>
      <c r="AG671" s="219"/>
      <c r="AH671" s="219"/>
      <c r="AI671" s="219"/>
      <c r="AJ671" s="219"/>
      <c r="AK671" s="219"/>
      <c r="AL671" s="219"/>
      <c r="AM671" s="219"/>
      <c r="AN671" s="219"/>
      <c r="AO671" s="219"/>
      <c r="AP671" s="219"/>
      <c r="AQ671" s="219"/>
      <c r="AR671" s="219"/>
      <c r="AS671" s="219"/>
    </row>
    <row r="672" spans="1:45" ht="14.25" customHeight="1">
      <c r="A672" s="143" t="s">
        <v>3971</v>
      </c>
      <c r="B672" s="144" t="s">
        <v>1975</v>
      </c>
      <c r="C672" s="144" t="s">
        <v>3972</v>
      </c>
      <c r="D672" s="144" t="s">
        <v>3973</v>
      </c>
      <c r="E672" s="145" t="s">
        <v>1978</v>
      </c>
      <c r="F672" s="145" t="s">
        <v>25</v>
      </c>
      <c r="G672" s="183">
        <v>45208</v>
      </c>
      <c r="H672" s="183">
        <v>45574</v>
      </c>
      <c r="I672" s="148" t="s">
        <v>361</v>
      </c>
      <c r="J672" s="148">
        <f t="shared" ca="1" si="6"/>
        <v>324</v>
      </c>
      <c r="K672" s="37" t="str">
        <f t="shared" ca="1" si="7"/>
        <v>VIGENTE</v>
      </c>
      <c r="L672" s="144" t="s">
        <v>1093</v>
      </c>
      <c r="M672" s="144" t="s">
        <v>73</v>
      </c>
      <c r="N672" s="184" t="s">
        <v>3974</v>
      </c>
      <c r="O672" s="144" t="s">
        <v>911</v>
      </c>
      <c r="P672" s="144" t="s">
        <v>912</v>
      </c>
      <c r="Q672" s="184" t="s">
        <v>3974</v>
      </c>
      <c r="R672" s="144" t="s">
        <v>1774</v>
      </c>
      <c r="S672" s="185" t="s">
        <v>2056</v>
      </c>
      <c r="T672" s="186" t="s">
        <v>2057</v>
      </c>
      <c r="U672" s="184" t="s">
        <v>3975</v>
      </c>
      <c r="V672" s="180" t="s">
        <v>2053</v>
      </c>
      <c r="W672" s="186" t="s">
        <v>2054</v>
      </c>
      <c r="X672" s="184" t="s">
        <v>3975</v>
      </c>
      <c r="Y672" s="99"/>
      <c r="Z672" s="99"/>
      <c r="AA672" s="99"/>
      <c r="AB672" s="99"/>
      <c r="AC672" s="99"/>
      <c r="AD672" s="99"/>
      <c r="AE672" s="99"/>
      <c r="AF672" s="99"/>
      <c r="AG672" s="99"/>
      <c r="AH672" s="99"/>
      <c r="AI672" s="99"/>
      <c r="AJ672" s="99"/>
      <c r="AK672" s="99"/>
      <c r="AL672" s="99"/>
      <c r="AM672" s="99"/>
      <c r="AN672" s="99"/>
      <c r="AO672" s="99"/>
      <c r="AP672" s="99"/>
      <c r="AQ672" s="99"/>
      <c r="AR672" s="99"/>
      <c r="AS672" s="99"/>
    </row>
    <row r="673" spans="1:45" ht="14.25" customHeight="1">
      <c r="A673" s="143" t="s">
        <v>3976</v>
      </c>
      <c r="B673" s="144" t="s">
        <v>3569</v>
      </c>
      <c r="C673" s="144" t="s">
        <v>3977</v>
      </c>
      <c r="D673" s="144" t="s">
        <v>3978</v>
      </c>
      <c r="E673" s="145" t="s">
        <v>1903</v>
      </c>
      <c r="F673" s="145" t="s">
        <v>25</v>
      </c>
      <c r="G673" s="183">
        <v>45255</v>
      </c>
      <c r="H673" s="183">
        <v>45621</v>
      </c>
      <c r="I673" s="148" t="s">
        <v>212</v>
      </c>
      <c r="J673" s="148">
        <f t="shared" ca="1" si="6"/>
        <v>371</v>
      </c>
      <c r="K673" s="37" t="str">
        <f t="shared" ca="1" si="7"/>
        <v>VIGENTE</v>
      </c>
      <c r="L673" s="144" t="s">
        <v>634</v>
      </c>
      <c r="M673" s="144" t="s">
        <v>635</v>
      </c>
      <c r="N673" s="184" t="s">
        <v>3979</v>
      </c>
      <c r="O673" s="144" t="s">
        <v>636</v>
      </c>
      <c r="P673" s="144" t="s">
        <v>3870</v>
      </c>
      <c r="Q673" s="184" t="s">
        <v>3979</v>
      </c>
      <c r="R673" s="144" t="s">
        <v>2345</v>
      </c>
      <c r="S673" s="185" t="s">
        <v>2082</v>
      </c>
      <c r="T673" s="186" t="s">
        <v>2083</v>
      </c>
      <c r="U673" s="184" t="s">
        <v>3980</v>
      </c>
      <c r="V673" s="180" t="s">
        <v>2085</v>
      </c>
      <c r="W673" s="186" t="s">
        <v>3981</v>
      </c>
      <c r="X673" s="184" t="s">
        <v>3980</v>
      </c>
      <c r="Y673" s="219"/>
      <c r="Z673" s="219"/>
      <c r="AA673" s="219"/>
      <c r="AB673" s="219"/>
      <c r="AC673" s="219"/>
      <c r="AD673" s="219"/>
      <c r="AE673" s="219"/>
      <c r="AF673" s="219"/>
      <c r="AG673" s="219"/>
      <c r="AH673" s="219"/>
      <c r="AI673" s="219"/>
      <c r="AJ673" s="219"/>
      <c r="AK673" s="219"/>
      <c r="AL673" s="219"/>
      <c r="AM673" s="219"/>
      <c r="AN673" s="219"/>
      <c r="AO673" s="219"/>
      <c r="AP673" s="219"/>
      <c r="AQ673" s="219"/>
      <c r="AR673" s="219"/>
      <c r="AS673" s="219"/>
    </row>
    <row r="674" spans="1:45" ht="14.25" customHeight="1">
      <c r="A674" s="143" t="s">
        <v>3982</v>
      </c>
      <c r="B674" s="144" t="s">
        <v>3569</v>
      </c>
      <c r="C674" s="144" t="s">
        <v>3983</v>
      </c>
      <c r="D674" s="144" t="s">
        <v>3693</v>
      </c>
      <c r="E674" s="145" t="s">
        <v>1903</v>
      </c>
      <c r="F674" s="145" t="s">
        <v>25</v>
      </c>
      <c r="G674" s="183">
        <v>45250</v>
      </c>
      <c r="H674" s="183">
        <v>45616</v>
      </c>
      <c r="I674" s="148" t="s">
        <v>55</v>
      </c>
      <c r="J674" s="148">
        <f t="shared" ca="1" si="6"/>
        <v>366</v>
      </c>
      <c r="K674" s="37" t="str">
        <f t="shared" ca="1" si="7"/>
        <v>VIGENTE</v>
      </c>
      <c r="L674" s="144" t="s">
        <v>59</v>
      </c>
      <c r="M674" s="144" t="s">
        <v>3984</v>
      </c>
      <c r="N674" s="184"/>
      <c r="O674" s="144" t="s">
        <v>761</v>
      </c>
      <c r="P674" s="144" t="s">
        <v>1281</v>
      </c>
      <c r="Q674" s="184"/>
      <c r="R674" s="144" t="s">
        <v>1695</v>
      </c>
      <c r="S674" s="185" t="s">
        <v>2695</v>
      </c>
      <c r="T674" s="186" t="s">
        <v>2696</v>
      </c>
      <c r="U674" s="184"/>
      <c r="V674" s="180" t="s">
        <v>3770</v>
      </c>
      <c r="W674" s="186" t="s">
        <v>3771</v>
      </c>
      <c r="X674" s="184"/>
      <c r="Y674" s="99"/>
      <c r="Z674" s="99"/>
      <c r="AA674" s="99"/>
      <c r="AB674" s="99"/>
      <c r="AC674" s="99"/>
      <c r="AD674" s="99"/>
      <c r="AE674" s="99"/>
      <c r="AF674" s="99"/>
      <c r="AG674" s="99"/>
      <c r="AH674" s="99"/>
      <c r="AI674" s="99"/>
      <c r="AJ674" s="99"/>
      <c r="AK674" s="99"/>
      <c r="AL674" s="99"/>
      <c r="AM674" s="99"/>
      <c r="AN674" s="99"/>
      <c r="AO674" s="99"/>
      <c r="AP674" s="99"/>
      <c r="AQ674" s="99"/>
      <c r="AR674" s="99"/>
      <c r="AS674" s="99"/>
    </row>
    <row r="675" spans="1:45" ht="14.25" customHeight="1">
      <c r="A675" s="143" t="s">
        <v>3985</v>
      </c>
      <c r="B675" s="144" t="s">
        <v>3718</v>
      </c>
      <c r="C675" s="144" t="s">
        <v>3986</v>
      </c>
      <c r="D675" s="144" t="s">
        <v>3987</v>
      </c>
      <c r="E675" s="145" t="s">
        <v>3988</v>
      </c>
      <c r="F675" s="145" t="s">
        <v>25</v>
      </c>
      <c r="G675" s="183">
        <v>45202</v>
      </c>
      <c r="H675" s="183">
        <v>45568</v>
      </c>
      <c r="I675" s="148" t="s">
        <v>361</v>
      </c>
      <c r="J675" s="148">
        <f t="shared" ca="1" si="6"/>
        <v>318</v>
      </c>
      <c r="K675" s="37" t="str">
        <f t="shared" ca="1" si="7"/>
        <v>VIGENTE</v>
      </c>
      <c r="L675" s="144" t="s">
        <v>110</v>
      </c>
      <c r="M675" s="144" t="s">
        <v>111</v>
      </c>
      <c r="N675" s="184" t="s">
        <v>3989</v>
      </c>
      <c r="O675" s="144" t="s">
        <v>3889</v>
      </c>
      <c r="P675" s="144" t="s">
        <v>114</v>
      </c>
      <c r="Q675" s="184" t="s">
        <v>3989</v>
      </c>
      <c r="R675" s="144" t="s">
        <v>2107</v>
      </c>
      <c r="S675" s="185" t="s">
        <v>1592</v>
      </c>
      <c r="T675" s="186" t="s">
        <v>1593</v>
      </c>
      <c r="U675" s="184" t="s">
        <v>3990</v>
      </c>
      <c r="V675" s="180" t="s">
        <v>1589</v>
      </c>
      <c r="W675" s="186" t="s">
        <v>1590</v>
      </c>
      <c r="X675" s="184" t="s">
        <v>3990</v>
      </c>
      <c r="Y675" s="219"/>
      <c r="Z675" s="219"/>
      <c r="AA675" s="219"/>
      <c r="AB675" s="219"/>
      <c r="AC675" s="219"/>
      <c r="AD675" s="219"/>
      <c r="AE675" s="219"/>
      <c r="AF675" s="219"/>
      <c r="AG675" s="219"/>
      <c r="AH675" s="219"/>
      <c r="AI675" s="219"/>
      <c r="AJ675" s="219"/>
      <c r="AK675" s="219"/>
      <c r="AL675" s="219"/>
      <c r="AM675" s="219"/>
      <c r="AN675" s="219"/>
      <c r="AO675" s="219"/>
      <c r="AP675" s="219"/>
      <c r="AQ675" s="219"/>
      <c r="AR675" s="219"/>
      <c r="AS675" s="219"/>
    </row>
    <row r="676" spans="1:45" ht="14.25" customHeight="1">
      <c r="A676" s="223">
        <v>45170</v>
      </c>
      <c r="B676" s="144"/>
      <c r="C676" s="144" t="s">
        <v>3991</v>
      </c>
      <c r="D676" s="144" t="s">
        <v>3992</v>
      </c>
      <c r="E676" s="145" t="s">
        <v>2836</v>
      </c>
      <c r="F676" s="145" t="s">
        <v>25</v>
      </c>
      <c r="G676" s="183">
        <v>44935</v>
      </c>
      <c r="H676" s="183">
        <v>45300</v>
      </c>
      <c r="I676" s="148" t="s">
        <v>138</v>
      </c>
      <c r="J676" s="148">
        <f t="shared" ca="1" si="6"/>
        <v>50</v>
      </c>
      <c r="K676" s="37" t="str">
        <f t="shared" ca="1" si="7"/>
        <v>PROVIDÊNCIAS</v>
      </c>
      <c r="L676" s="144" t="s">
        <v>2837</v>
      </c>
      <c r="M676" s="144" t="s">
        <v>2838</v>
      </c>
      <c r="N676" s="184" t="s">
        <v>3993</v>
      </c>
      <c r="O676" s="144" t="s">
        <v>2840</v>
      </c>
      <c r="P676" s="144" t="s">
        <v>2841</v>
      </c>
      <c r="Q676" s="184" t="s">
        <v>3993</v>
      </c>
      <c r="R676" s="144" t="s">
        <v>1436</v>
      </c>
      <c r="S676" s="185" t="s">
        <v>2842</v>
      </c>
      <c r="T676" s="186" t="s">
        <v>2843</v>
      </c>
      <c r="U676" s="184" t="s">
        <v>3994</v>
      </c>
      <c r="V676" s="180" t="s">
        <v>2845</v>
      </c>
      <c r="W676" s="186" t="s">
        <v>2846</v>
      </c>
      <c r="X676" s="184" t="s">
        <v>3994</v>
      </c>
      <c r="Y676" s="99"/>
      <c r="Z676" s="99"/>
      <c r="AA676" s="99"/>
      <c r="AB676" s="99"/>
      <c r="AC676" s="99"/>
      <c r="AD676" s="99"/>
      <c r="AE676" s="99"/>
      <c r="AF676" s="99"/>
      <c r="AG676" s="99"/>
      <c r="AH676" s="99"/>
      <c r="AI676" s="99"/>
      <c r="AJ676" s="99"/>
      <c r="AK676" s="99"/>
      <c r="AL676" s="99"/>
      <c r="AM676" s="99"/>
      <c r="AN676" s="99"/>
      <c r="AO676" s="99"/>
      <c r="AP676" s="99"/>
      <c r="AQ676" s="99"/>
      <c r="AR676" s="99"/>
      <c r="AS676" s="99"/>
    </row>
    <row r="677" spans="1:45" ht="14.25" customHeight="1">
      <c r="A677" s="223">
        <v>45170</v>
      </c>
      <c r="B677" s="144"/>
      <c r="C677" s="144" t="s">
        <v>3991</v>
      </c>
      <c r="D677" s="144" t="s">
        <v>3992</v>
      </c>
      <c r="E677" s="145" t="s">
        <v>2836</v>
      </c>
      <c r="F677" s="145" t="s">
        <v>25</v>
      </c>
      <c r="G677" s="183">
        <v>44935</v>
      </c>
      <c r="H677" s="183">
        <v>45300</v>
      </c>
      <c r="I677" s="148" t="s">
        <v>138</v>
      </c>
      <c r="J677" s="148">
        <f t="shared" ca="1" si="6"/>
        <v>50</v>
      </c>
      <c r="K677" s="37" t="str">
        <f t="shared" ca="1" si="7"/>
        <v>PROVIDÊNCIAS</v>
      </c>
      <c r="L677" s="144" t="s">
        <v>2837</v>
      </c>
      <c r="M677" s="144" t="s">
        <v>2838</v>
      </c>
      <c r="N677" s="184" t="s">
        <v>3993</v>
      </c>
      <c r="O677" s="144" t="s">
        <v>2840</v>
      </c>
      <c r="P677" s="144" t="s">
        <v>2841</v>
      </c>
      <c r="Q677" s="184" t="s">
        <v>3993</v>
      </c>
      <c r="R677" s="144" t="s">
        <v>1471</v>
      </c>
      <c r="S677" s="185" t="s">
        <v>3192</v>
      </c>
      <c r="T677" s="186" t="s">
        <v>3193</v>
      </c>
      <c r="U677" s="184" t="s">
        <v>3995</v>
      </c>
      <c r="V677" s="180" t="s">
        <v>3195</v>
      </c>
      <c r="W677" s="186" t="s">
        <v>3196</v>
      </c>
      <c r="X677" s="184" t="s">
        <v>3995</v>
      </c>
      <c r="Y677" s="219"/>
      <c r="Z677" s="219"/>
      <c r="AA677" s="219"/>
      <c r="AB677" s="219"/>
      <c r="AC677" s="219"/>
      <c r="AD677" s="219"/>
      <c r="AE677" s="219"/>
      <c r="AF677" s="219"/>
      <c r="AG677" s="219"/>
      <c r="AH677" s="219"/>
      <c r="AI677" s="219"/>
      <c r="AJ677" s="219"/>
      <c r="AK677" s="219"/>
      <c r="AL677" s="219"/>
      <c r="AM677" s="219"/>
      <c r="AN677" s="219"/>
      <c r="AO677" s="219"/>
      <c r="AP677" s="219"/>
      <c r="AQ677" s="219"/>
      <c r="AR677" s="219"/>
      <c r="AS677" s="219"/>
    </row>
    <row r="678" spans="1:45" ht="14.25" customHeight="1">
      <c r="A678" s="143" t="s">
        <v>3996</v>
      </c>
      <c r="B678" s="144"/>
      <c r="C678" s="144" t="s">
        <v>3997</v>
      </c>
      <c r="D678" s="144" t="s">
        <v>3998</v>
      </c>
      <c r="E678" s="145" t="s">
        <v>3887</v>
      </c>
      <c r="F678" s="145" t="s">
        <v>25</v>
      </c>
      <c r="G678" s="183">
        <v>45217</v>
      </c>
      <c r="H678" s="183">
        <v>45583</v>
      </c>
      <c r="I678" s="148" t="s">
        <v>361</v>
      </c>
      <c r="J678" s="148">
        <f t="shared" ca="1" si="6"/>
        <v>333</v>
      </c>
      <c r="K678" s="37" t="str">
        <f t="shared" ca="1" si="7"/>
        <v>VIGENTE</v>
      </c>
      <c r="L678" s="144" t="s">
        <v>570</v>
      </c>
      <c r="M678" s="144" t="s">
        <v>238</v>
      </c>
      <c r="N678" s="184" t="s">
        <v>3999</v>
      </c>
      <c r="O678" s="144" t="s">
        <v>3353</v>
      </c>
      <c r="P678" s="144" t="s">
        <v>247</v>
      </c>
      <c r="Q678" s="184" t="s">
        <v>3999</v>
      </c>
      <c r="R678" s="144" t="s">
        <v>4000</v>
      </c>
      <c r="S678" s="185" t="s">
        <v>4001</v>
      </c>
      <c r="T678" s="186" t="s">
        <v>1873</v>
      </c>
      <c r="U678" s="184" t="s">
        <v>4002</v>
      </c>
      <c r="V678" s="180" t="s">
        <v>4003</v>
      </c>
      <c r="W678" s="186" t="s">
        <v>3357</v>
      </c>
      <c r="X678" s="184" t="s">
        <v>4002</v>
      </c>
      <c r="Y678" s="99"/>
      <c r="Z678" s="99"/>
      <c r="AA678" s="99"/>
      <c r="AB678" s="99"/>
      <c r="AC678" s="99"/>
      <c r="AD678" s="99"/>
      <c r="AE678" s="99"/>
      <c r="AF678" s="99"/>
      <c r="AG678" s="99"/>
      <c r="AH678" s="99"/>
      <c r="AI678" s="99"/>
      <c r="AJ678" s="99"/>
      <c r="AK678" s="99"/>
      <c r="AL678" s="99"/>
      <c r="AM678" s="99"/>
      <c r="AN678" s="99"/>
      <c r="AO678" s="99"/>
      <c r="AP678" s="99"/>
      <c r="AQ678" s="99"/>
      <c r="AR678" s="99"/>
      <c r="AS678" s="99"/>
    </row>
    <row r="679" spans="1:45" ht="14.25" customHeight="1">
      <c r="A679" s="143" t="s">
        <v>4004</v>
      </c>
      <c r="B679" s="144"/>
      <c r="C679" s="144" t="s">
        <v>4005</v>
      </c>
      <c r="D679" s="144" t="s">
        <v>3886</v>
      </c>
      <c r="E679" s="145" t="s">
        <v>3887</v>
      </c>
      <c r="F679" s="145" t="s">
        <v>25</v>
      </c>
      <c r="G679" s="183">
        <v>45231</v>
      </c>
      <c r="H679" s="183">
        <v>45597</v>
      </c>
      <c r="I679" s="148" t="s">
        <v>55</v>
      </c>
      <c r="J679" s="148">
        <f t="shared" ca="1" si="6"/>
        <v>347</v>
      </c>
      <c r="K679" s="37" t="str">
        <f t="shared" ca="1" si="7"/>
        <v>VIGENTE</v>
      </c>
      <c r="L679" s="144" t="s">
        <v>1568</v>
      </c>
      <c r="M679" s="144" t="s">
        <v>4006</v>
      </c>
      <c r="N679" s="184" t="s">
        <v>4007</v>
      </c>
      <c r="O679" s="144" t="s">
        <v>2268</v>
      </c>
      <c r="P679" s="144" t="s">
        <v>4008</v>
      </c>
      <c r="Q679" s="184" t="s">
        <v>4007</v>
      </c>
      <c r="R679" s="144" t="s">
        <v>1710</v>
      </c>
      <c r="S679" s="185" t="s">
        <v>3369</v>
      </c>
      <c r="T679" s="186" t="s">
        <v>1128</v>
      </c>
      <c r="U679" s="184" t="s">
        <v>4009</v>
      </c>
      <c r="V679" s="180" t="s">
        <v>4010</v>
      </c>
      <c r="W679" s="186" t="s">
        <v>4011</v>
      </c>
      <c r="X679" s="184" t="s">
        <v>4009</v>
      </c>
      <c r="Y679" s="219"/>
      <c r="Z679" s="219"/>
      <c r="AA679" s="219"/>
      <c r="AB679" s="219"/>
      <c r="AC679" s="219"/>
      <c r="AD679" s="219"/>
      <c r="AE679" s="219"/>
      <c r="AF679" s="219"/>
      <c r="AG679" s="219"/>
      <c r="AH679" s="219"/>
      <c r="AI679" s="219"/>
      <c r="AJ679" s="219"/>
      <c r="AK679" s="219"/>
      <c r="AL679" s="219"/>
      <c r="AM679" s="219"/>
      <c r="AN679" s="219"/>
      <c r="AO679" s="219"/>
      <c r="AP679" s="219"/>
      <c r="AQ679" s="219"/>
      <c r="AR679" s="219"/>
      <c r="AS679" s="219"/>
    </row>
    <row r="680" spans="1:45" ht="14.25" customHeight="1">
      <c r="A680" s="143" t="s">
        <v>4012</v>
      </c>
      <c r="B680" s="144" t="s">
        <v>3569</v>
      </c>
      <c r="C680" s="144" t="s">
        <v>4013</v>
      </c>
      <c r="D680" s="144" t="s">
        <v>3978</v>
      </c>
      <c r="E680" s="145" t="s">
        <v>1903</v>
      </c>
      <c r="F680" s="145" t="s">
        <v>25</v>
      </c>
      <c r="G680" s="183">
        <v>45231</v>
      </c>
      <c r="H680" s="183">
        <v>45597</v>
      </c>
      <c r="I680" s="148" t="s">
        <v>55</v>
      </c>
      <c r="J680" s="148">
        <f t="shared" ca="1" si="6"/>
        <v>347</v>
      </c>
      <c r="K680" s="37" t="str">
        <f t="shared" ca="1" si="7"/>
        <v>VIGENTE</v>
      </c>
      <c r="L680" s="144" t="s">
        <v>1895</v>
      </c>
      <c r="M680" s="144" t="s">
        <v>342</v>
      </c>
      <c r="N680" s="184" t="s">
        <v>4014</v>
      </c>
      <c r="O680" s="144" t="s">
        <v>1180</v>
      </c>
      <c r="P680" s="144" t="s">
        <v>849</v>
      </c>
      <c r="Q680" s="184" t="s">
        <v>4014</v>
      </c>
      <c r="R680" s="144" t="s">
        <v>2734</v>
      </c>
      <c r="S680" s="185" t="s">
        <v>4015</v>
      </c>
      <c r="T680" s="186" t="s">
        <v>4016</v>
      </c>
      <c r="U680" s="184" t="s">
        <v>4017</v>
      </c>
      <c r="V680" s="180" t="s">
        <v>4018</v>
      </c>
      <c r="W680" s="186" t="s">
        <v>4019</v>
      </c>
      <c r="X680" s="184" t="s">
        <v>4017</v>
      </c>
      <c r="Y680" s="99"/>
      <c r="Z680" s="99"/>
      <c r="AA680" s="99"/>
      <c r="AB680" s="99"/>
      <c r="AC680" s="99"/>
      <c r="AD680" s="99"/>
      <c r="AE680" s="99"/>
      <c r="AF680" s="99"/>
      <c r="AG680" s="99"/>
      <c r="AH680" s="99"/>
      <c r="AI680" s="99"/>
      <c r="AJ680" s="99"/>
      <c r="AK680" s="99"/>
      <c r="AL680" s="99"/>
      <c r="AM680" s="99"/>
      <c r="AN680" s="99"/>
      <c r="AO680" s="99"/>
      <c r="AP680" s="99"/>
      <c r="AQ680" s="99"/>
      <c r="AR680" s="99"/>
      <c r="AS680" s="99"/>
    </row>
    <row r="681" spans="1:45" ht="14.25" customHeight="1">
      <c r="A681" s="143" t="s">
        <v>4020</v>
      </c>
      <c r="B681" s="144"/>
      <c r="C681" s="144" t="s">
        <v>4021</v>
      </c>
      <c r="D681" s="144" t="s">
        <v>2756</v>
      </c>
      <c r="E681" s="145" t="s">
        <v>4022</v>
      </c>
      <c r="F681" s="145" t="s">
        <v>25</v>
      </c>
      <c r="G681" s="183">
        <v>45229</v>
      </c>
      <c r="H681" s="183">
        <v>45595</v>
      </c>
      <c r="I681" s="148" t="s">
        <v>361</v>
      </c>
      <c r="J681" s="148">
        <f t="shared" ca="1" si="6"/>
        <v>345</v>
      </c>
      <c r="K681" s="37" t="str">
        <f t="shared" ca="1" si="7"/>
        <v>VIGENTE</v>
      </c>
      <c r="L681" s="144" t="s">
        <v>724</v>
      </c>
      <c r="M681" s="144" t="s">
        <v>527</v>
      </c>
      <c r="N681" s="184" t="s">
        <v>4023</v>
      </c>
      <c r="O681" s="144" t="s">
        <v>4024</v>
      </c>
      <c r="P681" s="144" t="s">
        <v>533</v>
      </c>
      <c r="Q681" s="184" t="s">
        <v>4023</v>
      </c>
      <c r="R681" s="144" t="s">
        <v>3506</v>
      </c>
      <c r="S681" s="185" t="s">
        <v>523</v>
      </c>
      <c r="T681" s="186" t="s">
        <v>524</v>
      </c>
      <c r="U681" s="184" t="s">
        <v>4025</v>
      </c>
      <c r="V681" s="180" t="s">
        <v>2384</v>
      </c>
      <c r="W681" s="186" t="s">
        <v>2385</v>
      </c>
      <c r="X681" s="184" t="s">
        <v>4025</v>
      </c>
      <c r="Y681" s="219"/>
      <c r="Z681" s="219"/>
      <c r="AA681" s="219"/>
      <c r="AB681" s="219"/>
      <c r="AC681" s="219"/>
      <c r="AD681" s="219"/>
      <c r="AE681" s="219"/>
      <c r="AF681" s="219"/>
      <c r="AG681" s="219"/>
      <c r="AH681" s="219"/>
      <c r="AI681" s="219"/>
      <c r="AJ681" s="219"/>
      <c r="AK681" s="219"/>
      <c r="AL681" s="219"/>
      <c r="AM681" s="219"/>
      <c r="AN681" s="219"/>
      <c r="AO681" s="219"/>
      <c r="AP681" s="219"/>
      <c r="AQ681" s="219"/>
      <c r="AR681" s="219"/>
      <c r="AS681" s="219"/>
    </row>
    <row r="682" spans="1:45" ht="14.25" customHeight="1">
      <c r="A682" s="143" t="s">
        <v>4026</v>
      </c>
      <c r="B682" s="144" t="s">
        <v>4027</v>
      </c>
      <c r="C682" s="144" t="s">
        <v>4028</v>
      </c>
      <c r="D682" s="144" t="s">
        <v>4029</v>
      </c>
      <c r="E682" s="145" t="s">
        <v>4030</v>
      </c>
      <c r="F682" s="145" t="s">
        <v>25</v>
      </c>
      <c r="G682" s="183">
        <v>45155</v>
      </c>
      <c r="H682" s="183">
        <v>45274</v>
      </c>
      <c r="I682" s="148" t="s">
        <v>26</v>
      </c>
      <c r="J682" s="148">
        <f t="shared" ca="1" si="6"/>
        <v>24</v>
      </c>
      <c r="K682" s="37" t="str">
        <f t="shared" ca="1" si="7"/>
        <v>URGENTE</v>
      </c>
      <c r="L682" s="144" t="s">
        <v>4031</v>
      </c>
      <c r="M682" s="144" t="s">
        <v>4032</v>
      </c>
      <c r="N682" s="184" t="s">
        <v>4033</v>
      </c>
      <c r="O682" s="144" t="s">
        <v>4034</v>
      </c>
      <c r="P682" s="144" t="s">
        <v>4035</v>
      </c>
      <c r="Q682" s="184" t="s">
        <v>4033</v>
      </c>
      <c r="R682" s="144" t="s">
        <v>3530</v>
      </c>
      <c r="S682" s="185" t="s">
        <v>4036</v>
      </c>
      <c r="T682" s="186" t="s">
        <v>1610</v>
      </c>
      <c r="U682" s="184" t="s">
        <v>4037</v>
      </c>
      <c r="V682" s="180" t="s">
        <v>2267</v>
      </c>
      <c r="W682" s="186" t="s">
        <v>1728</v>
      </c>
      <c r="X682" s="184" t="s">
        <v>4037</v>
      </c>
      <c r="Y682" s="99"/>
      <c r="Z682" s="99"/>
      <c r="AA682" s="99"/>
      <c r="AB682" s="99"/>
      <c r="AC682" s="99"/>
      <c r="AD682" s="99"/>
      <c r="AE682" s="99"/>
      <c r="AF682" s="99"/>
      <c r="AG682" s="99"/>
      <c r="AH682" s="99"/>
      <c r="AI682" s="99"/>
      <c r="AJ682" s="99"/>
      <c r="AK682" s="99"/>
      <c r="AL682" s="99"/>
      <c r="AM682" s="99"/>
      <c r="AN682" s="99"/>
      <c r="AO682" s="99"/>
      <c r="AP682" s="99"/>
      <c r="AQ682" s="99"/>
      <c r="AR682" s="99"/>
      <c r="AS682" s="99"/>
    </row>
    <row r="683" spans="1:45" ht="14.25" customHeight="1">
      <c r="A683" s="143" t="s">
        <v>4026</v>
      </c>
      <c r="B683" s="144" t="s">
        <v>4027</v>
      </c>
      <c r="C683" s="144" t="s">
        <v>4028</v>
      </c>
      <c r="D683" s="144" t="s">
        <v>4029</v>
      </c>
      <c r="E683" s="145" t="s">
        <v>4030</v>
      </c>
      <c r="F683" s="145" t="s">
        <v>25</v>
      </c>
      <c r="G683" s="183">
        <v>45155</v>
      </c>
      <c r="H683" s="183">
        <v>45274</v>
      </c>
      <c r="I683" s="148" t="s">
        <v>26</v>
      </c>
      <c r="J683" s="148">
        <f t="shared" ca="1" si="6"/>
        <v>24</v>
      </c>
      <c r="K683" s="37" t="str">
        <f t="shared" ca="1" si="7"/>
        <v>URGENTE</v>
      </c>
      <c r="L683" s="144" t="s">
        <v>4031</v>
      </c>
      <c r="M683" s="144" t="s">
        <v>4032</v>
      </c>
      <c r="N683" s="184" t="s">
        <v>4033</v>
      </c>
      <c r="O683" s="144" t="s">
        <v>4034</v>
      </c>
      <c r="P683" s="144" t="s">
        <v>4035</v>
      </c>
      <c r="Q683" s="184" t="s">
        <v>4033</v>
      </c>
      <c r="R683" s="144" t="s">
        <v>2741</v>
      </c>
      <c r="S683" s="185" t="s">
        <v>4038</v>
      </c>
      <c r="T683" s="186" t="s">
        <v>4039</v>
      </c>
      <c r="U683" s="184" t="s">
        <v>4037</v>
      </c>
      <c r="V683" s="180" t="s">
        <v>4040</v>
      </c>
      <c r="W683" s="186" t="s">
        <v>836</v>
      </c>
      <c r="X683" s="184" t="s">
        <v>4037</v>
      </c>
      <c r="Y683" s="219"/>
      <c r="Z683" s="219"/>
      <c r="AA683" s="219"/>
      <c r="AB683" s="219"/>
      <c r="AC683" s="219"/>
      <c r="AD683" s="219"/>
      <c r="AE683" s="219"/>
      <c r="AF683" s="219"/>
      <c r="AG683" s="219"/>
      <c r="AH683" s="219"/>
      <c r="AI683" s="219"/>
      <c r="AJ683" s="219"/>
      <c r="AK683" s="219"/>
      <c r="AL683" s="219"/>
      <c r="AM683" s="219"/>
      <c r="AN683" s="219"/>
      <c r="AO683" s="219"/>
      <c r="AP683" s="219"/>
      <c r="AQ683" s="219"/>
      <c r="AR683" s="219"/>
      <c r="AS683" s="219"/>
    </row>
    <row r="684" spans="1:45" ht="14.25" customHeight="1">
      <c r="A684" s="143" t="s">
        <v>4041</v>
      </c>
      <c r="B684" s="144" t="s">
        <v>3718</v>
      </c>
      <c r="C684" s="144" t="s">
        <v>4042</v>
      </c>
      <c r="D684" s="144" t="s">
        <v>3987</v>
      </c>
      <c r="E684" s="145" t="s">
        <v>3887</v>
      </c>
      <c r="F684" s="145" t="s">
        <v>25</v>
      </c>
      <c r="G684" s="183">
        <v>45226</v>
      </c>
      <c r="H684" s="183">
        <v>45592</v>
      </c>
      <c r="I684" s="148" t="s">
        <v>361</v>
      </c>
      <c r="J684" s="148">
        <f t="shared" ca="1" si="6"/>
        <v>342</v>
      </c>
      <c r="K684" s="37" t="str">
        <f t="shared" ca="1" si="7"/>
        <v>VIGENTE</v>
      </c>
      <c r="L684" s="144" t="s">
        <v>185</v>
      </c>
      <c r="M684" s="144" t="s">
        <v>186</v>
      </c>
      <c r="N684" s="184" t="s">
        <v>4043</v>
      </c>
      <c r="O684" s="144" t="s">
        <v>182</v>
      </c>
      <c r="P684" s="144" t="s">
        <v>183</v>
      </c>
      <c r="Q684" s="184" t="s">
        <v>4043</v>
      </c>
      <c r="R684" s="144" t="s">
        <v>4044</v>
      </c>
      <c r="S684" s="185" t="s">
        <v>4045</v>
      </c>
      <c r="T684" s="186" t="s">
        <v>1191</v>
      </c>
      <c r="U684" s="184" t="s">
        <v>4046</v>
      </c>
      <c r="V684" s="180" t="s">
        <v>3538</v>
      </c>
      <c r="W684" s="186" t="s">
        <v>4047</v>
      </c>
      <c r="X684" s="184" t="s">
        <v>4046</v>
      </c>
      <c r="Y684" s="99"/>
      <c r="Z684" s="99"/>
      <c r="AA684" s="99"/>
      <c r="AB684" s="99"/>
      <c r="AC684" s="99"/>
      <c r="AD684" s="99"/>
      <c r="AE684" s="99"/>
      <c r="AF684" s="99"/>
      <c r="AG684" s="99"/>
      <c r="AH684" s="99"/>
      <c r="AI684" s="99"/>
      <c r="AJ684" s="99"/>
      <c r="AK684" s="99"/>
      <c r="AL684" s="99"/>
      <c r="AM684" s="99"/>
      <c r="AN684" s="99"/>
      <c r="AO684" s="99"/>
      <c r="AP684" s="99"/>
      <c r="AQ684" s="99"/>
      <c r="AR684" s="99"/>
      <c r="AS684" s="99"/>
    </row>
    <row r="685" spans="1:45" ht="14.25" customHeight="1">
      <c r="A685" s="143" t="s">
        <v>4041</v>
      </c>
      <c r="B685" s="144" t="s">
        <v>3718</v>
      </c>
      <c r="C685" s="144" t="s">
        <v>4042</v>
      </c>
      <c r="D685" s="144" t="s">
        <v>3987</v>
      </c>
      <c r="E685" s="145" t="s">
        <v>3887</v>
      </c>
      <c r="F685" s="145" t="s">
        <v>25</v>
      </c>
      <c r="G685" s="183">
        <v>45226</v>
      </c>
      <c r="H685" s="183">
        <v>45592</v>
      </c>
      <c r="I685" s="148" t="s">
        <v>361</v>
      </c>
      <c r="J685" s="148">
        <f t="shared" ca="1" si="6"/>
        <v>342</v>
      </c>
      <c r="K685" s="37" t="str">
        <f t="shared" ca="1" si="7"/>
        <v>VIGENTE</v>
      </c>
      <c r="L685" s="144" t="s">
        <v>185</v>
      </c>
      <c r="M685" s="144" t="s">
        <v>186</v>
      </c>
      <c r="N685" s="184" t="s">
        <v>4043</v>
      </c>
      <c r="O685" s="144" t="s">
        <v>182</v>
      </c>
      <c r="P685" s="144" t="s">
        <v>183</v>
      </c>
      <c r="Q685" s="184" t="s">
        <v>4043</v>
      </c>
      <c r="R685" s="144" t="s">
        <v>2013</v>
      </c>
      <c r="S685" s="185" t="s">
        <v>191</v>
      </c>
      <c r="T685" s="186" t="s">
        <v>879</v>
      </c>
      <c r="U685" s="184" t="s">
        <v>4046</v>
      </c>
      <c r="V685" s="180" t="s">
        <v>649</v>
      </c>
      <c r="W685" s="186" t="s">
        <v>1767</v>
      </c>
      <c r="X685" s="184" t="s">
        <v>4046</v>
      </c>
      <c r="Y685" s="219"/>
      <c r="Z685" s="219"/>
      <c r="AA685" s="219"/>
      <c r="AB685" s="219"/>
      <c r="AC685" s="219"/>
      <c r="AD685" s="219"/>
      <c r="AE685" s="219"/>
      <c r="AF685" s="219"/>
      <c r="AG685" s="219"/>
      <c r="AH685" s="219"/>
      <c r="AI685" s="219"/>
      <c r="AJ685" s="219"/>
      <c r="AK685" s="219"/>
      <c r="AL685" s="219"/>
      <c r="AM685" s="219"/>
      <c r="AN685" s="219"/>
      <c r="AO685" s="219"/>
      <c r="AP685" s="219"/>
      <c r="AQ685" s="219"/>
      <c r="AR685" s="219"/>
      <c r="AS685" s="219"/>
    </row>
    <row r="686" spans="1:45" ht="14.25" customHeight="1">
      <c r="A686" s="143" t="s">
        <v>4048</v>
      </c>
      <c r="B686" s="144"/>
      <c r="C686" s="144" t="s">
        <v>4049</v>
      </c>
      <c r="D686" s="144" t="s">
        <v>4050</v>
      </c>
      <c r="E686" s="145" t="s">
        <v>3887</v>
      </c>
      <c r="F686" s="145" t="s">
        <v>25</v>
      </c>
      <c r="G686" s="183">
        <v>45237</v>
      </c>
      <c r="H686" s="183">
        <v>45603</v>
      </c>
      <c r="I686" s="148" t="s">
        <v>55</v>
      </c>
      <c r="J686" s="148">
        <f t="shared" ca="1" si="6"/>
        <v>353</v>
      </c>
      <c r="K686" s="37" t="str">
        <f t="shared" ca="1" si="7"/>
        <v>VIGENTE</v>
      </c>
      <c r="L686" s="144" t="s">
        <v>154</v>
      </c>
      <c r="M686" s="144" t="s">
        <v>155</v>
      </c>
      <c r="N686" s="184" t="s">
        <v>4051</v>
      </c>
      <c r="O686" s="144" t="s">
        <v>157</v>
      </c>
      <c r="P686" s="144" t="s">
        <v>4052</v>
      </c>
      <c r="Q686" s="184" t="s">
        <v>4051</v>
      </c>
      <c r="R686" s="144" t="s">
        <v>2585</v>
      </c>
      <c r="S686" s="185" t="s">
        <v>4053</v>
      </c>
      <c r="T686" s="186" t="s">
        <v>164</v>
      </c>
      <c r="U686" s="184" t="s">
        <v>4054</v>
      </c>
      <c r="V686" s="180" t="s">
        <v>161</v>
      </c>
      <c r="W686" s="186" t="s">
        <v>162</v>
      </c>
      <c r="X686" s="184" t="s">
        <v>4054</v>
      </c>
      <c r="Y686" s="99"/>
      <c r="Z686" s="99"/>
      <c r="AA686" s="99"/>
      <c r="AB686" s="99"/>
      <c r="AC686" s="99"/>
      <c r="AD686" s="99"/>
      <c r="AE686" s="99"/>
      <c r="AF686" s="99"/>
      <c r="AG686" s="99"/>
      <c r="AH686" s="99"/>
      <c r="AI686" s="99"/>
      <c r="AJ686" s="99"/>
      <c r="AK686" s="99"/>
      <c r="AL686" s="99"/>
      <c r="AM686" s="99"/>
      <c r="AN686" s="99"/>
      <c r="AO686" s="99"/>
      <c r="AP686" s="99"/>
      <c r="AQ686" s="99"/>
      <c r="AR686" s="99"/>
      <c r="AS686" s="99"/>
    </row>
    <row r="687" spans="1:45" ht="14.25" customHeight="1">
      <c r="A687" s="143" t="s">
        <v>4048</v>
      </c>
      <c r="B687" s="144"/>
      <c r="C687" s="144" t="s">
        <v>4049</v>
      </c>
      <c r="D687" s="144" t="s">
        <v>4050</v>
      </c>
      <c r="E687" s="145" t="s">
        <v>3887</v>
      </c>
      <c r="F687" s="145" t="s">
        <v>25</v>
      </c>
      <c r="G687" s="183">
        <v>45237</v>
      </c>
      <c r="H687" s="183">
        <v>45603</v>
      </c>
      <c r="I687" s="148" t="s">
        <v>55</v>
      </c>
      <c r="J687" s="148">
        <f t="shared" ca="1" si="6"/>
        <v>353</v>
      </c>
      <c r="K687" s="37" t="str">
        <f t="shared" ca="1" si="7"/>
        <v>VIGENTE</v>
      </c>
      <c r="L687" s="144" t="s">
        <v>154</v>
      </c>
      <c r="M687" s="144" t="s">
        <v>155</v>
      </c>
      <c r="N687" s="184" t="s">
        <v>4051</v>
      </c>
      <c r="O687" s="144" t="s">
        <v>157</v>
      </c>
      <c r="P687" s="144" t="s">
        <v>4052</v>
      </c>
      <c r="Q687" s="184" t="s">
        <v>4051</v>
      </c>
      <c r="R687" s="144" t="s">
        <v>4055</v>
      </c>
      <c r="S687" s="185" t="s">
        <v>4056</v>
      </c>
      <c r="T687" s="186" t="s">
        <v>4057</v>
      </c>
      <c r="U687" s="184" t="s">
        <v>4054</v>
      </c>
      <c r="V687" s="180" t="s">
        <v>581</v>
      </c>
      <c r="W687" s="186" t="s">
        <v>582</v>
      </c>
      <c r="X687" s="184" t="s">
        <v>4054</v>
      </c>
      <c r="Y687" s="219"/>
      <c r="Z687" s="219"/>
      <c r="AA687" s="219"/>
      <c r="AB687" s="219"/>
      <c r="AC687" s="219"/>
      <c r="AD687" s="219"/>
      <c r="AE687" s="219"/>
      <c r="AF687" s="219"/>
      <c r="AG687" s="219"/>
      <c r="AH687" s="219"/>
      <c r="AI687" s="219"/>
      <c r="AJ687" s="219"/>
      <c r="AK687" s="219"/>
      <c r="AL687" s="219"/>
      <c r="AM687" s="219"/>
      <c r="AN687" s="219"/>
      <c r="AO687" s="219"/>
      <c r="AP687" s="219"/>
      <c r="AQ687" s="219"/>
      <c r="AR687" s="219"/>
      <c r="AS687" s="219"/>
    </row>
    <row r="688" spans="1:45" ht="14.25" customHeight="1">
      <c r="A688" s="223" t="s">
        <v>4058</v>
      </c>
      <c r="B688" s="144" t="s">
        <v>2861</v>
      </c>
      <c r="C688" s="144" t="s">
        <v>4059</v>
      </c>
      <c r="D688" s="144" t="s">
        <v>4060</v>
      </c>
      <c r="E688" s="145" t="s">
        <v>2563</v>
      </c>
      <c r="F688" s="145" t="s">
        <v>198</v>
      </c>
      <c r="G688" s="183">
        <v>45078</v>
      </c>
      <c r="H688" s="183">
        <v>45689</v>
      </c>
      <c r="I688" s="148" t="s">
        <v>153</v>
      </c>
      <c r="J688" s="148">
        <f t="shared" ca="1" si="6"/>
        <v>439</v>
      </c>
      <c r="K688" s="37" t="str">
        <f t="shared" ca="1" si="7"/>
        <v>VIGENTE</v>
      </c>
      <c r="L688" s="144" t="s">
        <v>307</v>
      </c>
      <c r="M688" s="144" t="s">
        <v>308</v>
      </c>
      <c r="N688" s="184" t="s">
        <v>4061</v>
      </c>
      <c r="O688" s="144" t="s">
        <v>680</v>
      </c>
      <c r="P688" s="144" t="s">
        <v>681</v>
      </c>
      <c r="Q688" s="184" t="s">
        <v>4061</v>
      </c>
      <c r="R688" s="144" t="s">
        <v>2035</v>
      </c>
      <c r="S688" s="185" t="s">
        <v>312</v>
      </c>
      <c r="T688" s="186" t="s">
        <v>313</v>
      </c>
      <c r="U688" s="184" t="s">
        <v>4062</v>
      </c>
      <c r="V688" s="180" t="s">
        <v>2785</v>
      </c>
      <c r="W688" s="186" t="s">
        <v>311</v>
      </c>
      <c r="X688" s="184" t="s">
        <v>4062</v>
      </c>
      <c r="Y688" s="99"/>
      <c r="Z688" s="99"/>
      <c r="AA688" s="99"/>
      <c r="AB688" s="99"/>
      <c r="AC688" s="99"/>
      <c r="AD688" s="99"/>
      <c r="AE688" s="99"/>
      <c r="AF688" s="99"/>
      <c r="AG688" s="99"/>
      <c r="AH688" s="99"/>
      <c r="AI688" s="99"/>
      <c r="AJ688" s="99"/>
      <c r="AK688" s="99"/>
      <c r="AL688" s="99"/>
      <c r="AM688" s="99"/>
      <c r="AN688" s="99"/>
      <c r="AO688" s="99"/>
      <c r="AP688" s="99"/>
      <c r="AQ688" s="99"/>
      <c r="AR688" s="99"/>
      <c r="AS688" s="99"/>
    </row>
    <row r="689" spans="1:45" ht="14.25" customHeight="1">
      <c r="A689" s="223" t="s">
        <v>4058</v>
      </c>
      <c r="B689" s="144" t="s">
        <v>2861</v>
      </c>
      <c r="C689" s="144" t="s">
        <v>4059</v>
      </c>
      <c r="D689" s="144" t="s">
        <v>4060</v>
      </c>
      <c r="E689" s="145" t="s">
        <v>2563</v>
      </c>
      <c r="F689" s="145" t="s">
        <v>198</v>
      </c>
      <c r="G689" s="183">
        <v>45078</v>
      </c>
      <c r="H689" s="183">
        <v>45689</v>
      </c>
      <c r="I689" s="148" t="s">
        <v>153</v>
      </c>
      <c r="J689" s="148">
        <f t="shared" ca="1" si="6"/>
        <v>439</v>
      </c>
      <c r="K689" s="37" t="str">
        <f t="shared" ca="1" si="7"/>
        <v>VIGENTE</v>
      </c>
      <c r="L689" s="144" t="s">
        <v>307</v>
      </c>
      <c r="M689" s="144" t="s">
        <v>308</v>
      </c>
      <c r="N689" s="184" t="s">
        <v>4061</v>
      </c>
      <c r="O689" s="144" t="s">
        <v>680</v>
      </c>
      <c r="P689" s="144" t="s">
        <v>681</v>
      </c>
      <c r="Q689" s="184" t="s">
        <v>4061</v>
      </c>
      <c r="R689" s="144" t="s">
        <v>2032</v>
      </c>
      <c r="S689" s="185" t="s">
        <v>4063</v>
      </c>
      <c r="T689" s="186" t="s">
        <v>4064</v>
      </c>
      <c r="U689" s="184" t="s">
        <v>4065</v>
      </c>
      <c r="V689" s="180" t="s">
        <v>4066</v>
      </c>
      <c r="W689" s="186" t="s">
        <v>4067</v>
      </c>
      <c r="X689" s="184" t="s">
        <v>4065</v>
      </c>
      <c r="Y689" s="219"/>
      <c r="Z689" s="219"/>
      <c r="AA689" s="219"/>
      <c r="AB689" s="219"/>
      <c r="AC689" s="219"/>
      <c r="AD689" s="219"/>
      <c r="AE689" s="219"/>
      <c r="AF689" s="219"/>
      <c r="AG689" s="219"/>
      <c r="AH689" s="219"/>
      <c r="AI689" s="219"/>
      <c r="AJ689" s="219"/>
      <c r="AK689" s="219"/>
      <c r="AL689" s="219"/>
      <c r="AM689" s="219"/>
      <c r="AN689" s="219"/>
      <c r="AO689" s="219"/>
      <c r="AP689" s="219"/>
      <c r="AQ689" s="219"/>
      <c r="AR689" s="219"/>
      <c r="AS689" s="219"/>
    </row>
    <row r="690" spans="1:45" ht="14.25" customHeight="1">
      <c r="A690" s="143" t="s">
        <v>4068</v>
      </c>
      <c r="B690" s="144" t="s">
        <v>3569</v>
      </c>
      <c r="C690" s="144" t="s">
        <v>4069</v>
      </c>
      <c r="D690" s="144" t="s">
        <v>4070</v>
      </c>
      <c r="E690" s="145" t="s">
        <v>1903</v>
      </c>
      <c r="F690" s="145" t="s">
        <v>25</v>
      </c>
      <c r="G690" s="183">
        <v>45217</v>
      </c>
      <c r="H690" s="183">
        <v>45583</v>
      </c>
      <c r="I690" s="148" t="s">
        <v>361</v>
      </c>
      <c r="J690" s="148">
        <f t="shared" ca="1" si="6"/>
        <v>333</v>
      </c>
      <c r="K690" s="37" t="str">
        <f t="shared" ca="1" si="7"/>
        <v>VIGENTE</v>
      </c>
      <c r="L690" s="144" t="s">
        <v>2315</v>
      </c>
      <c r="M690" s="144" t="s">
        <v>749</v>
      </c>
      <c r="N690" s="184" t="s">
        <v>4071</v>
      </c>
      <c r="O690" s="144" t="s">
        <v>1948</v>
      </c>
      <c r="P690" s="144" t="s">
        <v>3738</v>
      </c>
      <c r="Q690" s="184" t="s">
        <v>4071</v>
      </c>
      <c r="R690" s="144" t="s">
        <v>4072</v>
      </c>
      <c r="S690" s="185" t="s">
        <v>2498</v>
      </c>
      <c r="T690" s="186" t="s">
        <v>2499</v>
      </c>
      <c r="U690" s="184" t="s">
        <v>4073</v>
      </c>
      <c r="V690" s="180" t="s">
        <v>1946</v>
      </c>
      <c r="W690" s="186" t="s">
        <v>746</v>
      </c>
      <c r="X690" s="184" t="s">
        <v>4073</v>
      </c>
      <c r="Y690" s="99"/>
      <c r="Z690" s="99"/>
      <c r="AA690" s="99"/>
      <c r="AB690" s="99"/>
      <c r="AC690" s="99"/>
      <c r="AD690" s="99"/>
      <c r="AE690" s="99"/>
      <c r="AF690" s="99"/>
      <c r="AG690" s="99"/>
      <c r="AH690" s="99"/>
      <c r="AI690" s="99"/>
      <c r="AJ690" s="99"/>
      <c r="AK690" s="99"/>
      <c r="AL690" s="99"/>
      <c r="AM690" s="99"/>
      <c r="AN690" s="99"/>
      <c r="AO690" s="99"/>
      <c r="AP690" s="99"/>
      <c r="AQ690" s="99"/>
      <c r="AR690" s="99"/>
      <c r="AS690" s="99"/>
    </row>
    <row r="691" spans="1:45" ht="14.25" customHeight="1">
      <c r="A691" s="143" t="s">
        <v>4074</v>
      </c>
      <c r="B691" s="144" t="s">
        <v>3718</v>
      </c>
      <c r="C691" s="144" t="s">
        <v>4075</v>
      </c>
      <c r="D691" s="144" t="s">
        <v>3987</v>
      </c>
      <c r="E691" s="145" t="s">
        <v>3721</v>
      </c>
      <c r="F691" s="145" t="s">
        <v>25</v>
      </c>
      <c r="G691" s="183">
        <v>45250</v>
      </c>
      <c r="H691" s="183">
        <v>45616</v>
      </c>
      <c r="I691" s="148" t="s">
        <v>55</v>
      </c>
      <c r="J691" s="148">
        <f t="shared" ca="1" si="6"/>
        <v>366</v>
      </c>
      <c r="K691" s="37" t="str">
        <f t="shared" ca="1" si="7"/>
        <v>VIGENTE</v>
      </c>
      <c r="L691" s="144" t="s">
        <v>634</v>
      </c>
      <c r="M691" s="144" t="s">
        <v>635</v>
      </c>
      <c r="N691" s="184" t="s">
        <v>4076</v>
      </c>
      <c r="O691" s="144" t="s">
        <v>636</v>
      </c>
      <c r="P691" s="144" t="s">
        <v>3870</v>
      </c>
      <c r="Q691" s="184" t="s">
        <v>4076</v>
      </c>
      <c r="R691" s="144" t="s">
        <v>3000</v>
      </c>
      <c r="S691" s="185" t="s">
        <v>923</v>
      </c>
      <c r="T691" s="186" t="s">
        <v>924</v>
      </c>
      <c r="U691" s="184" t="s">
        <v>4077</v>
      </c>
      <c r="V691" s="185" t="s">
        <v>926</v>
      </c>
      <c r="W691" s="186" t="s">
        <v>927</v>
      </c>
      <c r="X691" s="184" t="s">
        <v>4077</v>
      </c>
      <c r="Y691" s="219"/>
      <c r="Z691" s="219"/>
      <c r="AA691" s="219"/>
      <c r="AB691" s="219"/>
      <c r="AC691" s="219"/>
      <c r="AD691" s="219"/>
      <c r="AE691" s="219"/>
      <c r="AF691" s="219"/>
      <c r="AG691" s="219"/>
      <c r="AH691" s="219"/>
      <c r="AI691" s="219"/>
      <c r="AJ691" s="219"/>
      <c r="AK691" s="219"/>
      <c r="AL691" s="219"/>
      <c r="AM691" s="219"/>
      <c r="AN691" s="219"/>
      <c r="AO691" s="219"/>
      <c r="AP691" s="219"/>
      <c r="AQ691" s="219"/>
      <c r="AR691" s="219"/>
      <c r="AS691" s="219"/>
    </row>
    <row r="692" spans="1:45" ht="14.25" customHeight="1">
      <c r="A692" s="143" t="s">
        <v>4078</v>
      </c>
      <c r="B692" s="144"/>
      <c r="C692" s="144" t="s">
        <v>4079</v>
      </c>
      <c r="D692" s="144" t="s">
        <v>2756</v>
      </c>
      <c r="E692" s="145" t="s">
        <v>4022</v>
      </c>
      <c r="F692" s="145" t="s">
        <v>25</v>
      </c>
      <c r="G692" s="183">
        <v>45217</v>
      </c>
      <c r="H692" s="183">
        <v>45583</v>
      </c>
      <c r="I692" s="148" t="s">
        <v>361</v>
      </c>
      <c r="J692" s="148">
        <f t="shared" ca="1" si="6"/>
        <v>333</v>
      </c>
      <c r="K692" s="37" t="str">
        <f t="shared" ca="1" si="7"/>
        <v>VIGENTE</v>
      </c>
      <c r="L692" s="144" t="s">
        <v>56</v>
      </c>
      <c r="M692" s="144" t="s">
        <v>4080</v>
      </c>
      <c r="N692" s="184" t="s">
        <v>4081</v>
      </c>
      <c r="O692" s="144" t="s">
        <v>2426</v>
      </c>
      <c r="P692" s="144" t="s">
        <v>2427</v>
      </c>
      <c r="Q692" s="184" t="s">
        <v>4081</v>
      </c>
      <c r="R692" s="144" t="s">
        <v>2523</v>
      </c>
      <c r="S692" s="185" t="s">
        <v>1725</v>
      </c>
      <c r="T692" s="186" t="s">
        <v>1726</v>
      </c>
      <c r="U692" s="184" t="s">
        <v>4082</v>
      </c>
      <c r="V692" s="185" t="s">
        <v>1727</v>
      </c>
      <c r="W692" s="186" t="s">
        <v>1728</v>
      </c>
      <c r="X692" s="184" t="s">
        <v>4082</v>
      </c>
      <c r="Y692" s="99"/>
      <c r="Z692" s="99"/>
      <c r="AA692" s="99"/>
      <c r="AB692" s="99"/>
      <c r="AC692" s="99"/>
      <c r="AD692" s="99"/>
      <c r="AE692" s="99"/>
      <c r="AF692" s="99"/>
      <c r="AG692" s="99"/>
      <c r="AH692" s="99"/>
      <c r="AI692" s="99"/>
      <c r="AJ692" s="99"/>
      <c r="AK692" s="99"/>
      <c r="AL692" s="99"/>
      <c r="AM692" s="99"/>
      <c r="AN692" s="99"/>
      <c r="AO692" s="99"/>
      <c r="AP692" s="99"/>
      <c r="AQ692" s="99"/>
      <c r="AR692" s="99"/>
      <c r="AS692" s="99"/>
    </row>
    <row r="693" spans="1:45" ht="14.25" customHeight="1">
      <c r="A693" s="143" t="s">
        <v>4078</v>
      </c>
      <c r="B693" s="144"/>
      <c r="C693" s="144" t="s">
        <v>4079</v>
      </c>
      <c r="D693" s="144" t="s">
        <v>2756</v>
      </c>
      <c r="E693" s="145" t="s">
        <v>4022</v>
      </c>
      <c r="F693" s="145" t="s">
        <v>25</v>
      </c>
      <c r="G693" s="183">
        <v>45217</v>
      </c>
      <c r="H693" s="183">
        <v>45583</v>
      </c>
      <c r="I693" s="148" t="s">
        <v>361</v>
      </c>
      <c r="J693" s="148">
        <f t="shared" ca="1" si="6"/>
        <v>333</v>
      </c>
      <c r="K693" s="37" t="str">
        <f t="shared" ca="1" si="7"/>
        <v>VIGENTE</v>
      </c>
      <c r="L693" s="144" t="s">
        <v>56</v>
      </c>
      <c r="M693" s="144" t="s">
        <v>4080</v>
      </c>
      <c r="N693" s="184" t="s">
        <v>4081</v>
      </c>
      <c r="O693" s="144" t="s">
        <v>2426</v>
      </c>
      <c r="P693" s="144" t="s">
        <v>2427</v>
      </c>
      <c r="Q693" s="184" t="s">
        <v>4081</v>
      </c>
      <c r="R693" s="144" t="s">
        <v>2519</v>
      </c>
      <c r="S693" s="185" t="s">
        <v>4083</v>
      </c>
      <c r="T693" s="186" t="s">
        <v>4084</v>
      </c>
      <c r="U693" s="184" t="s">
        <v>4082</v>
      </c>
      <c r="V693" s="180" t="s">
        <v>4085</v>
      </c>
      <c r="W693" s="186" t="s">
        <v>4086</v>
      </c>
      <c r="X693" s="184" t="s">
        <v>4082</v>
      </c>
      <c r="Y693" s="219"/>
      <c r="Z693" s="219"/>
      <c r="AA693" s="219"/>
      <c r="AB693" s="219"/>
      <c r="AC693" s="219"/>
      <c r="AD693" s="219"/>
      <c r="AE693" s="219"/>
      <c r="AF693" s="219"/>
      <c r="AG693" s="219"/>
      <c r="AH693" s="219"/>
      <c r="AI693" s="219"/>
      <c r="AJ693" s="219"/>
      <c r="AK693" s="219"/>
      <c r="AL693" s="219"/>
      <c r="AM693" s="219"/>
      <c r="AN693" s="219"/>
      <c r="AO693" s="219"/>
      <c r="AP693" s="219"/>
      <c r="AQ693" s="219"/>
      <c r="AR693" s="219"/>
      <c r="AS693" s="219"/>
    </row>
    <row r="694" spans="1:45" ht="14.25" customHeight="1">
      <c r="A694" s="143" t="s">
        <v>4078</v>
      </c>
      <c r="B694" s="144"/>
      <c r="C694" s="144" t="s">
        <v>4079</v>
      </c>
      <c r="D694" s="144" t="s">
        <v>2756</v>
      </c>
      <c r="E694" s="145" t="s">
        <v>4022</v>
      </c>
      <c r="F694" s="145" t="s">
        <v>25</v>
      </c>
      <c r="G694" s="183">
        <v>45217</v>
      </c>
      <c r="H694" s="183">
        <v>45583</v>
      </c>
      <c r="I694" s="148" t="s">
        <v>361</v>
      </c>
      <c r="J694" s="148">
        <f t="shared" ca="1" si="6"/>
        <v>333</v>
      </c>
      <c r="K694" s="37" t="str">
        <f t="shared" ca="1" si="7"/>
        <v>VIGENTE</v>
      </c>
      <c r="L694" s="144" t="s">
        <v>56</v>
      </c>
      <c r="M694" s="144" t="s">
        <v>4080</v>
      </c>
      <c r="N694" s="184" t="s">
        <v>4081</v>
      </c>
      <c r="O694" s="144" t="s">
        <v>2426</v>
      </c>
      <c r="P694" s="144" t="s">
        <v>2427</v>
      </c>
      <c r="Q694" s="184" t="s">
        <v>4081</v>
      </c>
      <c r="R694" s="144" t="s">
        <v>2425</v>
      </c>
      <c r="S694" s="185" t="s">
        <v>59</v>
      </c>
      <c r="T694" s="186" t="s">
        <v>200</v>
      </c>
      <c r="U694" s="184" t="s">
        <v>4082</v>
      </c>
      <c r="V694" s="180" t="s">
        <v>3770</v>
      </c>
      <c r="W694" s="186" t="s">
        <v>3771</v>
      </c>
      <c r="X694" s="184" t="s">
        <v>4082</v>
      </c>
      <c r="Y694" s="99"/>
      <c r="Z694" s="99"/>
      <c r="AA694" s="99"/>
      <c r="AB694" s="99"/>
      <c r="AC694" s="99"/>
      <c r="AD694" s="99"/>
      <c r="AE694" s="99"/>
      <c r="AF694" s="99"/>
      <c r="AG694" s="99"/>
      <c r="AH694" s="99"/>
      <c r="AI694" s="99"/>
      <c r="AJ694" s="99"/>
      <c r="AK694" s="99"/>
      <c r="AL694" s="99"/>
      <c r="AM694" s="99"/>
      <c r="AN694" s="99"/>
      <c r="AO694" s="99"/>
      <c r="AP694" s="99"/>
      <c r="AQ694" s="99"/>
      <c r="AR694" s="99"/>
      <c r="AS694" s="99"/>
    </row>
    <row r="695" spans="1:45" ht="14.25" customHeight="1">
      <c r="A695" s="143" t="s">
        <v>4087</v>
      </c>
      <c r="B695" s="144" t="s">
        <v>3569</v>
      </c>
      <c r="C695" s="144" t="s">
        <v>4088</v>
      </c>
      <c r="D695" s="144" t="s">
        <v>3571</v>
      </c>
      <c r="E695" s="145" t="s">
        <v>1903</v>
      </c>
      <c r="F695" s="145" t="s">
        <v>25</v>
      </c>
      <c r="G695" s="183">
        <v>45215</v>
      </c>
      <c r="H695" s="183">
        <v>45581</v>
      </c>
      <c r="I695" s="148" t="s">
        <v>361</v>
      </c>
      <c r="J695" s="148">
        <f t="shared" ca="1" si="6"/>
        <v>331</v>
      </c>
      <c r="K695" s="37" t="str">
        <f t="shared" ca="1" si="7"/>
        <v>VIGENTE</v>
      </c>
      <c r="L695" s="144" t="s">
        <v>110</v>
      </c>
      <c r="M695" s="144" t="s">
        <v>111</v>
      </c>
      <c r="N695" s="184" t="s">
        <v>4089</v>
      </c>
      <c r="O695" s="144" t="s">
        <v>3889</v>
      </c>
      <c r="P695" s="144" t="s">
        <v>114</v>
      </c>
      <c r="Q695" s="184" t="s">
        <v>4089</v>
      </c>
      <c r="R695" s="144" t="s">
        <v>2107</v>
      </c>
      <c r="S695" s="185" t="s">
        <v>2665</v>
      </c>
      <c r="T695" s="186" t="s">
        <v>2666</v>
      </c>
      <c r="U695" s="184" t="s">
        <v>4090</v>
      </c>
      <c r="V695" s="180" t="s">
        <v>2668</v>
      </c>
      <c r="W695" s="186" t="s">
        <v>2669</v>
      </c>
      <c r="X695" s="184" t="s">
        <v>4090</v>
      </c>
      <c r="Y695" s="219"/>
      <c r="Z695" s="219"/>
      <c r="AA695" s="219"/>
      <c r="AB695" s="219"/>
      <c r="AC695" s="219"/>
      <c r="AD695" s="219"/>
      <c r="AE695" s="219"/>
      <c r="AF695" s="219"/>
      <c r="AG695" s="219"/>
      <c r="AH695" s="219"/>
      <c r="AI695" s="219"/>
      <c r="AJ695" s="219"/>
      <c r="AK695" s="219"/>
      <c r="AL695" s="219"/>
      <c r="AM695" s="219"/>
      <c r="AN695" s="219"/>
      <c r="AO695" s="219"/>
      <c r="AP695" s="219"/>
      <c r="AQ695" s="219"/>
      <c r="AR695" s="219"/>
      <c r="AS695" s="219"/>
    </row>
    <row r="696" spans="1:45" ht="14.25" customHeight="1">
      <c r="A696" s="223">
        <v>45200</v>
      </c>
      <c r="B696" s="144"/>
      <c r="C696" s="144" t="s">
        <v>4091</v>
      </c>
      <c r="D696" s="144" t="s">
        <v>4092</v>
      </c>
      <c r="E696" s="145" t="s">
        <v>2836</v>
      </c>
      <c r="F696" s="145" t="s">
        <v>25</v>
      </c>
      <c r="G696" s="183">
        <v>44935</v>
      </c>
      <c r="H696" s="183">
        <v>45300</v>
      </c>
      <c r="I696" s="148" t="s">
        <v>138</v>
      </c>
      <c r="J696" s="148">
        <f t="shared" ca="1" si="6"/>
        <v>50</v>
      </c>
      <c r="K696" s="37" t="str">
        <f t="shared" ca="1" si="7"/>
        <v>PROVIDÊNCIAS</v>
      </c>
      <c r="L696" s="144" t="s">
        <v>2837</v>
      </c>
      <c r="M696" s="144" t="s">
        <v>2838</v>
      </c>
      <c r="N696" s="184" t="s">
        <v>4093</v>
      </c>
      <c r="O696" s="144" t="s">
        <v>2840</v>
      </c>
      <c r="P696" s="144" t="s">
        <v>2841</v>
      </c>
      <c r="Q696" s="184" t="s">
        <v>4093</v>
      </c>
      <c r="R696" s="144" t="s">
        <v>1471</v>
      </c>
      <c r="S696" s="185" t="s">
        <v>3192</v>
      </c>
      <c r="T696" s="186" t="s">
        <v>3193</v>
      </c>
      <c r="U696" s="184" t="s">
        <v>4094</v>
      </c>
      <c r="V696" s="180" t="s">
        <v>3195</v>
      </c>
      <c r="W696" s="186" t="s">
        <v>3196</v>
      </c>
      <c r="X696" s="184" t="s">
        <v>4094</v>
      </c>
      <c r="Y696" s="99"/>
      <c r="Z696" s="99"/>
      <c r="AA696" s="99"/>
      <c r="AB696" s="99"/>
      <c r="AC696" s="99"/>
      <c r="AD696" s="99"/>
      <c r="AE696" s="99"/>
      <c r="AF696" s="99"/>
      <c r="AG696" s="99"/>
      <c r="AH696" s="99"/>
      <c r="AI696" s="99"/>
      <c r="AJ696" s="99"/>
      <c r="AK696" s="99"/>
      <c r="AL696" s="99"/>
      <c r="AM696" s="99"/>
      <c r="AN696" s="99"/>
      <c r="AO696" s="99"/>
      <c r="AP696" s="99"/>
      <c r="AQ696" s="99"/>
      <c r="AR696" s="99"/>
      <c r="AS696" s="99"/>
    </row>
    <row r="697" spans="1:45" ht="14.25" customHeight="1">
      <c r="A697" s="143" t="s">
        <v>4095</v>
      </c>
      <c r="B697" s="144" t="s">
        <v>3419</v>
      </c>
      <c r="C697" s="144" t="s">
        <v>4096</v>
      </c>
      <c r="D697" s="144" t="s">
        <v>3787</v>
      </c>
      <c r="E697" s="145" t="s">
        <v>197</v>
      </c>
      <c r="F697" s="145" t="s">
        <v>198</v>
      </c>
      <c r="G697" s="183">
        <v>45261</v>
      </c>
      <c r="H697" s="183">
        <v>45839</v>
      </c>
      <c r="I697" s="148" t="s">
        <v>236</v>
      </c>
      <c r="J697" s="148">
        <f t="shared" ca="1" si="6"/>
        <v>589</v>
      </c>
      <c r="K697" s="37" t="str">
        <f t="shared" ca="1" si="7"/>
        <v>VIGENTE</v>
      </c>
      <c r="L697" s="144" t="s">
        <v>570</v>
      </c>
      <c r="M697" s="144"/>
      <c r="N697" s="184"/>
      <c r="O697" s="144"/>
      <c r="P697" s="144"/>
      <c r="Q697" s="184"/>
      <c r="R697" s="144" t="s">
        <v>2851</v>
      </c>
      <c r="S697" s="144" t="s">
        <v>715</v>
      </c>
      <c r="T697" s="186"/>
      <c r="U697" s="184"/>
      <c r="V697" s="180"/>
      <c r="W697" s="186"/>
      <c r="X697" s="184"/>
      <c r="Y697" s="219"/>
      <c r="Z697" s="219"/>
      <c r="AA697" s="219"/>
      <c r="AB697" s="219"/>
      <c r="AC697" s="219"/>
      <c r="AD697" s="219"/>
      <c r="AE697" s="219"/>
      <c r="AF697" s="219"/>
      <c r="AG697" s="219"/>
      <c r="AH697" s="219"/>
      <c r="AI697" s="219"/>
      <c r="AJ697" s="219"/>
      <c r="AK697" s="219"/>
      <c r="AL697" s="219"/>
      <c r="AM697" s="219"/>
      <c r="AN697" s="219"/>
      <c r="AO697" s="219"/>
      <c r="AP697" s="219"/>
      <c r="AQ697" s="219"/>
      <c r="AR697" s="219"/>
      <c r="AS697" s="219"/>
    </row>
    <row r="698" spans="1:45" ht="14.25" customHeight="1">
      <c r="A698" s="143" t="s">
        <v>4097</v>
      </c>
      <c r="B698" s="144" t="s">
        <v>3419</v>
      </c>
      <c r="C698" s="144" t="s">
        <v>4098</v>
      </c>
      <c r="D698" s="144" t="s">
        <v>3790</v>
      </c>
      <c r="E698" s="145" t="s">
        <v>197</v>
      </c>
      <c r="F698" s="145" t="s">
        <v>198</v>
      </c>
      <c r="G698" s="183">
        <v>45170</v>
      </c>
      <c r="H698" s="183">
        <v>45778</v>
      </c>
      <c r="I698" s="148" t="s">
        <v>440</v>
      </c>
      <c r="J698" s="148">
        <f t="shared" ca="1" si="6"/>
        <v>528</v>
      </c>
      <c r="K698" s="37" t="str">
        <f t="shared" ca="1" si="7"/>
        <v>VIGENTE</v>
      </c>
      <c r="L698" s="144" t="s">
        <v>724</v>
      </c>
      <c r="M698" s="144" t="s">
        <v>527</v>
      </c>
      <c r="N698" s="184" t="s">
        <v>4099</v>
      </c>
      <c r="O698" s="144" t="s">
        <v>523</v>
      </c>
      <c r="P698" s="144" t="s">
        <v>524</v>
      </c>
      <c r="Q698" s="184" t="s">
        <v>4099</v>
      </c>
      <c r="R698" s="144" t="s">
        <v>4100</v>
      </c>
      <c r="S698" s="185" t="s">
        <v>4101</v>
      </c>
      <c r="T698" s="186" t="s">
        <v>4102</v>
      </c>
      <c r="U698" s="184" t="s">
        <v>4103</v>
      </c>
      <c r="V698" s="180" t="s">
        <v>4104</v>
      </c>
      <c r="W698" s="186" t="s">
        <v>533</v>
      </c>
      <c r="X698" s="184" t="s">
        <v>4103</v>
      </c>
      <c r="Y698" s="99"/>
      <c r="Z698" s="99"/>
      <c r="AA698" s="99"/>
      <c r="AB698" s="99"/>
      <c r="AC698" s="99"/>
      <c r="AD698" s="99"/>
      <c r="AE698" s="99"/>
      <c r="AF698" s="99"/>
      <c r="AG698" s="99"/>
      <c r="AH698" s="99"/>
      <c r="AI698" s="99"/>
      <c r="AJ698" s="99"/>
      <c r="AK698" s="99"/>
      <c r="AL698" s="99"/>
      <c r="AM698" s="99"/>
      <c r="AN698" s="99"/>
      <c r="AO698" s="99"/>
      <c r="AP698" s="99"/>
      <c r="AQ698" s="99"/>
      <c r="AR698" s="99"/>
      <c r="AS698" s="99"/>
    </row>
    <row r="699" spans="1:45" ht="14.25" customHeight="1">
      <c r="A699" s="143" t="s">
        <v>4105</v>
      </c>
      <c r="B699" s="144" t="s">
        <v>3569</v>
      </c>
      <c r="C699" s="144" t="s">
        <v>4106</v>
      </c>
      <c r="D699" s="144" t="s">
        <v>1902</v>
      </c>
      <c r="E699" s="145" t="s">
        <v>1903</v>
      </c>
      <c r="F699" s="145" t="s">
        <v>25</v>
      </c>
      <c r="G699" s="183">
        <v>45231</v>
      </c>
      <c r="H699" s="183">
        <v>45597</v>
      </c>
      <c r="I699" s="148" t="s">
        <v>55</v>
      </c>
      <c r="J699" s="148">
        <f t="shared" ca="1" si="6"/>
        <v>347</v>
      </c>
      <c r="K699" s="37" t="str">
        <f t="shared" ca="1" si="7"/>
        <v>VIGENTE</v>
      </c>
      <c r="L699" s="144" t="s">
        <v>1895</v>
      </c>
      <c r="M699" s="144" t="s">
        <v>342</v>
      </c>
      <c r="N699" s="184" t="s">
        <v>4107</v>
      </c>
      <c r="O699" s="144" t="s">
        <v>1180</v>
      </c>
      <c r="P699" s="144" t="s">
        <v>849</v>
      </c>
      <c r="Q699" s="184" t="s">
        <v>4107</v>
      </c>
      <c r="R699" s="144" t="s">
        <v>2737</v>
      </c>
      <c r="S699" s="185" t="s">
        <v>2695</v>
      </c>
      <c r="T699" s="186" t="s">
        <v>2696</v>
      </c>
      <c r="U699" s="184" t="s">
        <v>4108</v>
      </c>
      <c r="V699" s="180" t="s">
        <v>929</v>
      </c>
      <c r="W699" s="186" t="s">
        <v>358</v>
      </c>
      <c r="X699" s="184" t="s">
        <v>4108</v>
      </c>
      <c r="Y699" s="219"/>
      <c r="Z699" s="219"/>
      <c r="AA699" s="219"/>
      <c r="AB699" s="219"/>
      <c r="AC699" s="219"/>
      <c r="AD699" s="219"/>
      <c r="AE699" s="219"/>
      <c r="AF699" s="219"/>
      <c r="AG699" s="219"/>
      <c r="AH699" s="219"/>
      <c r="AI699" s="219"/>
      <c r="AJ699" s="219"/>
      <c r="AK699" s="219"/>
      <c r="AL699" s="219"/>
      <c r="AM699" s="219"/>
      <c r="AN699" s="219"/>
      <c r="AO699" s="219"/>
      <c r="AP699" s="219"/>
      <c r="AQ699" s="219"/>
      <c r="AR699" s="219"/>
      <c r="AS699" s="219"/>
    </row>
    <row r="700" spans="1:45" ht="14.25" customHeight="1">
      <c r="A700" s="143" t="s">
        <v>4109</v>
      </c>
      <c r="B700" s="144"/>
      <c r="C700" s="144" t="s">
        <v>4110</v>
      </c>
      <c r="D700" s="144" t="s">
        <v>4111</v>
      </c>
      <c r="E700" s="145" t="s">
        <v>4112</v>
      </c>
      <c r="F700" s="145" t="s">
        <v>25</v>
      </c>
      <c r="G700" s="183">
        <v>45162</v>
      </c>
      <c r="H700" s="183">
        <v>45341</v>
      </c>
      <c r="I700" s="148" t="s">
        <v>153</v>
      </c>
      <c r="J700" s="148">
        <f t="shared" ca="1" si="6"/>
        <v>91</v>
      </c>
      <c r="K700" s="37" t="str">
        <f t="shared" ca="1" si="7"/>
        <v>VIGENTE</v>
      </c>
      <c r="L700" s="144" t="s">
        <v>1633</v>
      </c>
      <c r="M700" s="144" t="s">
        <v>1022</v>
      </c>
      <c r="N700" s="184" t="s">
        <v>4113</v>
      </c>
      <c r="O700" s="144" t="s">
        <v>1635</v>
      </c>
      <c r="P700" s="144" t="s">
        <v>224</v>
      </c>
      <c r="Q700" s="184" t="s">
        <v>4113</v>
      </c>
      <c r="R700" s="144" t="s">
        <v>4114</v>
      </c>
      <c r="S700" s="185" t="s">
        <v>2267</v>
      </c>
      <c r="T700" s="186" t="s">
        <v>1728</v>
      </c>
      <c r="U700" s="184" t="s">
        <v>4115</v>
      </c>
      <c r="V700" s="180" t="s">
        <v>2265</v>
      </c>
      <c r="W700" s="186" t="s">
        <v>1726</v>
      </c>
      <c r="X700" s="224" t="s">
        <v>4115</v>
      </c>
      <c r="Y700" s="99"/>
      <c r="Z700" s="99"/>
      <c r="AA700" s="99"/>
      <c r="AB700" s="99"/>
      <c r="AC700" s="99"/>
      <c r="AD700" s="99"/>
      <c r="AE700" s="99"/>
      <c r="AF700" s="99"/>
      <c r="AG700" s="99"/>
      <c r="AH700" s="99"/>
      <c r="AI700" s="99"/>
      <c r="AJ700" s="99"/>
      <c r="AK700" s="99"/>
      <c r="AL700" s="99"/>
      <c r="AM700" s="99"/>
      <c r="AN700" s="99"/>
      <c r="AO700" s="99"/>
      <c r="AP700" s="99"/>
      <c r="AQ700" s="99"/>
      <c r="AR700" s="99"/>
      <c r="AS700" s="99"/>
    </row>
    <row r="701" spans="1:45" ht="14.25" customHeight="1">
      <c r="A701" s="143" t="s">
        <v>4109</v>
      </c>
      <c r="B701" s="144"/>
      <c r="C701" s="144" t="s">
        <v>4110</v>
      </c>
      <c r="D701" s="144" t="s">
        <v>4111</v>
      </c>
      <c r="E701" s="145" t="s">
        <v>4112</v>
      </c>
      <c r="F701" s="145" t="s">
        <v>25</v>
      </c>
      <c r="G701" s="183">
        <v>45162</v>
      </c>
      <c r="H701" s="183">
        <v>45341</v>
      </c>
      <c r="I701" s="148" t="s">
        <v>153</v>
      </c>
      <c r="J701" s="148">
        <f t="shared" ca="1" si="6"/>
        <v>91</v>
      </c>
      <c r="K701" s="37" t="str">
        <f t="shared" ca="1" si="7"/>
        <v>VIGENTE</v>
      </c>
      <c r="L701" s="144" t="s">
        <v>1633</v>
      </c>
      <c r="M701" s="144" t="s">
        <v>1022</v>
      </c>
      <c r="N701" s="184" t="s">
        <v>4113</v>
      </c>
      <c r="O701" s="144" t="s">
        <v>1635</v>
      </c>
      <c r="P701" s="144" t="s">
        <v>224</v>
      </c>
      <c r="Q701" s="184" t="s">
        <v>4113</v>
      </c>
      <c r="R701" s="144" t="s">
        <v>4116</v>
      </c>
      <c r="S701" s="185" t="s">
        <v>4117</v>
      </c>
      <c r="T701" s="186" t="s">
        <v>1029</v>
      </c>
      <c r="U701" s="184" t="s">
        <v>4115</v>
      </c>
      <c r="V701" s="180" t="s">
        <v>4118</v>
      </c>
      <c r="W701" s="186" t="s">
        <v>1026</v>
      </c>
      <c r="X701" s="224" t="s">
        <v>4115</v>
      </c>
      <c r="Y701" s="219"/>
      <c r="Z701" s="219"/>
      <c r="AA701" s="219"/>
      <c r="AB701" s="219"/>
      <c r="AC701" s="219"/>
      <c r="AD701" s="219"/>
      <c r="AE701" s="219"/>
      <c r="AF701" s="219"/>
      <c r="AG701" s="219"/>
      <c r="AH701" s="219"/>
      <c r="AI701" s="219"/>
      <c r="AJ701" s="219"/>
      <c r="AK701" s="219"/>
      <c r="AL701" s="219"/>
      <c r="AM701" s="219"/>
      <c r="AN701" s="219"/>
      <c r="AO701" s="219"/>
      <c r="AP701" s="219"/>
      <c r="AQ701" s="219"/>
      <c r="AR701" s="219"/>
      <c r="AS701" s="219"/>
    </row>
    <row r="702" spans="1:45" ht="14.25" customHeight="1">
      <c r="A702" s="223" t="s">
        <v>4119</v>
      </c>
      <c r="B702" s="144" t="s">
        <v>2882</v>
      </c>
      <c r="C702" s="144" t="s">
        <v>4120</v>
      </c>
      <c r="D702" s="144" t="s">
        <v>3467</v>
      </c>
      <c r="E702" s="145" t="s">
        <v>2885</v>
      </c>
      <c r="F702" s="145" t="s">
        <v>25</v>
      </c>
      <c r="G702" s="183">
        <v>45110</v>
      </c>
      <c r="H702" s="183">
        <v>46571</v>
      </c>
      <c r="I702" s="148" t="s">
        <v>236</v>
      </c>
      <c r="J702" s="148">
        <f t="shared" ca="1" si="6"/>
        <v>1321</v>
      </c>
      <c r="K702" s="37" t="str">
        <f t="shared" ca="1" si="7"/>
        <v>VIGENTE</v>
      </c>
      <c r="L702" s="144" t="s">
        <v>2218</v>
      </c>
      <c r="M702" s="144" t="s">
        <v>1210</v>
      </c>
      <c r="N702" s="184" t="s">
        <v>4121</v>
      </c>
      <c r="O702" s="144" t="s">
        <v>683</v>
      </c>
      <c r="P702" s="144" t="s">
        <v>308</v>
      </c>
      <c r="Q702" s="184" t="s">
        <v>4121</v>
      </c>
      <c r="R702" s="144" t="s">
        <v>3954</v>
      </c>
      <c r="S702" s="185" t="s">
        <v>4122</v>
      </c>
      <c r="T702" s="186" t="s">
        <v>3133</v>
      </c>
      <c r="U702" s="184" t="s">
        <v>4123</v>
      </c>
      <c r="V702" s="180" t="s">
        <v>1212</v>
      </c>
      <c r="W702" s="186" t="s">
        <v>1213</v>
      </c>
      <c r="X702" s="184" t="s">
        <v>4123</v>
      </c>
      <c r="Y702" s="99"/>
      <c r="Z702" s="99"/>
      <c r="AA702" s="99"/>
      <c r="AB702" s="99"/>
      <c r="AC702" s="99"/>
      <c r="AD702" s="99"/>
      <c r="AE702" s="99"/>
      <c r="AF702" s="99"/>
      <c r="AG702" s="99"/>
      <c r="AH702" s="99"/>
      <c r="AI702" s="99"/>
      <c r="AJ702" s="99"/>
      <c r="AK702" s="99"/>
      <c r="AL702" s="99"/>
      <c r="AM702" s="99"/>
      <c r="AN702" s="99"/>
      <c r="AO702" s="99"/>
      <c r="AP702" s="99"/>
      <c r="AQ702" s="99"/>
      <c r="AR702" s="99"/>
      <c r="AS702" s="99"/>
    </row>
    <row r="703" spans="1:45" ht="14.25" customHeight="1">
      <c r="A703" s="143" t="s">
        <v>4124</v>
      </c>
      <c r="B703" s="144"/>
      <c r="C703" s="144" t="s">
        <v>4125</v>
      </c>
      <c r="D703" s="144" t="s">
        <v>1686</v>
      </c>
      <c r="E703" s="145" t="s">
        <v>2563</v>
      </c>
      <c r="F703" s="145" t="s">
        <v>198</v>
      </c>
      <c r="G703" s="183">
        <v>45216</v>
      </c>
      <c r="H703" s="183">
        <v>45351</v>
      </c>
      <c r="I703" s="148" t="s">
        <v>153</v>
      </c>
      <c r="J703" s="148">
        <f t="shared" ca="1" si="6"/>
        <v>101</v>
      </c>
      <c r="K703" s="37" t="str">
        <f t="shared" ca="1" si="7"/>
        <v>VIGENTE</v>
      </c>
      <c r="L703" s="144" t="s">
        <v>4126</v>
      </c>
      <c r="M703" s="144" t="s">
        <v>88</v>
      </c>
      <c r="N703" s="184" t="s">
        <v>4127</v>
      </c>
      <c r="O703" s="144" t="s">
        <v>84</v>
      </c>
      <c r="P703" s="144" t="s">
        <v>85</v>
      </c>
      <c r="Q703" s="184" t="s">
        <v>4127</v>
      </c>
      <c r="R703" s="144" t="s">
        <v>1834</v>
      </c>
      <c r="S703" s="185" t="s">
        <v>3861</v>
      </c>
      <c r="T703" s="186" t="s">
        <v>1309</v>
      </c>
      <c r="U703" s="184" t="s">
        <v>4128</v>
      </c>
      <c r="V703" s="185" t="s">
        <v>786</v>
      </c>
      <c r="W703" s="186" t="s">
        <v>334</v>
      </c>
      <c r="X703" s="184" t="s">
        <v>4128</v>
      </c>
      <c r="Y703" s="219"/>
      <c r="Z703" s="219"/>
      <c r="AA703" s="219"/>
      <c r="AB703" s="219"/>
      <c r="AC703" s="219"/>
      <c r="AD703" s="219"/>
      <c r="AE703" s="219"/>
      <c r="AF703" s="219"/>
      <c r="AG703" s="219"/>
      <c r="AH703" s="219"/>
      <c r="AI703" s="219"/>
      <c r="AJ703" s="219"/>
      <c r="AK703" s="219"/>
      <c r="AL703" s="219"/>
      <c r="AM703" s="219"/>
      <c r="AN703" s="219"/>
      <c r="AO703" s="219"/>
      <c r="AP703" s="219"/>
      <c r="AQ703" s="219"/>
      <c r="AR703" s="219"/>
      <c r="AS703" s="219"/>
    </row>
    <row r="704" spans="1:45" ht="14.25" customHeight="1">
      <c r="A704" s="143" t="s">
        <v>4124</v>
      </c>
      <c r="B704" s="144"/>
      <c r="C704" s="144" t="s">
        <v>4125</v>
      </c>
      <c r="D704" s="144" t="s">
        <v>1686</v>
      </c>
      <c r="E704" s="145" t="s">
        <v>2563</v>
      </c>
      <c r="F704" s="145" t="s">
        <v>198</v>
      </c>
      <c r="G704" s="183">
        <v>45216</v>
      </c>
      <c r="H704" s="183">
        <v>45351</v>
      </c>
      <c r="I704" s="148" t="s">
        <v>153</v>
      </c>
      <c r="J704" s="148">
        <f t="shared" ca="1" si="6"/>
        <v>101</v>
      </c>
      <c r="K704" s="37" t="str">
        <f t="shared" ca="1" si="7"/>
        <v>VIGENTE</v>
      </c>
      <c r="L704" s="144" t="s">
        <v>4126</v>
      </c>
      <c r="M704" s="144" t="s">
        <v>88</v>
      </c>
      <c r="N704" s="184" t="s">
        <v>4127</v>
      </c>
      <c r="O704" s="144" t="s">
        <v>84</v>
      </c>
      <c r="P704" s="144" t="s">
        <v>85</v>
      </c>
      <c r="Q704" s="184" t="s">
        <v>4127</v>
      </c>
      <c r="R704" s="144" t="s">
        <v>1828</v>
      </c>
      <c r="S704" s="185" t="s">
        <v>1829</v>
      </c>
      <c r="T704" s="186" t="s">
        <v>1830</v>
      </c>
      <c r="U704" s="184" t="s">
        <v>4128</v>
      </c>
      <c r="V704" s="180" t="s">
        <v>1832</v>
      </c>
      <c r="W704" s="186" t="s">
        <v>1833</v>
      </c>
      <c r="X704" s="184" t="s">
        <v>4128</v>
      </c>
      <c r="Y704" s="99"/>
      <c r="Z704" s="99"/>
      <c r="AA704" s="99"/>
      <c r="AB704" s="99"/>
      <c r="AC704" s="99"/>
      <c r="AD704" s="99"/>
      <c r="AE704" s="99"/>
      <c r="AF704" s="99"/>
      <c r="AG704" s="99"/>
      <c r="AH704" s="99"/>
      <c r="AI704" s="99"/>
      <c r="AJ704" s="99"/>
      <c r="AK704" s="99"/>
      <c r="AL704" s="99"/>
      <c r="AM704" s="99"/>
      <c r="AN704" s="99"/>
      <c r="AO704" s="99"/>
      <c r="AP704" s="99"/>
      <c r="AQ704" s="99"/>
      <c r="AR704" s="99"/>
      <c r="AS704" s="99"/>
    </row>
    <row r="705" spans="1:45" ht="14.25" customHeight="1">
      <c r="A705" s="143" t="s">
        <v>4129</v>
      </c>
      <c r="B705" s="144" t="s">
        <v>4130</v>
      </c>
      <c r="C705" s="144" t="s">
        <v>4131</v>
      </c>
      <c r="D705" s="144" t="s">
        <v>2705</v>
      </c>
      <c r="E705" s="145" t="s">
        <v>2596</v>
      </c>
      <c r="F705" s="145" t="s">
        <v>25</v>
      </c>
      <c r="G705" s="183">
        <v>45205</v>
      </c>
      <c r="H705" s="183">
        <v>45571</v>
      </c>
      <c r="I705" s="148" t="s">
        <v>361</v>
      </c>
      <c r="J705" s="148">
        <f t="shared" ca="1" si="6"/>
        <v>321</v>
      </c>
      <c r="K705" s="37" t="str">
        <f t="shared" ca="1" si="7"/>
        <v>VIGENTE</v>
      </c>
      <c r="L705" s="144" t="s">
        <v>3441</v>
      </c>
      <c r="M705" s="144" t="s">
        <v>257</v>
      </c>
      <c r="N705" s="184" t="s">
        <v>4132</v>
      </c>
      <c r="O705" s="144" t="s">
        <v>1680</v>
      </c>
      <c r="P705" s="144" t="s">
        <v>49</v>
      </c>
      <c r="Q705" s="184" t="s">
        <v>4132</v>
      </c>
      <c r="R705" s="144" t="s">
        <v>3439</v>
      </c>
      <c r="S705" s="185" t="s">
        <v>4133</v>
      </c>
      <c r="T705" s="186" t="s">
        <v>44</v>
      </c>
      <c r="U705" s="184" t="s">
        <v>4134</v>
      </c>
      <c r="V705" s="180" t="s">
        <v>4135</v>
      </c>
      <c r="W705" s="186" t="s">
        <v>4136</v>
      </c>
      <c r="X705" s="184" t="s">
        <v>4134</v>
      </c>
      <c r="Y705" s="219"/>
      <c r="Z705" s="219"/>
      <c r="AA705" s="219"/>
      <c r="AB705" s="219"/>
      <c r="AC705" s="219"/>
      <c r="AD705" s="219"/>
      <c r="AE705" s="219"/>
      <c r="AF705" s="219"/>
      <c r="AG705" s="219"/>
      <c r="AH705" s="219"/>
      <c r="AI705" s="219"/>
      <c r="AJ705" s="219"/>
      <c r="AK705" s="219"/>
      <c r="AL705" s="219"/>
      <c r="AM705" s="219"/>
      <c r="AN705" s="219"/>
      <c r="AO705" s="219"/>
      <c r="AP705" s="219"/>
      <c r="AQ705" s="219"/>
      <c r="AR705" s="219"/>
      <c r="AS705" s="219"/>
    </row>
    <row r="706" spans="1:45" ht="14.25" customHeight="1">
      <c r="A706" s="143" t="s">
        <v>4137</v>
      </c>
      <c r="B706" s="144" t="s">
        <v>3718</v>
      </c>
      <c r="C706" s="144" t="s">
        <v>4138</v>
      </c>
      <c r="D706" s="144" t="s">
        <v>3720</v>
      </c>
      <c r="E706" s="145" t="s">
        <v>3887</v>
      </c>
      <c r="F706" s="145" t="s">
        <v>25</v>
      </c>
      <c r="G706" s="183">
        <v>45236</v>
      </c>
      <c r="H706" s="183">
        <v>45602</v>
      </c>
      <c r="I706" s="148" t="s">
        <v>55</v>
      </c>
      <c r="J706" s="148">
        <f t="shared" ca="1" si="6"/>
        <v>352</v>
      </c>
      <c r="K706" s="37" t="str">
        <f t="shared" ca="1" si="7"/>
        <v>VIGENTE</v>
      </c>
      <c r="L706" s="144" t="s">
        <v>4139</v>
      </c>
      <c r="M706" s="144" t="s">
        <v>812</v>
      </c>
      <c r="N706" s="184"/>
      <c r="O706" s="144" t="s">
        <v>379</v>
      </c>
      <c r="P706" s="144" t="s">
        <v>380</v>
      </c>
      <c r="Q706" s="184"/>
      <c r="R706" s="144" t="s">
        <v>1695</v>
      </c>
      <c r="S706" s="185" t="s">
        <v>1142</v>
      </c>
      <c r="T706" s="186" t="s">
        <v>4140</v>
      </c>
      <c r="U706" s="184"/>
      <c r="V706" s="180" t="s">
        <v>4141</v>
      </c>
      <c r="W706" s="186" t="s">
        <v>4142</v>
      </c>
      <c r="X706" s="184"/>
      <c r="Y706" s="99"/>
      <c r="Z706" s="99"/>
      <c r="AA706" s="99"/>
      <c r="AB706" s="99"/>
      <c r="AC706" s="99"/>
      <c r="AD706" s="99"/>
      <c r="AE706" s="99"/>
      <c r="AF706" s="99"/>
      <c r="AG706" s="99"/>
      <c r="AH706" s="99"/>
      <c r="AI706" s="99"/>
      <c r="AJ706" s="99"/>
      <c r="AK706" s="99"/>
      <c r="AL706" s="99"/>
      <c r="AM706" s="99"/>
      <c r="AN706" s="99"/>
      <c r="AO706" s="99"/>
      <c r="AP706" s="99"/>
      <c r="AQ706" s="99"/>
      <c r="AR706" s="99"/>
      <c r="AS706" s="99"/>
    </row>
    <row r="707" spans="1:45" ht="14.25" customHeight="1">
      <c r="A707" s="143" t="s">
        <v>4137</v>
      </c>
      <c r="B707" s="144" t="s">
        <v>3718</v>
      </c>
      <c r="C707" s="144" t="s">
        <v>4138</v>
      </c>
      <c r="D707" s="144" t="s">
        <v>3720</v>
      </c>
      <c r="E707" s="145" t="s">
        <v>3887</v>
      </c>
      <c r="F707" s="145" t="s">
        <v>25</v>
      </c>
      <c r="G707" s="183">
        <v>45236</v>
      </c>
      <c r="H707" s="183">
        <v>45602</v>
      </c>
      <c r="I707" s="148" t="s">
        <v>55</v>
      </c>
      <c r="J707" s="148">
        <f t="shared" ca="1" si="6"/>
        <v>352</v>
      </c>
      <c r="K707" s="37" t="str">
        <f t="shared" ca="1" si="7"/>
        <v>VIGENTE</v>
      </c>
      <c r="L707" s="144" t="s">
        <v>4139</v>
      </c>
      <c r="M707" s="144" t="s">
        <v>812</v>
      </c>
      <c r="N707" s="184"/>
      <c r="O707" s="144" t="s">
        <v>379</v>
      </c>
      <c r="P707" s="144" t="s">
        <v>380</v>
      </c>
      <c r="Q707" s="184"/>
      <c r="R707" s="144" t="s">
        <v>4143</v>
      </c>
      <c r="S707" s="185" t="s">
        <v>1917</v>
      </c>
      <c r="T707" s="186" t="s">
        <v>1918</v>
      </c>
      <c r="U707" s="184"/>
      <c r="V707" s="180" t="s">
        <v>3770</v>
      </c>
      <c r="W707" s="186" t="s">
        <v>3771</v>
      </c>
      <c r="X707" s="184"/>
      <c r="Y707" s="219"/>
      <c r="Z707" s="219"/>
      <c r="AA707" s="219"/>
      <c r="AB707" s="219"/>
      <c r="AC707" s="219"/>
      <c r="AD707" s="219"/>
      <c r="AE707" s="219"/>
      <c r="AF707" s="219"/>
      <c r="AG707" s="219"/>
      <c r="AH707" s="219"/>
      <c r="AI707" s="219"/>
      <c r="AJ707" s="219"/>
      <c r="AK707" s="219"/>
      <c r="AL707" s="219"/>
      <c r="AM707" s="219"/>
      <c r="AN707" s="219"/>
      <c r="AO707" s="219"/>
      <c r="AP707" s="219"/>
      <c r="AQ707" s="219"/>
      <c r="AR707" s="219"/>
      <c r="AS707" s="219"/>
    </row>
    <row r="708" spans="1:45" ht="14.25" customHeight="1">
      <c r="A708" s="223">
        <v>45231</v>
      </c>
      <c r="B708" s="144"/>
      <c r="C708" s="144" t="s">
        <v>4144</v>
      </c>
      <c r="D708" s="144" t="s">
        <v>4145</v>
      </c>
      <c r="E708" s="145" t="s">
        <v>2836</v>
      </c>
      <c r="F708" s="145" t="s">
        <v>25</v>
      </c>
      <c r="G708" s="183">
        <v>44932</v>
      </c>
      <c r="H708" s="183">
        <v>45297</v>
      </c>
      <c r="I708" s="148" t="s">
        <v>138</v>
      </c>
      <c r="J708" s="148">
        <f t="shared" ca="1" si="6"/>
        <v>47</v>
      </c>
      <c r="K708" s="37" t="str">
        <f t="shared" ca="1" si="7"/>
        <v>PROVIDÊNCIAS</v>
      </c>
      <c r="L708" s="144" t="s">
        <v>2837</v>
      </c>
      <c r="M708" s="144" t="s">
        <v>2838</v>
      </c>
      <c r="N708" s="184" t="s">
        <v>4146</v>
      </c>
      <c r="O708" s="144" t="s">
        <v>2840</v>
      </c>
      <c r="P708" s="144" t="s">
        <v>2841</v>
      </c>
      <c r="Q708" s="184" t="s">
        <v>4146</v>
      </c>
      <c r="R708" s="144" t="s">
        <v>1436</v>
      </c>
      <c r="S708" s="185" t="s">
        <v>2842</v>
      </c>
      <c r="T708" s="186" t="s">
        <v>2843</v>
      </c>
      <c r="U708" s="184" t="s">
        <v>4147</v>
      </c>
      <c r="V708" s="180" t="s">
        <v>2845</v>
      </c>
      <c r="W708" s="186" t="s">
        <v>2846</v>
      </c>
      <c r="X708" s="184" t="s">
        <v>4147</v>
      </c>
      <c r="Y708" s="99"/>
      <c r="Z708" s="99"/>
      <c r="AA708" s="99"/>
      <c r="AB708" s="99"/>
      <c r="AC708" s="99"/>
      <c r="AD708" s="99"/>
      <c r="AE708" s="99"/>
      <c r="AF708" s="99"/>
      <c r="AG708" s="99"/>
      <c r="AH708" s="99"/>
      <c r="AI708" s="99"/>
      <c r="AJ708" s="99"/>
      <c r="AK708" s="99"/>
      <c r="AL708" s="99"/>
      <c r="AM708" s="99"/>
      <c r="AN708" s="99"/>
      <c r="AO708" s="99"/>
      <c r="AP708" s="99"/>
      <c r="AQ708" s="99"/>
      <c r="AR708" s="99"/>
      <c r="AS708" s="99"/>
    </row>
    <row r="709" spans="1:45" ht="14.25" customHeight="1">
      <c r="A709" s="223">
        <v>45231</v>
      </c>
      <c r="B709" s="144"/>
      <c r="C709" s="144" t="s">
        <v>4144</v>
      </c>
      <c r="D709" s="144" t="s">
        <v>4145</v>
      </c>
      <c r="E709" s="145" t="s">
        <v>2836</v>
      </c>
      <c r="F709" s="145" t="s">
        <v>25</v>
      </c>
      <c r="G709" s="183">
        <v>44932</v>
      </c>
      <c r="H709" s="183">
        <v>45297</v>
      </c>
      <c r="I709" s="148" t="s">
        <v>138</v>
      </c>
      <c r="J709" s="148">
        <f t="shared" ca="1" si="6"/>
        <v>47</v>
      </c>
      <c r="K709" s="37" t="str">
        <f t="shared" ca="1" si="7"/>
        <v>PROVIDÊNCIAS</v>
      </c>
      <c r="L709" s="144" t="s">
        <v>2837</v>
      </c>
      <c r="M709" s="144" t="s">
        <v>2838</v>
      </c>
      <c r="N709" s="184" t="s">
        <v>4146</v>
      </c>
      <c r="O709" s="144" t="s">
        <v>2840</v>
      </c>
      <c r="P709" s="144" t="s">
        <v>2841</v>
      </c>
      <c r="Q709" s="184" t="s">
        <v>4146</v>
      </c>
      <c r="R709" s="144" t="s">
        <v>1471</v>
      </c>
      <c r="S709" s="185" t="s">
        <v>3192</v>
      </c>
      <c r="T709" s="186" t="s">
        <v>3193</v>
      </c>
      <c r="U709" s="184" t="s">
        <v>4148</v>
      </c>
      <c r="V709" s="180" t="s">
        <v>3195</v>
      </c>
      <c r="W709" s="186" t="s">
        <v>3196</v>
      </c>
      <c r="X709" s="184" t="s">
        <v>4148</v>
      </c>
      <c r="Y709" s="219"/>
      <c r="Z709" s="219"/>
      <c r="AA709" s="219"/>
      <c r="AB709" s="219"/>
      <c r="AC709" s="219"/>
      <c r="AD709" s="219"/>
      <c r="AE709" s="219"/>
      <c r="AF709" s="219"/>
      <c r="AG709" s="219"/>
      <c r="AH709" s="219"/>
      <c r="AI709" s="219"/>
      <c r="AJ709" s="219"/>
      <c r="AK709" s="219"/>
      <c r="AL709" s="219"/>
      <c r="AM709" s="219"/>
      <c r="AN709" s="219"/>
      <c r="AO709" s="219"/>
      <c r="AP709" s="219"/>
      <c r="AQ709" s="219"/>
      <c r="AR709" s="219"/>
      <c r="AS709" s="219"/>
    </row>
    <row r="710" spans="1:45" ht="14.25" customHeight="1">
      <c r="A710" s="143" t="s">
        <v>4149</v>
      </c>
      <c r="B710" s="144" t="s">
        <v>3718</v>
      </c>
      <c r="C710" s="144" t="s">
        <v>4150</v>
      </c>
      <c r="D710" s="144" t="s">
        <v>3720</v>
      </c>
      <c r="E710" s="145" t="s">
        <v>3887</v>
      </c>
      <c r="F710" s="145" t="s">
        <v>25</v>
      </c>
      <c r="G710" s="183">
        <v>45219</v>
      </c>
      <c r="H710" s="183">
        <v>45585</v>
      </c>
      <c r="I710" s="148" t="s">
        <v>361</v>
      </c>
      <c r="J710" s="148">
        <f t="shared" ca="1" si="6"/>
        <v>335</v>
      </c>
      <c r="K710" s="37" t="str">
        <f t="shared" ca="1" si="7"/>
        <v>VIGENTE</v>
      </c>
      <c r="L710" s="144" t="s">
        <v>848</v>
      </c>
      <c r="M710" s="144" t="s">
        <v>849</v>
      </c>
      <c r="N710" s="184" t="s">
        <v>4151</v>
      </c>
      <c r="O710" s="144" t="s">
        <v>4152</v>
      </c>
      <c r="P710" s="144" t="s">
        <v>1004</v>
      </c>
      <c r="Q710" s="184" t="s">
        <v>4151</v>
      </c>
      <c r="R710" s="144" t="s">
        <v>4153</v>
      </c>
      <c r="S710" s="185" t="s">
        <v>1645</v>
      </c>
      <c r="T710" s="186" t="s">
        <v>1646</v>
      </c>
      <c r="U710" s="184" t="s">
        <v>4154</v>
      </c>
      <c r="V710" s="185" t="s">
        <v>2889</v>
      </c>
      <c r="W710" s="186" t="s">
        <v>2181</v>
      </c>
      <c r="X710" s="184" t="s">
        <v>4154</v>
      </c>
      <c r="Y710" s="99"/>
      <c r="Z710" s="99"/>
      <c r="AA710" s="99"/>
      <c r="AB710" s="99"/>
      <c r="AC710" s="99"/>
      <c r="AD710" s="99"/>
      <c r="AE710" s="99"/>
      <c r="AF710" s="99"/>
      <c r="AG710" s="99"/>
      <c r="AH710" s="99"/>
      <c r="AI710" s="99"/>
      <c r="AJ710" s="99"/>
      <c r="AK710" s="99"/>
      <c r="AL710" s="99"/>
      <c r="AM710" s="99"/>
      <c r="AN710" s="99"/>
      <c r="AO710" s="99"/>
      <c r="AP710" s="99"/>
      <c r="AQ710" s="99"/>
      <c r="AR710" s="99"/>
      <c r="AS710" s="99"/>
    </row>
    <row r="711" spans="1:45" ht="14.25" customHeight="1">
      <c r="A711" s="143" t="s">
        <v>4149</v>
      </c>
      <c r="B711" s="144" t="s">
        <v>3718</v>
      </c>
      <c r="C711" s="144" t="s">
        <v>4150</v>
      </c>
      <c r="D711" s="144" t="s">
        <v>3720</v>
      </c>
      <c r="E711" s="145" t="s">
        <v>3887</v>
      </c>
      <c r="F711" s="145" t="s">
        <v>25</v>
      </c>
      <c r="G711" s="183">
        <v>45219</v>
      </c>
      <c r="H711" s="183">
        <v>45585</v>
      </c>
      <c r="I711" s="148" t="s">
        <v>361</v>
      </c>
      <c r="J711" s="148">
        <f t="shared" ca="1" si="6"/>
        <v>335</v>
      </c>
      <c r="K711" s="37" t="str">
        <f t="shared" ca="1" si="7"/>
        <v>VIGENTE</v>
      </c>
      <c r="L711" s="144" t="s">
        <v>848</v>
      </c>
      <c r="M711" s="144" t="s">
        <v>849</v>
      </c>
      <c r="N711" s="184" t="s">
        <v>4151</v>
      </c>
      <c r="O711" s="144" t="s">
        <v>4152</v>
      </c>
      <c r="P711" s="144" t="s">
        <v>1004</v>
      </c>
      <c r="Q711" s="184" t="s">
        <v>4151</v>
      </c>
      <c r="R711" s="144" t="s">
        <v>4155</v>
      </c>
      <c r="S711" s="185" t="s">
        <v>341</v>
      </c>
      <c r="T711" s="186" t="s">
        <v>342</v>
      </c>
      <c r="U711" s="184" t="s">
        <v>4154</v>
      </c>
      <c r="V711" s="185" t="s">
        <v>861</v>
      </c>
      <c r="W711" s="186" t="s">
        <v>862</v>
      </c>
      <c r="X711" s="184" t="s">
        <v>4154</v>
      </c>
      <c r="Y711" s="219"/>
      <c r="Z711" s="219"/>
      <c r="AA711" s="219"/>
      <c r="AB711" s="219"/>
      <c r="AC711" s="219"/>
      <c r="AD711" s="219"/>
      <c r="AE711" s="219"/>
      <c r="AF711" s="219"/>
      <c r="AG711" s="219"/>
      <c r="AH711" s="219"/>
      <c r="AI711" s="219"/>
      <c r="AJ711" s="219"/>
      <c r="AK711" s="219"/>
      <c r="AL711" s="219"/>
      <c r="AM711" s="219"/>
      <c r="AN711" s="219"/>
      <c r="AO711" s="219"/>
      <c r="AP711" s="219"/>
      <c r="AQ711" s="219"/>
      <c r="AR711" s="219"/>
      <c r="AS711" s="219"/>
    </row>
    <row r="712" spans="1:45" ht="14.25" customHeight="1">
      <c r="A712" s="143" t="s">
        <v>4149</v>
      </c>
      <c r="B712" s="144" t="s">
        <v>3718</v>
      </c>
      <c r="C712" s="144" t="s">
        <v>4150</v>
      </c>
      <c r="D712" s="144" t="s">
        <v>3720</v>
      </c>
      <c r="E712" s="145" t="s">
        <v>3887</v>
      </c>
      <c r="F712" s="145" t="s">
        <v>25</v>
      </c>
      <c r="G712" s="183">
        <v>45219</v>
      </c>
      <c r="H712" s="183">
        <v>45585</v>
      </c>
      <c r="I712" s="148" t="s">
        <v>361</v>
      </c>
      <c r="J712" s="148">
        <f t="shared" ca="1" si="6"/>
        <v>335</v>
      </c>
      <c r="K712" s="37" t="str">
        <f t="shared" ca="1" si="7"/>
        <v>VIGENTE</v>
      </c>
      <c r="L712" s="144" t="s">
        <v>848</v>
      </c>
      <c r="M712" s="144" t="s">
        <v>849</v>
      </c>
      <c r="N712" s="184" t="s">
        <v>4151</v>
      </c>
      <c r="O712" s="144" t="s">
        <v>4152</v>
      </c>
      <c r="P712" s="144" t="s">
        <v>1004</v>
      </c>
      <c r="Q712" s="184" t="s">
        <v>4151</v>
      </c>
      <c r="R712" s="144" t="s">
        <v>4156</v>
      </c>
      <c r="S712" s="185" t="s">
        <v>1739</v>
      </c>
      <c r="T712" s="186" t="s">
        <v>355</v>
      </c>
      <c r="U712" s="184" t="s">
        <v>4157</v>
      </c>
      <c r="V712" s="185" t="s">
        <v>929</v>
      </c>
      <c r="W712" s="186" t="s">
        <v>358</v>
      </c>
      <c r="X712" s="184" t="s">
        <v>4157</v>
      </c>
      <c r="Y712" s="99"/>
      <c r="Z712" s="99"/>
      <c r="AA712" s="99"/>
      <c r="AB712" s="99"/>
      <c r="AC712" s="99"/>
      <c r="AD712" s="99"/>
      <c r="AE712" s="99"/>
      <c r="AF712" s="99"/>
      <c r="AG712" s="99"/>
      <c r="AH712" s="99"/>
      <c r="AI712" s="99"/>
      <c r="AJ712" s="99"/>
      <c r="AK712" s="99"/>
      <c r="AL712" s="99"/>
      <c r="AM712" s="99"/>
      <c r="AN712" s="99"/>
      <c r="AO712" s="99"/>
      <c r="AP712" s="99"/>
      <c r="AQ712" s="99"/>
      <c r="AR712" s="99"/>
      <c r="AS712" s="99"/>
    </row>
    <row r="713" spans="1:45" ht="14.25" customHeight="1">
      <c r="A713" s="143" t="s">
        <v>4149</v>
      </c>
      <c r="B713" s="144" t="s">
        <v>3718</v>
      </c>
      <c r="C713" s="144" t="s">
        <v>4150</v>
      </c>
      <c r="D713" s="144" t="s">
        <v>3720</v>
      </c>
      <c r="E713" s="145" t="s">
        <v>3887</v>
      </c>
      <c r="F713" s="145" t="s">
        <v>25</v>
      </c>
      <c r="G713" s="183">
        <v>45219</v>
      </c>
      <c r="H713" s="183">
        <v>45585</v>
      </c>
      <c r="I713" s="148" t="s">
        <v>361</v>
      </c>
      <c r="J713" s="148">
        <f t="shared" ca="1" si="6"/>
        <v>335</v>
      </c>
      <c r="K713" s="37" t="str">
        <f t="shared" ca="1" si="7"/>
        <v>VIGENTE</v>
      </c>
      <c r="L713" s="144" t="s">
        <v>848</v>
      </c>
      <c r="M713" s="144" t="s">
        <v>849</v>
      </c>
      <c r="N713" s="184" t="s">
        <v>4151</v>
      </c>
      <c r="O713" s="144" t="s">
        <v>4152</v>
      </c>
      <c r="P713" s="144" t="s">
        <v>1004</v>
      </c>
      <c r="Q713" s="184" t="s">
        <v>4151</v>
      </c>
      <c r="R713" s="144" t="s">
        <v>4158</v>
      </c>
      <c r="S713" s="185" t="s">
        <v>798</v>
      </c>
      <c r="T713" s="186" t="s">
        <v>799</v>
      </c>
      <c r="U713" s="184" t="s">
        <v>4157</v>
      </c>
      <c r="V713" s="185" t="s">
        <v>1316</v>
      </c>
      <c r="W713" s="186" t="s">
        <v>1317</v>
      </c>
      <c r="X713" s="184" t="s">
        <v>4157</v>
      </c>
      <c r="Y713" s="219"/>
      <c r="Z713" s="219"/>
      <c r="AA713" s="219"/>
      <c r="AB713" s="219"/>
      <c r="AC713" s="219"/>
      <c r="AD713" s="219"/>
      <c r="AE713" s="219"/>
      <c r="AF713" s="219"/>
      <c r="AG713" s="219"/>
      <c r="AH713" s="219"/>
      <c r="AI713" s="219"/>
      <c r="AJ713" s="219"/>
      <c r="AK713" s="219"/>
      <c r="AL713" s="219"/>
      <c r="AM713" s="219"/>
      <c r="AN713" s="219"/>
      <c r="AO713" s="219"/>
      <c r="AP713" s="219"/>
      <c r="AQ713" s="219"/>
      <c r="AR713" s="219"/>
      <c r="AS713" s="219"/>
    </row>
    <row r="714" spans="1:45" ht="14.25" customHeight="1">
      <c r="A714" s="143" t="s">
        <v>4159</v>
      </c>
      <c r="B714" s="144"/>
      <c r="C714" s="144" t="s">
        <v>4160</v>
      </c>
      <c r="D714" s="144" t="s">
        <v>4161</v>
      </c>
      <c r="E714" s="145" t="s">
        <v>4162</v>
      </c>
      <c r="F714" s="145" t="s">
        <v>25</v>
      </c>
      <c r="G714" s="183">
        <v>45204</v>
      </c>
      <c r="H714" s="183">
        <v>45570</v>
      </c>
      <c r="I714" s="148" t="s">
        <v>361</v>
      </c>
      <c r="J714" s="148">
        <f t="shared" ca="1" si="6"/>
        <v>320</v>
      </c>
      <c r="K714" s="37" t="str">
        <f t="shared" ca="1" si="7"/>
        <v>VIGENTE</v>
      </c>
      <c r="L714" s="144" t="s">
        <v>3926</v>
      </c>
      <c r="M714" s="144" t="s">
        <v>1022</v>
      </c>
      <c r="N714" s="184" t="s">
        <v>4163</v>
      </c>
      <c r="O714" s="144" t="s">
        <v>1163</v>
      </c>
      <c r="P714" s="144" t="s">
        <v>224</v>
      </c>
      <c r="Q714" s="184" t="s">
        <v>4163</v>
      </c>
      <c r="R714" s="144" t="s">
        <v>3530</v>
      </c>
      <c r="S714" s="185" t="s">
        <v>1636</v>
      </c>
      <c r="T714" s="186" t="s">
        <v>1066</v>
      </c>
      <c r="U714" s="184" t="s">
        <v>4164</v>
      </c>
      <c r="V714" s="185" t="s">
        <v>1882</v>
      </c>
      <c r="W714" s="186" t="s">
        <v>228</v>
      </c>
      <c r="X714" s="184" t="s">
        <v>4164</v>
      </c>
      <c r="Y714" s="99"/>
      <c r="Z714" s="99"/>
      <c r="AA714" s="99"/>
      <c r="AB714" s="99"/>
      <c r="AC714" s="99"/>
      <c r="AD714" s="99"/>
      <c r="AE714" s="99"/>
      <c r="AF714" s="99"/>
      <c r="AG714" s="99"/>
      <c r="AH714" s="99"/>
      <c r="AI714" s="99"/>
      <c r="AJ714" s="99"/>
      <c r="AK714" s="99"/>
      <c r="AL714" s="99"/>
      <c r="AM714" s="99"/>
      <c r="AN714" s="99"/>
      <c r="AO714" s="99"/>
      <c r="AP714" s="99"/>
      <c r="AQ714" s="99"/>
      <c r="AR714" s="99"/>
      <c r="AS714" s="99"/>
    </row>
    <row r="715" spans="1:45" ht="14.25" customHeight="1">
      <c r="A715" s="223" t="s">
        <v>4165</v>
      </c>
      <c r="B715" s="144" t="s">
        <v>2882</v>
      </c>
      <c r="C715" s="144" t="s">
        <v>4166</v>
      </c>
      <c r="D715" s="144" t="s">
        <v>2884</v>
      </c>
      <c r="E715" s="145" t="s">
        <v>2885</v>
      </c>
      <c r="F715" s="145" t="s">
        <v>25</v>
      </c>
      <c r="G715" s="183">
        <v>45110</v>
      </c>
      <c r="H715" s="183">
        <v>46571</v>
      </c>
      <c r="I715" s="148" t="s">
        <v>236</v>
      </c>
      <c r="J715" s="148">
        <f t="shared" ca="1" si="6"/>
        <v>1321</v>
      </c>
      <c r="K715" s="37" t="str">
        <f t="shared" ca="1" si="7"/>
        <v>VIGENTE</v>
      </c>
      <c r="L715" s="144" t="s">
        <v>3840</v>
      </c>
      <c r="M715" s="144" t="s">
        <v>416</v>
      </c>
      <c r="N715" s="184" t="s">
        <v>4167</v>
      </c>
      <c r="O715" s="144" t="s">
        <v>3729</v>
      </c>
      <c r="P715" s="144" t="s">
        <v>422</v>
      </c>
      <c r="Q715" s="184" t="s">
        <v>4167</v>
      </c>
      <c r="R715" s="144" t="s">
        <v>4168</v>
      </c>
      <c r="S715" s="185" t="s">
        <v>3431</v>
      </c>
      <c r="T715" s="186" t="s">
        <v>2165</v>
      </c>
      <c r="U715" s="184" t="s">
        <v>4169</v>
      </c>
      <c r="V715" s="180" t="s">
        <v>4170</v>
      </c>
      <c r="W715" s="186" t="s">
        <v>3733</v>
      </c>
      <c r="X715" s="184" t="s">
        <v>4169</v>
      </c>
      <c r="Y715" s="219"/>
      <c r="Z715" s="219"/>
      <c r="AA715" s="219"/>
      <c r="AB715" s="219"/>
      <c r="AC715" s="219"/>
      <c r="AD715" s="219"/>
      <c r="AE715" s="219"/>
      <c r="AF715" s="219"/>
      <c r="AG715" s="219"/>
      <c r="AH715" s="219"/>
      <c r="AI715" s="219"/>
      <c r="AJ715" s="219"/>
      <c r="AK715" s="219"/>
      <c r="AL715" s="219"/>
      <c r="AM715" s="219"/>
      <c r="AN715" s="219"/>
      <c r="AO715" s="219"/>
      <c r="AP715" s="219"/>
      <c r="AQ715" s="219"/>
      <c r="AR715" s="219"/>
      <c r="AS715" s="219"/>
    </row>
    <row r="716" spans="1:45" ht="14.25" customHeight="1">
      <c r="A716" s="143" t="s">
        <v>4171</v>
      </c>
      <c r="B716" s="144"/>
      <c r="C716" s="144" t="s">
        <v>4172</v>
      </c>
      <c r="D716" s="144" t="s">
        <v>3720</v>
      </c>
      <c r="E716" s="145" t="s">
        <v>3887</v>
      </c>
      <c r="F716" s="145" t="s">
        <v>25</v>
      </c>
      <c r="G716" s="228">
        <v>45231</v>
      </c>
      <c r="H716" s="228">
        <v>45597</v>
      </c>
      <c r="I716" s="148" t="s">
        <v>55</v>
      </c>
      <c r="J716" s="148">
        <f t="shared" ca="1" si="6"/>
        <v>347</v>
      </c>
      <c r="K716" s="37" t="str">
        <f t="shared" ca="1" si="7"/>
        <v>VIGENTE</v>
      </c>
      <c r="L716" s="144" t="s">
        <v>3441</v>
      </c>
      <c r="M716" s="144" t="s">
        <v>257</v>
      </c>
      <c r="N716" s="184" t="s">
        <v>4173</v>
      </c>
      <c r="O716" s="144" t="s">
        <v>1680</v>
      </c>
      <c r="P716" s="144" t="s">
        <v>49</v>
      </c>
      <c r="Q716" s="184" t="s">
        <v>4173</v>
      </c>
      <c r="R716" s="144" t="s">
        <v>4174</v>
      </c>
      <c r="S716" s="185" t="s">
        <v>1219</v>
      </c>
      <c r="T716" s="186" t="s">
        <v>28</v>
      </c>
      <c r="U716" s="184" t="s">
        <v>4175</v>
      </c>
      <c r="V716" s="180" t="s">
        <v>4176</v>
      </c>
      <c r="W716" s="186" t="s">
        <v>4177</v>
      </c>
      <c r="X716" s="184" t="s">
        <v>4175</v>
      </c>
      <c r="Y716" s="99"/>
      <c r="Z716" s="99"/>
      <c r="AA716" s="99"/>
      <c r="AB716" s="99"/>
      <c r="AC716" s="99"/>
      <c r="AD716" s="99"/>
      <c r="AE716" s="99"/>
      <c r="AF716" s="99"/>
      <c r="AG716" s="99"/>
      <c r="AH716" s="99"/>
      <c r="AI716" s="99"/>
      <c r="AJ716" s="99"/>
      <c r="AK716" s="99"/>
      <c r="AL716" s="99"/>
      <c r="AM716" s="99"/>
      <c r="AN716" s="99"/>
      <c r="AO716" s="99"/>
      <c r="AP716" s="99"/>
      <c r="AQ716" s="99"/>
      <c r="AR716" s="99"/>
      <c r="AS716" s="99"/>
    </row>
    <row r="717" spans="1:45" ht="14.25" customHeight="1">
      <c r="A717" s="223">
        <v>45261</v>
      </c>
      <c r="B717" s="144"/>
      <c r="C717" s="144" t="s">
        <v>4178</v>
      </c>
      <c r="D717" s="144" t="s">
        <v>4179</v>
      </c>
      <c r="E717" s="145" t="s">
        <v>2836</v>
      </c>
      <c r="F717" s="145" t="s">
        <v>25</v>
      </c>
      <c r="G717" s="183">
        <v>44932</v>
      </c>
      <c r="H717" s="183">
        <v>45297</v>
      </c>
      <c r="I717" s="148" t="s">
        <v>138</v>
      </c>
      <c r="J717" s="148">
        <f t="shared" ca="1" si="6"/>
        <v>47</v>
      </c>
      <c r="K717" s="37" t="str">
        <f t="shared" ca="1" si="7"/>
        <v>PROVIDÊNCIAS</v>
      </c>
      <c r="L717" s="144" t="s">
        <v>2837</v>
      </c>
      <c r="M717" s="144" t="s">
        <v>2838</v>
      </c>
      <c r="N717" s="184" t="s">
        <v>4180</v>
      </c>
      <c r="O717" s="144" t="s">
        <v>2840</v>
      </c>
      <c r="P717" s="144" t="s">
        <v>2841</v>
      </c>
      <c r="Q717" s="184" t="s">
        <v>4180</v>
      </c>
      <c r="R717" s="144" t="s">
        <v>1436</v>
      </c>
      <c r="S717" s="185" t="s">
        <v>2842</v>
      </c>
      <c r="T717" s="186" t="s">
        <v>2843</v>
      </c>
      <c r="U717" s="184" t="s">
        <v>4181</v>
      </c>
      <c r="V717" s="180" t="s">
        <v>2845</v>
      </c>
      <c r="W717" s="186" t="s">
        <v>2846</v>
      </c>
      <c r="X717" s="184" t="s">
        <v>4181</v>
      </c>
      <c r="Y717" s="219"/>
      <c r="Z717" s="219"/>
      <c r="AA717" s="219"/>
      <c r="AB717" s="219"/>
      <c r="AC717" s="219"/>
      <c r="AD717" s="219"/>
      <c r="AE717" s="219"/>
      <c r="AF717" s="219"/>
      <c r="AG717" s="219"/>
      <c r="AH717" s="219"/>
      <c r="AI717" s="219"/>
      <c r="AJ717" s="219"/>
      <c r="AK717" s="219"/>
      <c r="AL717" s="219"/>
      <c r="AM717" s="219"/>
      <c r="AN717" s="219"/>
      <c r="AO717" s="219"/>
      <c r="AP717" s="219"/>
      <c r="AQ717" s="219"/>
      <c r="AR717" s="219"/>
      <c r="AS717" s="219"/>
    </row>
    <row r="718" spans="1:45" ht="14.25" customHeight="1">
      <c r="A718" s="223">
        <v>45261</v>
      </c>
      <c r="B718" s="144"/>
      <c r="C718" s="144" t="s">
        <v>4178</v>
      </c>
      <c r="D718" s="144" t="s">
        <v>4179</v>
      </c>
      <c r="E718" s="145" t="s">
        <v>2836</v>
      </c>
      <c r="F718" s="145" t="s">
        <v>25</v>
      </c>
      <c r="G718" s="183">
        <v>44932</v>
      </c>
      <c r="H718" s="183">
        <v>45297</v>
      </c>
      <c r="I718" s="148" t="s">
        <v>138</v>
      </c>
      <c r="J718" s="148">
        <f t="shared" ca="1" si="6"/>
        <v>47</v>
      </c>
      <c r="K718" s="37" t="str">
        <f t="shared" ca="1" si="7"/>
        <v>PROVIDÊNCIAS</v>
      </c>
      <c r="L718" s="144" t="s">
        <v>2837</v>
      </c>
      <c r="M718" s="144" t="s">
        <v>2838</v>
      </c>
      <c r="N718" s="184" t="s">
        <v>4180</v>
      </c>
      <c r="O718" s="144" t="s">
        <v>2840</v>
      </c>
      <c r="P718" s="144" t="s">
        <v>2841</v>
      </c>
      <c r="Q718" s="184" t="s">
        <v>4180</v>
      </c>
      <c r="R718" s="144" t="s">
        <v>1471</v>
      </c>
      <c r="S718" s="185" t="s">
        <v>3192</v>
      </c>
      <c r="T718" s="186" t="s">
        <v>3193</v>
      </c>
      <c r="U718" s="184" t="s">
        <v>4182</v>
      </c>
      <c r="V718" s="180" t="s">
        <v>3195</v>
      </c>
      <c r="W718" s="186" t="s">
        <v>3196</v>
      </c>
      <c r="X718" s="184" t="s">
        <v>4182</v>
      </c>
      <c r="Y718" s="99"/>
      <c r="Z718" s="99"/>
      <c r="AA718" s="99"/>
      <c r="AB718" s="99"/>
      <c r="AC718" s="99"/>
      <c r="AD718" s="99"/>
      <c r="AE718" s="99"/>
      <c r="AF718" s="99"/>
      <c r="AG718" s="99"/>
      <c r="AH718" s="99"/>
      <c r="AI718" s="99"/>
      <c r="AJ718" s="99"/>
      <c r="AK718" s="99"/>
      <c r="AL718" s="99"/>
      <c r="AM718" s="99"/>
      <c r="AN718" s="99"/>
      <c r="AO718" s="99"/>
      <c r="AP718" s="99"/>
      <c r="AQ718" s="99"/>
      <c r="AR718" s="99"/>
      <c r="AS718" s="99"/>
    </row>
    <row r="719" spans="1:45" ht="14.25" customHeight="1">
      <c r="A719" s="143" t="s">
        <v>4183</v>
      </c>
      <c r="B719" s="144" t="s">
        <v>3718</v>
      </c>
      <c r="C719" s="144" t="s">
        <v>4184</v>
      </c>
      <c r="D719" s="144" t="s">
        <v>3720</v>
      </c>
      <c r="E719" s="145" t="s">
        <v>3887</v>
      </c>
      <c r="F719" s="145" t="s">
        <v>25</v>
      </c>
      <c r="G719" s="183">
        <v>45243</v>
      </c>
      <c r="H719" s="183">
        <v>45609</v>
      </c>
      <c r="I719" s="148" t="s">
        <v>55</v>
      </c>
      <c r="J719" s="148">
        <f t="shared" ca="1" si="6"/>
        <v>359</v>
      </c>
      <c r="K719" s="37" t="str">
        <f t="shared" ca="1" si="7"/>
        <v>VIGENTE</v>
      </c>
      <c r="L719" s="144" t="s">
        <v>220</v>
      </c>
      <c r="M719" s="144" t="s">
        <v>1022</v>
      </c>
      <c r="N719" s="184" t="s">
        <v>4185</v>
      </c>
      <c r="O719" s="144" t="s">
        <v>1163</v>
      </c>
      <c r="P719" s="144" t="s">
        <v>224</v>
      </c>
      <c r="Q719" s="184" t="s">
        <v>4185</v>
      </c>
      <c r="R719" s="144" t="s">
        <v>4186</v>
      </c>
      <c r="S719" s="185" t="s">
        <v>3067</v>
      </c>
      <c r="T719" s="186" t="s">
        <v>3068</v>
      </c>
      <c r="U719" s="184" t="s">
        <v>4187</v>
      </c>
      <c r="V719" s="180" t="s">
        <v>3532</v>
      </c>
      <c r="W719" s="186" t="s">
        <v>1168</v>
      </c>
      <c r="X719" s="184" t="s">
        <v>4187</v>
      </c>
      <c r="Y719" s="219"/>
      <c r="Z719" s="219"/>
      <c r="AA719" s="219"/>
      <c r="AB719" s="219"/>
      <c r="AC719" s="219"/>
      <c r="AD719" s="219"/>
      <c r="AE719" s="219"/>
      <c r="AF719" s="219"/>
      <c r="AG719" s="219"/>
      <c r="AH719" s="219"/>
      <c r="AI719" s="219"/>
      <c r="AJ719" s="219"/>
      <c r="AK719" s="219"/>
      <c r="AL719" s="219"/>
      <c r="AM719" s="219"/>
      <c r="AN719" s="219"/>
      <c r="AO719" s="219"/>
      <c r="AP719" s="219"/>
      <c r="AQ719" s="219"/>
      <c r="AR719" s="219"/>
      <c r="AS719" s="219"/>
    </row>
    <row r="720" spans="1:45" ht="14.25" customHeight="1">
      <c r="A720" s="223" t="s">
        <v>4188</v>
      </c>
      <c r="B720" s="144" t="s">
        <v>4189</v>
      </c>
      <c r="C720" s="144" t="s">
        <v>4190</v>
      </c>
      <c r="D720" s="144" t="s">
        <v>2397</v>
      </c>
      <c r="E720" s="145" t="s">
        <v>4191</v>
      </c>
      <c r="F720" s="145" t="s">
        <v>25</v>
      </c>
      <c r="G720" s="183">
        <v>45096</v>
      </c>
      <c r="H720" s="183">
        <v>45462</v>
      </c>
      <c r="I720" s="148" t="s">
        <v>219</v>
      </c>
      <c r="J720" s="148">
        <f t="shared" ca="1" si="6"/>
        <v>212</v>
      </c>
      <c r="K720" s="37" t="str">
        <f t="shared" ca="1" si="7"/>
        <v>VIGENTE</v>
      </c>
      <c r="L720" s="144" t="s">
        <v>683</v>
      </c>
      <c r="M720" s="144" t="s">
        <v>308</v>
      </c>
      <c r="N720" s="184" t="s">
        <v>4192</v>
      </c>
      <c r="O720" s="144" t="s">
        <v>4193</v>
      </c>
      <c r="P720" s="144" t="s">
        <v>681</v>
      </c>
      <c r="Q720" s="184" t="s">
        <v>4192</v>
      </c>
      <c r="R720" s="144" t="s">
        <v>3954</v>
      </c>
      <c r="S720" s="185" t="s">
        <v>2785</v>
      </c>
      <c r="T720" s="186" t="s">
        <v>311</v>
      </c>
      <c r="U720" s="184" t="s">
        <v>4194</v>
      </c>
      <c r="V720" s="180" t="s">
        <v>780</v>
      </c>
      <c r="W720" s="186" t="s">
        <v>781</v>
      </c>
      <c r="X720" s="184" t="s">
        <v>4194</v>
      </c>
      <c r="Y720" s="99"/>
      <c r="Z720" s="99"/>
      <c r="AA720" s="99"/>
      <c r="AB720" s="99"/>
      <c r="AC720" s="99"/>
      <c r="AD720" s="99"/>
      <c r="AE720" s="99"/>
      <c r="AF720" s="99"/>
      <c r="AG720" s="99"/>
      <c r="AH720" s="99"/>
      <c r="AI720" s="99"/>
      <c r="AJ720" s="99"/>
      <c r="AK720" s="99"/>
      <c r="AL720" s="99"/>
      <c r="AM720" s="99"/>
      <c r="AN720" s="99"/>
      <c r="AO720" s="99"/>
      <c r="AP720" s="99"/>
      <c r="AQ720" s="99"/>
      <c r="AR720" s="99"/>
      <c r="AS720" s="99"/>
    </row>
    <row r="721" spans="1:45" ht="14.25" customHeight="1">
      <c r="A721" s="223" t="s">
        <v>4195</v>
      </c>
      <c r="B721" s="144"/>
      <c r="C721" s="144" t="s">
        <v>4196</v>
      </c>
      <c r="D721" s="144" t="s">
        <v>4197</v>
      </c>
      <c r="E721" s="145" t="s">
        <v>4198</v>
      </c>
      <c r="F721" s="145" t="s">
        <v>25</v>
      </c>
      <c r="G721" s="183">
        <v>44959</v>
      </c>
      <c r="H721" s="183">
        <v>45324</v>
      </c>
      <c r="I721" s="148" t="s">
        <v>153</v>
      </c>
      <c r="J721" s="148">
        <f t="shared" ca="1" si="6"/>
        <v>74</v>
      </c>
      <c r="K721" s="37" t="str">
        <f t="shared" ca="1" si="7"/>
        <v>PROVIDÊNCIAS</v>
      </c>
      <c r="L721" s="144" t="s">
        <v>4199</v>
      </c>
      <c r="M721" s="144" t="s">
        <v>4200</v>
      </c>
      <c r="N721" s="184" t="s">
        <v>4201</v>
      </c>
      <c r="O721" s="144" t="s">
        <v>4202</v>
      </c>
      <c r="P721" s="144" t="s">
        <v>4203</v>
      </c>
      <c r="Q721" s="184" t="s">
        <v>4201</v>
      </c>
      <c r="R721" s="144" t="s">
        <v>4204</v>
      </c>
      <c r="S721" s="185" t="s">
        <v>4205</v>
      </c>
      <c r="T721" s="186" t="s">
        <v>4206</v>
      </c>
      <c r="U721" s="184" t="s">
        <v>4207</v>
      </c>
      <c r="V721" s="180" t="s">
        <v>4208</v>
      </c>
      <c r="W721" s="186" t="s">
        <v>4209</v>
      </c>
      <c r="X721" s="184" t="s">
        <v>4207</v>
      </c>
      <c r="Y721" s="219"/>
      <c r="Z721" s="219"/>
      <c r="AA721" s="219"/>
      <c r="AB721" s="219"/>
      <c r="AC721" s="219"/>
      <c r="AD721" s="219"/>
      <c r="AE721" s="219"/>
      <c r="AF721" s="219"/>
      <c r="AG721" s="219"/>
      <c r="AH721" s="219"/>
      <c r="AI721" s="219"/>
      <c r="AJ721" s="219"/>
      <c r="AK721" s="219"/>
      <c r="AL721" s="219"/>
      <c r="AM721" s="219"/>
      <c r="AN721" s="219"/>
      <c r="AO721" s="219"/>
      <c r="AP721" s="219"/>
      <c r="AQ721" s="219"/>
      <c r="AR721" s="219"/>
      <c r="AS721" s="219"/>
    </row>
    <row r="722" spans="1:45" ht="14.25" customHeight="1">
      <c r="A722" s="223" t="s">
        <v>4195</v>
      </c>
      <c r="B722" s="144"/>
      <c r="C722" s="144" t="s">
        <v>4196</v>
      </c>
      <c r="D722" s="144" t="s">
        <v>4197</v>
      </c>
      <c r="E722" s="145" t="s">
        <v>4198</v>
      </c>
      <c r="F722" s="145" t="s">
        <v>25</v>
      </c>
      <c r="G722" s="183">
        <v>44959</v>
      </c>
      <c r="H722" s="183">
        <v>45324</v>
      </c>
      <c r="I722" s="148" t="s">
        <v>153</v>
      </c>
      <c r="J722" s="148">
        <f t="shared" ca="1" si="6"/>
        <v>74</v>
      </c>
      <c r="K722" s="37" t="str">
        <f t="shared" ca="1" si="7"/>
        <v>PROVIDÊNCIAS</v>
      </c>
      <c r="L722" s="144" t="s">
        <v>4199</v>
      </c>
      <c r="M722" s="144" t="s">
        <v>4200</v>
      </c>
      <c r="N722" s="184" t="s">
        <v>4201</v>
      </c>
      <c r="O722" s="144" t="s">
        <v>4202</v>
      </c>
      <c r="P722" s="144" t="s">
        <v>4203</v>
      </c>
      <c r="Q722" s="184" t="s">
        <v>4201</v>
      </c>
      <c r="R722" s="144" t="s">
        <v>4210</v>
      </c>
      <c r="S722" s="185" t="s">
        <v>4211</v>
      </c>
      <c r="T722" s="186" t="s">
        <v>4212</v>
      </c>
      <c r="U722" s="184" t="s">
        <v>4213</v>
      </c>
      <c r="V722" s="180" t="s">
        <v>4214</v>
      </c>
      <c r="W722" s="186" t="s">
        <v>4215</v>
      </c>
      <c r="X722" s="184" t="s">
        <v>4213</v>
      </c>
      <c r="Y722" s="99"/>
      <c r="Z722" s="99"/>
      <c r="AA722" s="99"/>
      <c r="AB722" s="99"/>
      <c r="AC722" s="99"/>
      <c r="AD722" s="99"/>
      <c r="AE722" s="99"/>
      <c r="AF722" s="99"/>
      <c r="AG722" s="99"/>
      <c r="AH722" s="99"/>
      <c r="AI722" s="99"/>
      <c r="AJ722" s="99"/>
      <c r="AK722" s="99"/>
      <c r="AL722" s="99"/>
      <c r="AM722" s="99"/>
      <c r="AN722" s="99"/>
      <c r="AO722" s="99"/>
      <c r="AP722" s="99"/>
      <c r="AQ722" s="99"/>
      <c r="AR722" s="99"/>
      <c r="AS722" s="99"/>
    </row>
    <row r="723" spans="1:45" ht="14.25" customHeight="1">
      <c r="A723" s="143" t="s">
        <v>4216</v>
      </c>
      <c r="B723" s="144" t="s">
        <v>3718</v>
      </c>
      <c r="C723" s="144" t="s">
        <v>4217</v>
      </c>
      <c r="D723" s="144" t="s">
        <v>4050</v>
      </c>
      <c r="E723" s="145" t="s">
        <v>3887</v>
      </c>
      <c r="F723" s="145" t="s">
        <v>25</v>
      </c>
      <c r="G723" s="183">
        <v>45238</v>
      </c>
      <c r="H723" s="183">
        <v>45603</v>
      </c>
      <c r="I723" s="148" t="s">
        <v>55</v>
      </c>
      <c r="J723" s="148">
        <f t="shared" ca="1" si="6"/>
        <v>353</v>
      </c>
      <c r="K723" s="37" t="str">
        <f t="shared" ca="1" si="7"/>
        <v>VIGENTE</v>
      </c>
      <c r="L723" s="144" t="s">
        <v>4218</v>
      </c>
      <c r="M723" s="144" t="s">
        <v>3213</v>
      </c>
      <c r="N723" s="184" t="s">
        <v>4219</v>
      </c>
      <c r="O723" s="144" t="s">
        <v>127</v>
      </c>
      <c r="P723" s="144" t="s">
        <v>128</v>
      </c>
      <c r="Q723" s="184" t="s">
        <v>4219</v>
      </c>
      <c r="R723" s="144" t="s">
        <v>2866</v>
      </c>
      <c r="S723" s="185" t="s">
        <v>4220</v>
      </c>
      <c r="T723" s="186" t="s">
        <v>4221</v>
      </c>
      <c r="U723" s="184" t="s">
        <v>4222</v>
      </c>
      <c r="V723" s="180" t="s">
        <v>4223</v>
      </c>
      <c r="W723" s="186" t="s">
        <v>731</v>
      </c>
      <c r="X723" s="184" t="s">
        <v>4222</v>
      </c>
      <c r="Y723" s="219"/>
      <c r="Z723" s="219"/>
      <c r="AA723" s="219"/>
      <c r="AB723" s="219"/>
      <c r="AC723" s="219"/>
      <c r="AD723" s="219"/>
      <c r="AE723" s="219"/>
      <c r="AF723" s="219"/>
      <c r="AG723" s="219"/>
      <c r="AH723" s="219"/>
      <c r="AI723" s="219"/>
      <c r="AJ723" s="219"/>
      <c r="AK723" s="219"/>
      <c r="AL723" s="219"/>
      <c r="AM723" s="219"/>
      <c r="AN723" s="219"/>
      <c r="AO723" s="219"/>
      <c r="AP723" s="219"/>
      <c r="AQ723" s="219"/>
      <c r="AR723" s="219"/>
      <c r="AS723" s="219"/>
    </row>
    <row r="724" spans="1:45" ht="14.25" customHeight="1">
      <c r="A724" s="223" t="s">
        <v>4224</v>
      </c>
      <c r="B724" s="144"/>
      <c r="C724" s="144" t="s">
        <v>4225</v>
      </c>
      <c r="D724" s="144" t="s">
        <v>4226</v>
      </c>
      <c r="E724" s="145" t="s">
        <v>137</v>
      </c>
      <c r="F724" s="145" t="s">
        <v>25</v>
      </c>
      <c r="G724" s="183">
        <v>45098</v>
      </c>
      <c r="H724" s="183">
        <v>45463</v>
      </c>
      <c r="I724" s="148" t="s">
        <v>219</v>
      </c>
      <c r="J724" s="148">
        <f t="shared" ca="1" si="6"/>
        <v>213</v>
      </c>
      <c r="K724" s="37" t="str">
        <f t="shared" ca="1" si="7"/>
        <v>VIGENTE</v>
      </c>
      <c r="L724" s="144" t="s">
        <v>3840</v>
      </c>
      <c r="M724" s="144" t="s">
        <v>416</v>
      </c>
      <c r="N724" s="184" t="s">
        <v>4227</v>
      </c>
      <c r="O724" s="144" t="s">
        <v>3729</v>
      </c>
      <c r="P724" s="144" t="s">
        <v>422</v>
      </c>
      <c r="Q724" s="184" t="s">
        <v>4227</v>
      </c>
      <c r="R724" s="144" t="s">
        <v>2035</v>
      </c>
      <c r="S724" s="185" t="s">
        <v>4228</v>
      </c>
      <c r="T724" s="186" t="s">
        <v>2165</v>
      </c>
      <c r="U724" s="184" t="s">
        <v>4229</v>
      </c>
      <c r="V724" s="180" t="s">
        <v>3732</v>
      </c>
      <c r="W724" s="186" t="s">
        <v>3733</v>
      </c>
      <c r="X724" s="184" t="s">
        <v>4229</v>
      </c>
      <c r="Y724" s="99"/>
      <c r="Z724" s="99"/>
      <c r="AA724" s="99"/>
      <c r="AB724" s="99"/>
      <c r="AC724" s="99"/>
      <c r="AD724" s="99"/>
      <c r="AE724" s="99"/>
      <c r="AF724" s="99"/>
      <c r="AG724" s="99"/>
      <c r="AH724" s="99"/>
      <c r="AI724" s="99"/>
      <c r="AJ724" s="99"/>
      <c r="AK724" s="99"/>
      <c r="AL724" s="99"/>
      <c r="AM724" s="99"/>
      <c r="AN724" s="99"/>
      <c r="AO724" s="99"/>
      <c r="AP724" s="99"/>
      <c r="AQ724" s="99"/>
      <c r="AR724" s="99"/>
      <c r="AS724" s="99"/>
    </row>
    <row r="725" spans="1:45" ht="14.25" customHeight="1">
      <c r="A725" s="223" t="s">
        <v>4230</v>
      </c>
      <c r="B725" s="144"/>
      <c r="C725" s="144" t="s">
        <v>4231</v>
      </c>
      <c r="D725" s="144" t="s">
        <v>4232</v>
      </c>
      <c r="E725" s="145" t="s">
        <v>1605</v>
      </c>
      <c r="F725" s="145" t="s">
        <v>25</v>
      </c>
      <c r="G725" s="183">
        <v>44964</v>
      </c>
      <c r="H725" s="183">
        <v>45294</v>
      </c>
      <c r="I725" s="148" t="s">
        <v>138</v>
      </c>
      <c r="J725" s="148">
        <f t="shared" ca="1" si="6"/>
        <v>44</v>
      </c>
      <c r="K725" s="37" t="str">
        <f t="shared" ca="1" si="7"/>
        <v>PROVIDÊNCIAS</v>
      </c>
      <c r="L725" s="144" t="s">
        <v>1727</v>
      </c>
      <c r="M725" s="144" t="s">
        <v>1728</v>
      </c>
      <c r="N725" s="184" t="s">
        <v>4233</v>
      </c>
      <c r="O725" s="144"/>
      <c r="P725" s="144"/>
      <c r="Q725" s="184"/>
      <c r="R725" s="144" t="s">
        <v>4234</v>
      </c>
      <c r="S725" s="185" t="s">
        <v>4235</v>
      </c>
      <c r="T725" s="186" t="s">
        <v>2006</v>
      </c>
      <c r="U725" s="184" t="s">
        <v>4236</v>
      </c>
      <c r="V725" s="180" t="s">
        <v>4237</v>
      </c>
      <c r="W725" s="186" t="s">
        <v>4238</v>
      </c>
      <c r="X725" s="184" t="s">
        <v>4236</v>
      </c>
      <c r="Y725" s="219"/>
      <c r="Z725" s="219"/>
      <c r="AA725" s="219"/>
      <c r="AB725" s="219"/>
      <c r="AC725" s="219"/>
      <c r="AD725" s="219"/>
      <c r="AE725" s="219"/>
      <c r="AF725" s="219"/>
      <c r="AG725" s="219"/>
      <c r="AH725" s="219"/>
      <c r="AI725" s="219"/>
      <c r="AJ725" s="219"/>
      <c r="AK725" s="219"/>
      <c r="AL725" s="219"/>
      <c r="AM725" s="219"/>
      <c r="AN725" s="219"/>
      <c r="AO725" s="219"/>
      <c r="AP725" s="219"/>
      <c r="AQ725" s="219"/>
      <c r="AR725" s="219"/>
      <c r="AS725" s="219"/>
    </row>
    <row r="726" spans="1:45" ht="14.25" customHeight="1">
      <c r="A726" s="143" t="s">
        <v>4239</v>
      </c>
      <c r="B726" s="144" t="s">
        <v>3718</v>
      </c>
      <c r="C726" s="144" t="s">
        <v>4240</v>
      </c>
      <c r="D726" s="144" t="s">
        <v>4241</v>
      </c>
      <c r="E726" s="145" t="s">
        <v>3721</v>
      </c>
      <c r="F726" s="145" t="s">
        <v>25</v>
      </c>
      <c r="G726" s="183">
        <v>45236</v>
      </c>
      <c r="H726" s="183">
        <v>45602</v>
      </c>
      <c r="I726" s="148" t="s">
        <v>55</v>
      </c>
      <c r="J726" s="148">
        <f t="shared" ca="1" si="6"/>
        <v>352</v>
      </c>
      <c r="K726" s="37" t="str">
        <f t="shared" ca="1" si="7"/>
        <v>VIGENTE</v>
      </c>
      <c r="L726" s="144" t="s">
        <v>523</v>
      </c>
      <c r="M726" s="144" t="s">
        <v>524</v>
      </c>
      <c r="N726" s="184" t="s">
        <v>4242</v>
      </c>
      <c r="O726" s="144" t="s">
        <v>724</v>
      </c>
      <c r="P726" s="144" t="s">
        <v>527</v>
      </c>
      <c r="Q726" s="184" t="s">
        <v>4242</v>
      </c>
      <c r="R726" s="144" t="s">
        <v>3049</v>
      </c>
      <c r="S726" s="185" t="s">
        <v>4243</v>
      </c>
      <c r="T726" s="186" t="s">
        <v>3508</v>
      </c>
      <c r="U726" s="184" t="s">
        <v>4244</v>
      </c>
      <c r="V726" s="180" t="s">
        <v>4245</v>
      </c>
      <c r="W726" s="186" t="s">
        <v>4246</v>
      </c>
      <c r="X726" s="184" t="s">
        <v>4244</v>
      </c>
      <c r="Y726" s="99"/>
      <c r="Z726" s="99"/>
      <c r="AA726" s="99"/>
      <c r="AB726" s="99"/>
      <c r="AC726" s="99"/>
      <c r="AD726" s="99"/>
      <c r="AE726" s="99"/>
      <c r="AF726" s="99"/>
      <c r="AG726" s="99"/>
      <c r="AH726" s="99"/>
      <c r="AI726" s="99"/>
      <c r="AJ726" s="99"/>
      <c r="AK726" s="99"/>
      <c r="AL726" s="99"/>
      <c r="AM726" s="99"/>
      <c r="AN726" s="99"/>
      <c r="AO726" s="99"/>
      <c r="AP726" s="99"/>
      <c r="AQ726" s="99"/>
      <c r="AR726" s="99"/>
      <c r="AS726" s="99"/>
    </row>
    <row r="727" spans="1:45" ht="14.25" customHeight="1">
      <c r="A727" s="223" t="s">
        <v>4247</v>
      </c>
      <c r="B727" s="144" t="s">
        <v>1900</v>
      </c>
      <c r="C727" s="144" t="s">
        <v>4248</v>
      </c>
      <c r="D727" s="144" t="s">
        <v>2541</v>
      </c>
      <c r="E727" s="145" t="s">
        <v>1903</v>
      </c>
      <c r="F727" s="145" t="s">
        <v>25</v>
      </c>
      <c r="G727" s="183">
        <v>45103</v>
      </c>
      <c r="H727" s="183">
        <v>45469</v>
      </c>
      <c r="I727" s="148" t="s">
        <v>219</v>
      </c>
      <c r="J727" s="148">
        <f t="shared" ca="1" si="6"/>
        <v>219</v>
      </c>
      <c r="K727" s="37" t="str">
        <f t="shared" ca="1" si="7"/>
        <v>VIGENTE</v>
      </c>
      <c r="L727" s="144" t="s">
        <v>683</v>
      </c>
      <c r="M727" s="144" t="s">
        <v>308</v>
      </c>
      <c r="N727" s="184" t="s">
        <v>4249</v>
      </c>
      <c r="O727" s="144" t="s">
        <v>680</v>
      </c>
      <c r="P727" s="144" t="s">
        <v>681</v>
      </c>
      <c r="Q727" s="184" t="s">
        <v>4249</v>
      </c>
      <c r="R727" s="144" t="s">
        <v>2035</v>
      </c>
      <c r="S727" s="185" t="s">
        <v>4250</v>
      </c>
      <c r="T727" s="186" t="s">
        <v>4251</v>
      </c>
      <c r="U727" s="184" t="s">
        <v>4252</v>
      </c>
      <c r="V727" s="180" t="s">
        <v>4253</v>
      </c>
      <c r="W727" s="186" t="s">
        <v>4254</v>
      </c>
      <c r="X727" s="184" t="s">
        <v>4252</v>
      </c>
      <c r="Y727" s="219"/>
      <c r="Z727" s="219"/>
      <c r="AA727" s="219"/>
      <c r="AB727" s="219"/>
      <c r="AC727" s="219"/>
      <c r="AD727" s="219"/>
      <c r="AE727" s="219"/>
      <c r="AF727" s="219"/>
      <c r="AG727" s="219"/>
      <c r="AH727" s="219"/>
      <c r="AI727" s="219"/>
      <c r="AJ727" s="219"/>
      <c r="AK727" s="219"/>
      <c r="AL727" s="219"/>
      <c r="AM727" s="219"/>
      <c r="AN727" s="219"/>
      <c r="AO727" s="219"/>
      <c r="AP727" s="219"/>
      <c r="AQ727" s="219"/>
      <c r="AR727" s="219"/>
      <c r="AS727" s="219"/>
    </row>
    <row r="728" spans="1:45" ht="14.25" customHeight="1">
      <c r="A728" s="223" t="s">
        <v>4255</v>
      </c>
      <c r="B728" s="144" t="s">
        <v>2347</v>
      </c>
      <c r="C728" s="144" t="s">
        <v>4256</v>
      </c>
      <c r="D728" s="144" t="s">
        <v>4257</v>
      </c>
      <c r="E728" s="145" t="s">
        <v>2350</v>
      </c>
      <c r="F728" s="145" t="s">
        <v>25</v>
      </c>
      <c r="G728" s="183">
        <v>44981</v>
      </c>
      <c r="H728" s="183">
        <v>45346</v>
      </c>
      <c r="I728" s="148" t="s">
        <v>153</v>
      </c>
      <c r="J728" s="148">
        <f t="shared" ca="1" si="6"/>
        <v>96</v>
      </c>
      <c r="K728" s="37" t="str">
        <f t="shared" ca="1" si="7"/>
        <v>VIGENTE</v>
      </c>
      <c r="L728" s="144" t="s">
        <v>509</v>
      </c>
      <c r="M728" s="144" t="s">
        <v>704</v>
      </c>
      <c r="N728" s="184" t="s">
        <v>4258</v>
      </c>
      <c r="O728" s="144" t="s">
        <v>512</v>
      </c>
      <c r="P728" s="144" t="s">
        <v>513</v>
      </c>
      <c r="Q728" s="184" t="s">
        <v>4258</v>
      </c>
      <c r="R728" s="144" t="s">
        <v>673</v>
      </c>
      <c r="S728" s="185" t="s">
        <v>515</v>
      </c>
      <c r="T728" s="186" t="s">
        <v>941</v>
      </c>
      <c r="U728" s="184" t="s">
        <v>4259</v>
      </c>
      <c r="V728" s="180" t="s">
        <v>519</v>
      </c>
      <c r="W728" s="186" t="s">
        <v>520</v>
      </c>
      <c r="X728" s="184" t="s">
        <v>4259</v>
      </c>
      <c r="Y728" s="99"/>
      <c r="Z728" s="99"/>
      <c r="AA728" s="99"/>
      <c r="AB728" s="99"/>
      <c r="AC728" s="99"/>
      <c r="AD728" s="99"/>
      <c r="AE728" s="99"/>
      <c r="AF728" s="99"/>
      <c r="AG728" s="99"/>
      <c r="AH728" s="99"/>
      <c r="AI728" s="99"/>
      <c r="AJ728" s="99"/>
      <c r="AK728" s="99"/>
      <c r="AL728" s="99"/>
      <c r="AM728" s="99"/>
      <c r="AN728" s="99"/>
      <c r="AO728" s="99"/>
      <c r="AP728" s="99"/>
      <c r="AQ728" s="99"/>
      <c r="AR728" s="99"/>
      <c r="AS728" s="99"/>
    </row>
    <row r="729" spans="1:45" ht="14.25" customHeight="1">
      <c r="A729" s="223" t="s">
        <v>4255</v>
      </c>
      <c r="B729" s="144" t="s">
        <v>2347</v>
      </c>
      <c r="C729" s="144" t="s">
        <v>4256</v>
      </c>
      <c r="D729" s="144" t="s">
        <v>4257</v>
      </c>
      <c r="E729" s="145" t="s">
        <v>2350</v>
      </c>
      <c r="F729" s="145" t="s">
        <v>25</v>
      </c>
      <c r="G729" s="183">
        <v>44981</v>
      </c>
      <c r="H729" s="183">
        <v>45346</v>
      </c>
      <c r="I729" s="148" t="s">
        <v>153</v>
      </c>
      <c r="J729" s="148">
        <f t="shared" ca="1" si="6"/>
        <v>96</v>
      </c>
      <c r="K729" s="37" t="str">
        <f t="shared" ca="1" si="7"/>
        <v>VIGENTE</v>
      </c>
      <c r="L729" s="144" t="s">
        <v>509</v>
      </c>
      <c r="M729" s="144" t="s">
        <v>704</v>
      </c>
      <c r="N729" s="184" t="s">
        <v>4258</v>
      </c>
      <c r="O729" s="144" t="s">
        <v>512</v>
      </c>
      <c r="P729" s="144" t="s">
        <v>513</v>
      </c>
      <c r="Q729" s="184" t="s">
        <v>4258</v>
      </c>
      <c r="R729" s="144" t="s">
        <v>4260</v>
      </c>
      <c r="S729" s="185" t="s">
        <v>515</v>
      </c>
      <c r="T729" s="186" t="s">
        <v>941</v>
      </c>
      <c r="U729" s="184" t="s">
        <v>4259</v>
      </c>
      <c r="V729" s="180" t="s">
        <v>512</v>
      </c>
      <c r="W729" s="186" t="s">
        <v>513</v>
      </c>
      <c r="X729" s="184" t="s">
        <v>4259</v>
      </c>
      <c r="Y729" s="219"/>
      <c r="Z729" s="219"/>
      <c r="AA729" s="219"/>
      <c r="AB729" s="219"/>
      <c r="AC729" s="219"/>
      <c r="AD729" s="219"/>
      <c r="AE729" s="219"/>
      <c r="AF729" s="219"/>
      <c r="AG729" s="219"/>
      <c r="AH729" s="219"/>
      <c r="AI729" s="219"/>
      <c r="AJ729" s="219"/>
      <c r="AK729" s="219"/>
      <c r="AL729" s="219"/>
      <c r="AM729" s="219"/>
      <c r="AN729" s="219"/>
      <c r="AO729" s="219"/>
      <c r="AP729" s="219"/>
      <c r="AQ729" s="219"/>
      <c r="AR729" s="219"/>
      <c r="AS729" s="219"/>
    </row>
    <row r="730" spans="1:45" ht="14.25" customHeight="1">
      <c r="A730" s="223" t="s">
        <v>4261</v>
      </c>
      <c r="B730" s="144"/>
      <c r="C730" s="144" t="s">
        <v>4262</v>
      </c>
      <c r="D730" s="144" t="s">
        <v>1653</v>
      </c>
      <c r="E730" s="145" t="s">
        <v>1010</v>
      </c>
      <c r="F730" s="145" t="s">
        <v>25</v>
      </c>
      <c r="G730" s="183">
        <v>45103</v>
      </c>
      <c r="H730" s="183">
        <v>45469</v>
      </c>
      <c r="I730" s="148" t="s">
        <v>219</v>
      </c>
      <c r="J730" s="148">
        <f t="shared" ca="1" si="6"/>
        <v>219</v>
      </c>
      <c r="K730" s="37" t="str">
        <f t="shared" ca="1" si="7"/>
        <v>VIGENTE</v>
      </c>
      <c r="L730" s="144" t="s">
        <v>415</v>
      </c>
      <c r="M730" s="144" t="s">
        <v>416</v>
      </c>
      <c r="N730" s="184" t="s">
        <v>4263</v>
      </c>
      <c r="O730" s="144" t="s">
        <v>421</v>
      </c>
      <c r="P730" s="144" t="s">
        <v>422</v>
      </c>
      <c r="Q730" s="184" t="s">
        <v>4263</v>
      </c>
      <c r="R730" s="144" t="s">
        <v>4168</v>
      </c>
      <c r="S730" s="185" t="s">
        <v>4170</v>
      </c>
      <c r="T730" s="186" t="s">
        <v>3733</v>
      </c>
      <c r="U730" s="184" t="s">
        <v>4264</v>
      </c>
      <c r="V730" s="180" t="s">
        <v>3431</v>
      </c>
      <c r="W730" s="186" t="s">
        <v>2165</v>
      </c>
      <c r="X730" s="184" t="s">
        <v>4264</v>
      </c>
      <c r="Y730" s="99"/>
      <c r="Z730" s="99"/>
      <c r="AA730" s="99"/>
      <c r="AB730" s="99"/>
      <c r="AC730" s="99"/>
      <c r="AD730" s="99"/>
      <c r="AE730" s="99"/>
      <c r="AF730" s="99"/>
      <c r="AG730" s="99"/>
      <c r="AH730" s="99"/>
      <c r="AI730" s="99"/>
      <c r="AJ730" s="99"/>
      <c r="AK730" s="99"/>
      <c r="AL730" s="99"/>
      <c r="AM730" s="99"/>
      <c r="AN730" s="99"/>
      <c r="AO730" s="99"/>
      <c r="AP730" s="99"/>
      <c r="AQ730" s="99"/>
      <c r="AR730" s="99"/>
      <c r="AS730" s="99"/>
    </row>
    <row r="731" spans="1:45" ht="14.25" customHeight="1">
      <c r="A731" s="223" t="s">
        <v>4265</v>
      </c>
      <c r="B731" s="144" t="s">
        <v>4266</v>
      </c>
      <c r="C731" s="144"/>
      <c r="D731" s="144" t="s">
        <v>4267</v>
      </c>
      <c r="E731" s="145" t="s">
        <v>4268</v>
      </c>
      <c r="F731" s="145" t="s">
        <v>25</v>
      </c>
      <c r="G731" s="183">
        <v>44981</v>
      </c>
      <c r="H731" s="183">
        <v>45346</v>
      </c>
      <c r="I731" s="148" t="s">
        <v>153</v>
      </c>
      <c r="J731" s="148">
        <f t="shared" ca="1" si="6"/>
        <v>96</v>
      </c>
      <c r="K731" s="37" t="str">
        <f t="shared" ca="1" si="7"/>
        <v>VIGENTE</v>
      </c>
      <c r="L731" s="144" t="s">
        <v>4269</v>
      </c>
      <c r="M731" s="144" t="s">
        <v>4270</v>
      </c>
      <c r="N731" s="184" t="s">
        <v>4271</v>
      </c>
      <c r="O731" s="144" t="s">
        <v>509</v>
      </c>
      <c r="P731" s="144" t="s">
        <v>704</v>
      </c>
      <c r="Q731" s="184" t="s">
        <v>4271</v>
      </c>
      <c r="R731" s="144" t="s">
        <v>673</v>
      </c>
      <c r="S731" s="185" t="s">
        <v>4272</v>
      </c>
      <c r="T731" s="186" t="s">
        <v>4273</v>
      </c>
      <c r="U731" s="184" t="s">
        <v>4274</v>
      </c>
      <c r="V731" s="180" t="s">
        <v>835</v>
      </c>
      <c r="W731" s="186" t="s">
        <v>836</v>
      </c>
      <c r="X731" s="184" t="s">
        <v>4275</v>
      </c>
      <c r="Y731" s="219"/>
      <c r="Z731" s="219"/>
      <c r="AA731" s="219"/>
      <c r="AB731" s="219"/>
      <c r="AC731" s="219"/>
      <c r="AD731" s="219"/>
      <c r="AE731" s="219"/>
      <c r="AF731" s="219"/>
      <c r="AG731" s="219"/>
      <c r="AH731" s="219"/>
      <c r="AI731" s="219"/>
      <c r="AJ731" s="219"/>
      <c r="AK731" s="219"/>
      <c r="AL731" s="219"/>
      <c r="AM731" s="219"/>
      <c r="AN731" s="219"/>
      <c r="AO731" s="219"/>
      <c r="AP731" s="219"/>
      <c r="AQ731" s="219"/>
      <c r="AR731" s="219"/>
      <c r="AS731" s="219"/>
    </row>
    <row r="732" spans="1:45" ht="14.25" customHeight="1">
      <c r="A732" s="223" t="s">
        <v>4265</v>
      </c>
      <c r="B732" s="144" t="s">
        <v>4266</v>
      </c>
      <c r="C732" s="144"/>
      <c r="D732" s="144" t="s">
        <v>4267</v>
      </c>
      <c r="E732" s="145" t="s">
        <v>4268</v>
      </c>
      <c r="F732" s="145" t="s">
        <v>25</v>
      </c>
      <c r="G732" s="183">
        <v>44981</v>
      </c>
      <c r="H732" s="183">
        <v>45346</v>
      </c>
      <c r="I732" s="148" t="s">
        <v>153</v>
      </c>
      <c r="J732" s="148">
        <f t="shared" ca="1" si="6"/>
        <v>96</v>
      </c>
      <c r="K732" s="37" t="str">
        <f t="shared" ca="1" si="7"/>
        <v>VIGENTE</v>
      </c>
      <c r="L732" s="144" t="s">
        <v>4269</v>
      </c>
      <c r="M732" s="144" t="s">
        <v>4270</v>
      </c>
      <c r="N732" s="184" t="s">
        <v>4271</v>
      </c>
      <c r="O732" s="144" t="s">
        <v>509</v>
      </c>
      <c r="P732" s="144" t="s">
        <v>704</v>
      </c>
      <c r="Q732" s="184" t="s">
        <v>4271</v>
      </c>
      <c r="R732" s="144" t="s">
        <v>4276</v>
      </c>
      <c r="S732" s="185" t="s">
        <v>4277</v>
      </c>
      <c r="T732" s="186" t="s">
        <v>4278</v>
      </c>
      <c r="U732" s="184" t="s">
        <v>4279</v>
      </c>
      <c r="V732" s="180" t="s">
        <v>4280</v>
      </c>
      <c r="W732" s="186" t="s">
        <v>4281</v>
      </c>
      <c r="X732" s="184" t="s">
        <v>4279</v>
      </c>
      <c r="Y732" s="99"/>
      <c r="Z732" s="99"/>
      <c r="AA732" s="99"/>
      <c r="AB732" s="99"/>
      <c r="AC732" s="99"/>
      <c r="AD732" s="99"/>
      <c r="AE732" s="99"/>
      <c r="AF732" s="99"/>
      <c r="AG732" s="99"/>
      <c r="AH732" s="99"/>
      <c r="AI732" s="99"/>
      <c r="AJ732" s="99"/>
      <c r="AK732" s="99"/>
      <c r="AL732" s="99"/>
      <c r="AM732" s="99"/>
      <c r="AN732" s="99"/>
      <c r="AO732" s="99"/>
      <c r="AP732" s="99"/>
      <c r="AQ732" s="99"/>
      <c r="AR732" s="99"/>
      <c r="AS732" s="99"/>
    </row>
    <row r="733" spans="1:45" ht="14.25" customHeight="1">
      <c r="A733" s="223" t="s">
        <v>4265</v>
      </c>
      <c r="B733" s="144" t="s">
        <v>4266</v>
      </c>
      <c r="C733" s="144"/>
      <c r="D733" s="144" t="s">
        <v>4267</v>
      </c>
      <c r="E733" s="145" t="s">
        <v>4268</v>
      </c>
      <c r="F733" s="145" t="s">
        <v>25</v>
      </c>
      <c r="G733" s="183">
        <v>44981</v>
      </c>
      <c r="H733" s="183">
        <v>45346</v>
      </c>
      <c r="I733" s="148" t="s">
        <v>153</v>
      </c>
      <c r="J733" s="148">
        <f t="shared" ca="1" si="6"/>
        <v>96</v>
      </c>
      <c r="K733" s="37" t="str">
        <f t="shared" ca="1" si="7"/>
        <v>VIGENTE</v>
      </c>
      <c r="L733" s="144" t="s">
        <v>4269</v>
      </c>
      <c r="M733" s="144" t="s">
        <v>4270</v>
      </c>
      <c r="N733" s="184" t="s">
        <v>4271</v>
      </c>
      <c r="O733" s="144" t="s">
        <v>509</v>
      </c>
      <c r="P733" s="144" t="s">
        <v>704</v>
      </c>
      <c r="Q733" s="184" t="s">
        <v>4271</v>
      </c>
      <c r="R733" s="144" t="s">
        <v>458</v>
      </c>
      <c r="S733" s="185" t="s">
        <v>4282</v>
      </c>
      <c r="T733" s="186" t="s">
        <v>4283</v>
      </c>
      <c r="U733" s="184" t="s">
        <v>4284</v>
      </c>
      <c r="V733" s="180" t="s">
        <v>4285</v>
      </c>
      <c r="W733" s="186" t="s">
        <v>4286</v>
      </c>
      <c r="X733" s="184" t="s">
        <v>4287</v>
      </c>
      <c r="Y733" s="219"/>
      <c r="Z733" s="219"/>
      <c r="AA733" s="219"/>
      <c r="AB733" s="219"/>
      <c r="AC733" s="219"/>
      <c r="AD733" s="219"/>
      <c r="AE733" s="219"/>
      <c r="AF733" s="219"/>
      <c r="AG733" s="219"/>
      <c r="AH733" s="219"/>
      <c r="AI733" s="219"/>
      <c r="AJ733" s="219"/>
      <c r="AK733" s="219"/>
      <c r="AL733" s="219"/>
      <c r="AM733" s="219"/>
      <c r="AN733" s="219"/>
      <c r="AO733" s="219"/>
      <c r="AP733" s="219"/>
      <c r="AQ733" s="219"/>
      <c r="AR733" s="219"/>
      <c r="AS733" s="219"/>
    </row>
    <row r="734" spans="1:45" ht="14.25" customHeight="1">
      <c r="A734" s="223" t="s">
        <v>4265</v>
      </c>
      <c r="B734" s="144" t="s">
        <v>4266</v>
      </c>
      <c r="C734" s="144"/>
      <c r="D734" s="144" t="s">
        <v>4267</v>
      </c>
      <c r="E734" s="145" t="s">
        <v>4268</v>
      </c>
      <c r="F734" s="145" t="s">
        <v>25</v>
      </c>
      <c r="G734" s="183">
        <v>44981</v>
      </c>
      <c r="H734" s="183">
        <v>45346</v>
      </c>
      <c r="I734" s="148" t="s">
        <v>153</v>
      </c>
      <c r="J734" s="148">
        <f t="shared" ca="1" si="6"/>
        <v>96</v>
      </c>
      <c r="K734" s="37" t="str">
        <f t="shared" ca="1" si="7"/>
        <v>VIGENTE</v>
      </c>
      <c r="L734" s="144" t="s">
        <v>4269</v>
      </c>
      <c r="M734" s="144" t="s">
        <v>4270</v>
      </c>
      <c r="N734" s="184" t="s">
        <v>4271</v>
      </c>
      <c r="O734" s="144" t="s">
        <v>509</v>
      </c>
      <c r="P734" s="144" t="s">
        <v>704</v>
      </c>
      <c r="Q734" s="184" t="s">
        <v>4271</v>
      </c>
      <c r="R734" s="144" t="s">
        <v>4288</v>
      </c>
      <c r="S734" s="185" t="s">
        <v>4289</v>
      </c>
      <c r="T734" s="186" t="s">
        <v>4290</v>
      </c>
      <c r="U734" s="184" t="s">
        <v>4291</v>
      </c>
      <c r="V734" s="180" t="s">
        <v>4292</v>
      </c>
      <c r="W734" s="186" t="s">
        <v>4293</v>
      </c>
      <c r="X734" s="184" t="s">
        <v>4291</v>
      </c>
      <c r="Y734" s="99"/>
      <c r="Z734" s="99"/>
      <c r="AA734" s="99"/>
      <c r="AB734" s="99"/>
      <c r="AC734" s="99"/>
      <c r="AD734" s="99"/>
      <c r="AE734" s="99"/>
      <c r="AF734" s="99"/>
      <c r="AG734" s="99"/>
      <c r="AH734" s="99"/>
      <c r="AI734" s="99"/>
      <c r="AJ734" s="99"/>
      <c r="AK734" s="99"/>
      <c r="AL734" s="99"/>
      <c r="AM734" s="99"/>
      <c r="AN734" s="99"/>
      <c r="AO734" s="99"/>
      <c r="AP734" s="99"/>
      <c r="AQ734" s="99"/>
      <c r="AR734" s="99"/>
      <c r="AS734" s="99"/>
    </row>
    <row r="735" spans="1:45" ht="14.25" customHeight="1">
      <c r="A735" s="223" t="s">
        <v>4265</v>
      </c>
      <c r="B735" s="144" t="s">
        <v>4266</v>
      </c>
      <c r="C735" s="144"/>
      <c r="D735" s="144" t="s">
        <v>4267</v>
      </c>
      <c r="E735" s="145" t="s">
        <v>4268</v>
      </c>
      <c r="F735" s="145" t="s">
        <v>25</v>
      </c>
      <c r="G735" s="183">
        <v>44981</v>
      </c>
      <c r="H735" s="183">
        <v>45346</v>
      </c>
      <c r="I735" s="148" t="s">
        <v>153</v>
      </c>
      <c r="J735" s="148">
        <f t="shared" ca="1" si="6"/>
        <v>96</v>
      </c>
      <c r="K735" s="37" t="str">
        <f t="shared" ca="1" si="7"/>
        <v>VIGENTE</v>
      </c>
      <c r="L735" s="144" t="s">
        <v>4269</v>
      </c>
      <c r="M735" s="144" t="s">
        <v>4270</v>
      </c>
      <c r="N735" s="184" t="s">
        <v>4271</v>
      </c>
      <c r="O735" s="144" t="s">
        <v>509</v>
      </c>
      <c r="P735" s="144" t="s">
        <v>704</v>
      </c>
      <c r="Q735" s="184" t="s">
        <v>4271</v>
      </c>
      <c r="R735" s="144" t="s">
        <v>1270</v>
      </c>
      <c r="S735" s="185" t="s">
        <v>4294</v>
      </c>
      <c r="T735" s="186" t="s">
        <v>4295</v>
      </c>
      <c r="U735" s="184" t="s">
        <v>4296</v>
      </c>
      <c r="V735" s="180" t="s">
        <v>4297</v>
      </c>
      <c r="W735" s="186" t="s">
        <v>4298</v>
      </c>
      <c r="X735" s="184" t="s">
        <v>4296</v>
      </c>
      <c r="Y735" s="219"/>
      <c r="Z735" s="219"/>
      <c r="AA735" s="219"/>
      <c r="AB735" s="219"/>
      <c r="AC735" s="219"/>
      <c r="AD735" s="219"/>
      <c r="AE735" s="219"/>
      <c r="AF735" s="219"/>
      <c r="AG735" s="219"/>
      <c r="AH735" s="219"/>
      <c r="AI735" s="219"/>
      <c r="AJ735" s="219"/>
      <c r="AK735" s="219"/>
      <c r="AL735" s="219"/>
      <c r="AM735" s="219"/>
      <c r="AN735" s="219"/>
      <c r="AO735" s="219"/>
      <c r="AP735" s="219"/>
      <c r="AQ735" s="219"/>
      <c r="AR735" s="219"/>
      <c r="AS735" s="219"/>
    </row>
    <row r="736" spans="1:45" ht="14.25" customHeight="1">
      <c r="A736" s="223" t="s">
        <v>4265</v>
      </c>
      <c r="B736" s="144" t="s">
        <v>4266</v>
      </c>
      <c r="C736" s="144"/>
      <c r="D736" s="144" t="s">
        <v>4267</v>
      </c>
      <c r="E736" s="145" t="s">
        <v>4268</v>
      </c>
      <c r="F736" s="145" t="s">
        <v>25</v>
      </c>
      <c r="G736" s="183">
        <v>44981</v>
      </c>
      <c r="H736" s="183">
        <v>45346</v>
      </c>
      <c r="I736" s="148" t="s">
        <v>153</v>
      </c>
      <c r="J736" s="148">
        <f t="shared" ca="1" si="6"/>
        <v>96</v>
      </c>
      <c r="K736" s="37" t="str">
        <f t="shared" ca="1" si="7"/>
        <v>VIGENTE</v>
      </c>
      <c r="L736" s="144" t="s">
        <v>4269</v>
      </c>
      <c r="M736" s="144" t="s">
        <v>4270</v>
      </c>
      <c r="N736" s="184" t="s">
        <v>4271</v>
      </c>
      <c r="O736" s="144" t="s">
        <v>509</v>
      </c>
      <c r="P736" s="144" t="s">
        <v>704</v>
      </c>
      <c r="Q736" s="184" t="s">
        <v>4271</v>
      </c>
      <c r="R736" s="144" t="s">
        <v>4299</v>
      </c>
      <c r="S736" s="185" t="s">
        <v>4300</v>
      </c>
      <c r="T736" s="186" t="s">
        <v>4301</v>
      </c>
      <c r="U736" s="184" t="s">
        <v>4302</v>
      </c>
      <c r="V736" s="180" t="s">
        <v>4303</v>
      </c>
      <c r="W736" s="186" t="s">
        <v>4304</v>
      </c>
      <c r="X736" s="184" t="s">
        <v>4302</v>
      </c>
      <c r="Y736" s="99"/>
      <c r="Z736" s="99"/>
      <c r="AA736" s="99"/>
      <c r="AB736" s="99"/>
      <c r="AC736" s="99"/>
      <c r="AD736" s="99"/>
      <c r="AE736" s="99"/>
      <c r="AF736" s="99"/>
      <c r="AG736" s="99"/>
      <c r="AH736" s="99"/>
      <c r="AI736" s="99"/>
      <c r="AJ736" s="99"/>
      <c r="AK736" s="99"/>
      <c r="AL736" s="99"/>
      <c r="AM736" s="99"/>
      <c r="AN736" s="99"/>
      <c r="AO736" s="99"/>
      <c r="AP736" s="99"/>
      <c r="AQ736" s="99"/>
      <c r="AR736" s="99"/>
      <c r="AS736" s="99"/>
    </row>
    <row r="737" spans="1:45" ht="14.25" customHeight="1">
      <c r="A737" s="223" t="s">
        <v>4265</v>
      </c>
      <c r="B737" s="144" t="s">
        <v>4266</v>
      </c>
      <c r="C737" s="144"/>
      <c r="D737" s="144" t="s">
        <v>4267</v>
      </c>
      <c r="E737" s="145" t="s">
        <v>4268</v>
      </c>
      <c r="F737" s="145" t="s">
        <v>25</v>
      </c>
      <c r="G737" s="183">
        <v>44981</v>
      </c>
      <c r="H737" s="183">
        <v>45346</v>
      </c>
      <c r="I737" s="148" t="s">
        <v>153</v>
      </c>
      <c r="J737" s="148">
        <f t="shared" ca="1" si="6"/>
        <v>96</v>
      </c>
      <c r="K737" s="37" t="str">
        <f t="shared" ca="1" si="7"/>
        <v>VIGENTE</v>
      </c>
      <c r="L737" s="144" t="s">
        <v>4269</v>
      </c>
      <c r="M737" s="144" t="s">
        <v>4270</v>
      </c>
      <c r="N737" s="184" t="s">
        <v>4271</v>
      </c>
      <c r="O737" s="144" t="s">
        <v>509</v>
      </c>
      <c r="P737" s="144" t="s">
        <v>704</v>
      </c>
      <c r="Q737" s="184" t="s">
        <v>4271</v>
      </c>
      <c r="R737" s="144" t="s">
        <v>4305</v>
      </c>
      <c r="S737" s="185" t="s">
        <v>4306</v>
      </c>
      <c r="T737" s="186" t="s">
        <v>4307</v>
      </c>
      <c r="U737" s="184" t="s">
        <v>4287</v>
      </c>
      <c r="V737" s="180" t="s">
        <v>4308</v>
      </c>
      <c r="W737" s="186" t="s">
        <v>4309</v>
      </c>
      <c r="X737" s="184" t="s">
        <v>4287</v>
      </c>
      <c r="Y737" s="219"/>
      <c r="Z737" s="219"/>
      <c r="AA737" s="219"/>
      <c r="AB737" s="219"/>
      <c r="AC737" s="219"/>
      <c r="AD737" s="219"/>
      <c r="AE737" s="219"/>
      <c r="AF737" s="219"/>
      <c r="AG737" s="219"/>
      <c r="AH737" s="219"/>
      <c r="AI737" s="219"/>
      <c r="AJ737" s="219"/>
      <c r="AK737" s="219"/>
      <c r="AL737" s="219"/>
      <c r="AM737" s="219"/>
      <c r="AN737" s="219"/>
      <c r="AO737" s="219"/>
      <c r="AP737" s="219"/>
      <c r="AQ737" s="219"/>
      <c r="AR737" s="219"/>
      <c r="AS737" s="219"/>
    </row>
    <row r="738" spans="1:45" ht="14.25" customHeight="1">
      <c r="A738" s="223" t="s">
        <v>4265</v>
      </c>
      <c r="B738" s="144" t="s">
        <v>4266</v>
      </c>
      <c r="C738" s="144"/>
      <c r="D738" s="144" t="s">
        <v>4267</v>
      </c>
      <c r="E738" s="145" t="s">
        <v>4268</v>
      </c>
      <c r="F738" s="145" t="s">
        <v>25</v>
      </c>
      <c r="G738" s="183">
        <v>44981</v>
      </c>
      <c r="H738" s="183">
        <v>45346</v>
      </c>
      <c r="I738" s="148" t="s">
        <v>153</v>
      </c>
      <c r="J738" s="148">
        <f t="shared" ca="1" si="6"/>
        <v>96</v>
      </c>
      <c r="K738" s="37" t="str">
        <f t="shared" ca="1" si="7"/>
        <v>VIGENTE</v>
      </c>
      <c r="L738" s="144" t="s">
        <v>4269</v>
      </c>
      <c r="M738" s="144" t="s">
        <v>4270</v>
      </c>
      <c r="N738" s="184" t="s">
        <v>4271</v>
      </c>
      <c r="O738" s="144" t="s">
        <v>509</v>
      </c>
      <c r="P738" s="144" t="s">
        <v>704</v>
      </c>
      <c r="Q738" s="184" t="s">
        <v>4271</v>
      </c>
      <c r="R738" s="144" t="s">
        <v>4310</v>
      </c>
      <c r="S738" s="185" t="s">
        <v>418</v>
      </c>
      <c r="T738" s="186" t="s">
        <v>419</v>
      </c>
      <c r="U738" s="184" t="s">
        <v>4311</v>
      </c>
      <c r="V738" s="180" t="s">
        <v>4312</v>
      </c>
      <c r="W738" s="186" t="s">
        <v>4313</v>
      </c>
      <c r="X738" s="184" t="s">
        <v>4311</v>
      </c>
      <c r="Y738" s="99"/>
      <c r="Z738" s="99"/>
      <c r="AA738" s="99"/>
      <c r="AB738" s="99"/>
      <c r="AC738" s="99"/>
      <c r="AD738" s="99"/>
      <c r="AE738" s="99"/>
      <c r="AF738" s="99"/>
      <c r="AG738" s="99"/>
      <c r="AH738" s="99"/>
      <c r="AI738" s="99"/>
      <c r="AJ738" s="99"/>
      <c r="AK738" s="99"/>
      <c r="AL738" s="99"/>
      <c r="AM738" s="99"/>
      <c r="AN738" s="99"/>
      <c r="AO738" s="99"/>
      <c r="AP738" s="99"/>
      <c r="AQ738" s="99"/>
      <c r="AR738" s="99"/>
      <c r="AS738" s="99"/>
    </row>
    <row r="739" spans="1:45" ht="14.25" customHeight="1">
      <c r="A739" s="223" t="s">
        <v>4265</v>
      </c>
      <c r="B739" s="144" t="s">
        <v>4266</v>
      </c>
      <c r="C739" s="144"/>
      <c r="D739" s="144" t="s">
        <v>4267</v>
      </c>
      <c r="E739" s="145" t="s">
        <v>4268</v>
      </c>
      <c r="F739" s="145" t="s">
        <v>25</v>
      </c>
      <c r="G739" s="183">
        <v>44981</v>
      </c>
      <c r="H739" s="183">
        <v>45346</v>
      </c>
      <c r="I739" s="148" t="s">
        <v>153</v>
      </c>
      <c r="J739" s="148">
        <f t="shared" ca="1" si="6"/>
        <v>96</v>
      </c>
      <c r="K739" s="37" t="str">
        <f t="shared" ca="1" si="7"/>
        <v>VIGENTE</v>
      </c>
      <c r="L739" s="144" t="s">
        <v>4269</v>
      </c>
      <c r="M739" s="144" t="s">
        <v>4270</v>
      </c>
      <c r="N739" s="184" t="s">
        <v>4271</v>
      </c>
      <c r="O739" s="144" t="s">
        <v>509</v>
      </c>
      <c r="P739" s="144" t="s">
        <v>704</v>
      </c>
      <c r="Q739" s="184" t="s">
        <v>4271</v>
      </c>
      <c r="R739" s="144" t="s">
        <v>1407</v>
      </c>
      <c r="S739" s="185" t="s">
        <v>2852</v>
      </c>
      <c r="T739" s="186" t="s">
        <v>1242</v>
      </c>
      <c r="U739" s="184" t="s">
        <v>4314</v>
      </c>
      <c r="V739" s="180" t="s">
        <v>2625</v>
      </c>
      <c r="W739" s="186" t="s">
        <v>1245</v>
      </c>
      <c r="X739" s="184" t="s">
        <v>4314</v>
      </c>
      <c r="Y739" s="219"/>
      <c r="Z739" s="219"/>
      <c r="AA739" s="219"/>
      <c r="AB739" s="219"/>
      <c r="AC739" s="219"/>
      <c r="AD739" s="219"/>
      <c r="AE739" s="219"/>
      <c r="AF739" s="219"/>
      <c r="AG739" s="219"/>
      <c r="AH739" s="219"/>
      <c r="AI739" s="219"/>
      <c r="AJ739" s="219"/>
      <c r="AK739" s="219"/>
      <c r="AL739" s="219"/>
      <c r="AM739" s="219"/>
      <c r="AN739" s="219"/>
      <c r="AO739" s="219"/>
      <c r="AP739" s="219"/>
      <c r="AQ739" s="219"/>
      <c r="AR739" s="219"/>
      <c r="AS739" s="219"/>
    </row>
    <row r="740" spans="1:45" ht="14.25" customHeight="1">
      <c r="A740" s="223" t="s">
        <v>4265</v>
      </c>
      <c r="B740" s="144" t="s">
        <v>4266</v>
      </c>
      <c r="C740" s="144"/>
      <c r="D740" s="144" t="s">
        <v>4267</v>
      </c>
      <c r="E740" s="145" t="s">
        <v>4268</v>
      </c>
      <c r="F740" s="145" t="s">
        <v>25</v>
      </c>
      <c r="G740" s="183">
        <v>44981</v>
      </c>
      <c r="H740" s="183">
        <v>45346</v>
      </c>
      <c r="I740" s="148" t="s">
        <v>153</v>
      </c>
      <c r="J740" s="148">
        <f t="shared" ca="1" si="6"/>
        <v>96</v>
      </c>
      <c r="K740" s="37" t="str">
        <f t="shared" ca="1" si="7"/>
        <v>VIGENTE</v>
      </c>
      <c r="L740" s="144" t="s">
        <v>4269</v>
      </c>
      <c r="M740" s="144" t="s">
        <v>4270</v>
      </c>
      <c r="N740" s="184" t="s">
        <v>4271</v>
      </c>
      <c r="O740" s="144" t="s">
        <v>509</v>
      </c>
      <c r="P740" s="144" t="s">
        <v>704</v>
      </c>
      <c r="Q740" s="184" t="s">
        <v>4271</v>
      </c>
      <c r="R740" s="144" t="s">
        <v>4315</v>
      </c>
      <c r="S740" s="185" t="s">
        <v>1815</v>
      </c>
      <c r="T740" s="186" t="s">
        <v>369</v>
      </c>
      <c r="U740" s="184" t="s">
        <v>4316</v>
      </c>
      <c r="V740" s="180" t="s">
        <v>629</v>
      </c>
      <c r="W740" s="186" t="s">
        <v>630</v>
      </c>
      <c r="X740" s="184" t="s">
        <v>4316</v>
      </c>
      <c r="Y740" s="99"/>
      <c r="Z740" s="99"/>
      <c r="AA740" s="99"/>
      <c r="AB740" s="99"/>
      <c r="AC740" s="99"/>
      <c r="AD740" s="99"/>
      <c r="AE740" s="99"/>
      <c r="AF740" s="99"/>
      <c r="AG740" s="99"/>
      <c r="AH740" s="99"/>
      <c r="AI740" s="99"/>
      <c r="AJ740" s="99"/>
      <c r="AK740" s="99"/>
      <c r="AL740" s="99"/>
      <c r="AM740" s="99"/>
      <c r="AN740" s="99"/>
      <c r="AO740" s="99"/>
      <c r="AP740" s="99"/>
      <c r="AQ740" s="99"/>
      <c r="AR740" s="99"/>
      <c r="AS740" s="99"/>
    </row>
    <row r="741" spans="1:45" ht="14.25" customHeight="1">
      <c r="A741" s="223" t="s">
        <v>4265</v>
      </c>
      <c r="B741" s="144" t="s">
        <v>4266</v>
      </c>
      <c r="C741" s="144"/>
      <c r="D741" s="144" t="s">
        <v>4267</v>
      </c>
      <c r="E741" s="145" t="s">
        <v>4268</v>
      </c>
      <c r="F741" s="145" t="s">
        <v>25</v>
      </c>
      <c r="G741" s="183">
        <v>44981</v>
      </c>
      <c r="H741" s="183">
        <v>45346</v>
      </c>
      <c r="I741" s="148" t="s">
        <v>153</v>
      </c>
      <c r="J741" s="148">
        <f t="shared" ca="1" si="6"/>
        <v>96</v>
      </c>
      <c r="K741" s="37" t="str">
        <f t="shared" ca="1" si="7"/>
        <v>VIGENTE</v>
      </c>
      <c r="L741" s="144" t="s">
        <v>4269</v>
      </c>
      <c r="M741" s="144" t="s">
        <v>4270</v>
      </c>
      <c r="N741" s="184" t="s">
        <v>4271</v>
      </c>
      <c r="O741" s="144" t="s">
        <v>509</v>
      </c>
      <c r="P741" s="144" t="s">
        <v>704</v>
      </c>
      <c r="Q741" s="184" t="s">
        <v>4271</v>
      </c>
      <c r="R741" s="144" t="s">
        <v>4317</v>
      </c>
      <c r="S741" s="185" t="s">
        <v>4318</v>
      </c>
      <c r="T741" s="186" t="s">
        <v>1422</v>
      </c>
      <c r="U741" s="184" t="s">
        <v>4319</v>
      </c>
      <c r="V741" s="180" t="s">
        <v>3659</v>
      </c>
      <c r="W741" s="186" t="s">
        <v>527</v>
      </c>
      <c r="X741" s="184" t="s">
        <v>4319</v>
      </c>
      <c r="Y741" s="219"/>
      <c r="Z741" s="219"/>
      <c r="AA741" s="219"/>
      <c r="AB741" s="219"/>
      <c r="AC741" s="219"/>
      <c r="AD741" s="219"/>
      <c r="AE741" s="219"/>
      <c r="AF741" s="219"/>
      <c r="AG741" s="219"/>
      <c r="AH741" s="219"/>
      <c r="AI741" s="219"/>
      <c r="AJ741" s="219"/>
      <c r="AK741" s="219"/>
      <c r="AL741" s="219"/>
      <c r="AM741" s="219"/>
      <c r="AN741" s="219"/>
      <c r="AO741" s="219"/>
      <c r="AP741" s="219"/>
      <c r="AQ741" s="219"/>
      <c r="AR741" s="219"/>
      <c r="AS741" s="219"/>
    </row>
    <row r="742" spans="1:45" ht="14.25" customHeight="1">
      <c r="A742" s="223" t="s">
        <v>4265</v>
      </c>
      <c r="B742" s="144" t="s">
        <v>4266</v>
      </c>
      <c r="C742" s="144"/>
      <c r="D742" s="144" t="s">
        <v>4267</v>
      </c>
      <c r="E742" s="145" t="s">
        <v>4268</v>
      </c>
      <c r="F742" s="145" t="s">
        <v>25</v>
      </c>
      <c r="G742" s="183">
        <v>44981</v>
      </c>
      <c r="H742" s="183">
        <v>45346</v>
      </c>
      <c r="I742" s="148" t="s">
        <v>153</v>
      </c>
      <c r="J742" s="148">
        <f t="shared" ca="1" si="6"/>
        <v>96</v>
      </c>
      <c r="K742" s="37" t="str">
        <f t="shared" ca="1" si="7"/>
        <v>VIGENTE</v>
      </c>
      <c r="L742" s="144" t="s">
        <v>4269</v>
      </c>
      <c r="M742" s="144" t="s">
        <v>4270</v>
      </c>
      <c r="N742" s="184" t="s">
        <v>4271</v>
      </c>
      <c r="O742" s="144" t="s">
        <v>509</v>
      </c>
      <c r="P742" s="144" t="s">
        <v>704</v>
      </c>
      <c r="Q742" s="184" t="s">
        <v>4271</v>
      </c>
      <c r="R742" s="144" t="s">
        <v>1423</v>
      </c>
      <c r="S742" s="185" t="s">
        <v>2268</v>
      </c>
      <c r="T742" s="186" t="s">
        <v>290</v>
      </c>
      <c r="U742" s="184" t="s">
        <v>4320</v>
      </c>
      <c r="V742" s="180" t="s">
        <v>1575</v>
      </c>
      <c r="W742" s="186" t="s">
        <v>288</v>
      </c>
      <c r="X742" s="184" t="s">
        <v>4320</v>
      </c>
      <c r="Y742" s="99"/>
      <c r="Z742" s="99"/>
      <c r="AA742" s="99"/>
      <c r="AB742" s="99"/>
      <c r="AC742" s="99"/>
      <c r="AD742" s="99"/>
      <c r="AE742" s="99"/>
      <c r="AF742" s="99"/>
      <c r="AG742" s="99"/>
      <c r="AH742" s="99"/>
      <c r="AI742" s="99"/>
      <c r="AJ742" s="99"/>
      <c r="AK742" s="99"/>
      <c r="AL742" s="99"/>
      <c r="AM742" s="99"/>
      <c r="AN742" s="99"/>
      <c r="AO742" s="99"/>
      <c r="AP742" s="99"/>
      <c r="AQ742" s="99"/>
      <c r="AR742" s="99"/>
      <c r="AS742" s="99"/>
    </row>
    <row r="743" spans="1:45" ht="14.25" customHeight="1">
      <c r="A743" s="223" t="s">
        <v>4265</v>
      </c>
      <c r="B743" s="144" t="s">
        <v>4266</v>
      </c>
      <c r="C743" s="144"/>
      <c r="D743" s="144" t="s">
        <v>4267</v>
      </c>
      <c r="E743" s="145" t="s">
        <v>4268</v>
      </c>
      <c r="F743" s="145" t="s">
        <v>25</v>
      </c>
      <c r="G743" s="183">
        <v>44981</v>
      </c>
      <c r="H743" s="183">
        <v>45346</v>
      </c>
      <c r="I743" s="148" t="s">
        <v>153</v>
      </c>
      <c r="J743" s="148">
        <f t="shared" ca="1" si="6"/>
        <v>96</v>
      </c>
      <c r="K743" s="37" t="str">
        <f t="shared" ca="1" si="7"/>
        <v>VIGENTE</v>
      </c>
      <c r="L743" s="144" t="s">
        <v>4269</v>
      </c>
      <c r="M743" s="144" t="s">
        <v>4270</v>
      </c>
      <c r="N743" s="184" t="s">
        <v>4271</v>
      </c>
      <c r="O743" s="144" t="s">
        <v>509</v>
      </c>
      <c r="P743" s="144" t="s">
        <v>704</v>
      </c>
      <c r="Q743" s="184" t="s">
        <v>4271</v>
      </c>
      <c r="R743" s="144" t="s">
        <v>1425</v>
      </c>
      <c r="S743" s="185" t="s">
        <v>2809</v>
      </c>
      <c r="T743" s="186" t="s">
        <v>128</v>
      </c>
      <c r="U743" s="184" t="s">
        <v>4321</v>
      </c>
      <c r="V743" s="180" t="s">
        <v>1056</v>
      </c>
      <c r="W743" s="186" t="s">
        <v>1057</v>
      </c>
      <c r="X743" s="184" t="s">
        <v>4321</v>
      </c>
      <c r="Y743" s="219"/>
      <c r="Z743" s="219"/>
      <c r="AA743" s="219"/>
      <c r="AB743" s="219"/>
      <c r="AC743" s="219"/>
      <c r="AD743" s="219"/>
      <c r="AE743" s="219"/>
      <c r="AF743" s="219"/>
      <c r="AG743" s="219"/>
      <c r="AH743" s="219"/>
      <c r="AI743" s="219"/>
      <c r="AJ743" s="219"/>
      <c r="AK743" s="219"/>
      <c r="AL743" s="219"/>
      <c r="AM743" s="219"/>
      <c r="AN743" s="219"/>
      <c r="AO743" s="219"/>
      <c r="AP743" s="219"/>
      <c r="AQ743" s="219"/>
      <c r="AR743" s="219"/>
      <c r="AS743" s="219"/>
    </row>
    <row r="744" spans="1:45" ht="14.25" customHeight="1">
      <c r="A744" s="223" t="s">
        <v>4265</v>
      </c>
      <c r="B744" s="144" t="s">
        <v>4266</v>
      </c>
      <c r="C744" s="144"/>
      <c r="D744" s="144" t="s">
        <v>4267</v>
      </c>
      <c r="E744" s="145" t="s">
        <v>4268</v>
      </c>
      <c r="F744" s="145" t="s">
        <v>25</v>
      </c>
      <c r="G744" s="183">
        <v>44981</v>
      </c>
      <c r="H744" s="183">
        <v>45346</v>
      </c>
      <c r="I744" s="148" t="s">
        <v>153</v>
      </c>
      <c r="J744" s="148">
        <f t="shared" ca="1" si="6"/>
        <v>96</v>
      </c>
      <c r="K744" s="37" t="str">
        <f t="shared" ca="1" si="7"/>
        <v>VIGENTE</v>
      </c>
      <c r="L744" s="144" t="s">
        <v>4269</v>
      </c>
      <c r="M744" s="144" t="s">
        <v>4270</v>
      </c>
      <c r="N744" s="184" t="s">
        <v>4271</v>
      </c>
      <c r="O744" s="144" t="s">
        <v>509</v>
      </c>
      <c r="P744" s="144" t="s">
        <v>704</v>
      </c>
      <c r="Q744" s="184" t="s">
        <v>4271</v>
      </c>
      <c r="R744" s="144" t="s">
        <v>1430</v>
      </c>
      <c r="S744" s="185" t="s">
        <v>341</v>
      </c>
      <c r="T744" s="186" t="s">
        <v>342</v>
      </c>
      <c r="U744" s="184" t="s">
        <v>4322</v>
      </c>
      <c r="V744" s="180" t="s">
        <v>1648</v>
      </c>
      <c r="W744" s="186" t="s">
        <v>1649</v>
      </c>
      <c r="X744" s="184" t="s">
        <v>4322</v>
      </c>
      <c r="Y744" s="99"/>
      <c r="Z744" s="99"/>
      <c r="AA744" s="99"/>
      <c r="AB744" s="99"/>
      <c r="AC744" s="99"/>
      <c r="AD744" s="99"/>
      <c r="AE744" s="99"/>
      <c r="AF744" s="99"/>
      <c r="AG744" s="99"/>
      <c r="AH744" s="99"/>
      <c r="AI744" s="99"/>
      <c r="AJ744" s="99"/>
      <c r="AK744" s="99"/>
      <c r="AL744" s="99"/>
      <c r="AM744" s="99"/>
      <c r="AN744" s="99"/>
      <c r="AO744" s="99"/>
      <c r="AP744" s="99"/>
      <c r="AQ744" s="99"/>
      <c r="AR744" s="99"/>
      <c r="AS744" s="99"/>
    </row>
    <row r="745" spans="1:45" ht="14.25" customHeight="1">
      <c r="A745" s="223" t="s">
        <v>4265</v>
      </c>
      <c r="B745" s="144" t="s">
        <v>4266</v>
      </c>
      <c r="C745" s="144"/>
      <c r="D745" s="144" t="s">
        <v>4267</v>
      </c>
      <c r="E745" s="145" t="s">
        <v>4268</v>
      </c>
      <c r="F745" s="145" t="s">
        <v>25</v>
      </c>
      <c r="G745" s="183">
        <v>44981</v>
      </c>
      <c r="H745" s="183">
        <v>45346</v>
      </c>
      <c r="I745" s="148" t="s">
        <v>153</v>
      </c>
      <c r="J745" s="148">
        <f t="shared" ca="1" si="6"/>
        <v>96</v>
      </c>
      <c r="K745" s="37" t="str">
        <f t="shared" ca="1" si="7"/>
        <v>VIGENTE</v>
      </c>
      <c r="L745" s="144" t="s">
        <v>4269</v>
      </c>
      <c r="M745" s="144" t="s">
        <v>4270</v>
      </c>
      <c r="N745" s="184" t="s">
        <v>4271</v>
      </c>
      <c r="O745" s="144" t="s">
        <v>509</v>
      </c>
      <c r="P745" s="144" t="s">
        <v>704</v>
      </c>
      <c r="Q745" s="184" t="s">
        <v>4271</v>
      </c>
      <c r="R745" s="144" t="s">
        <v>1436</v>
      </c>
      <c r="S745" s="185" t="s">
        <v>863</v>
      </c>
      <c r="T745" s="186" t="s">
        <v>864</v>
      </c>
      <c r="U745" s="184" t="s">
        <v>4323</v>
      </c>
      <c r="V745" s="180" t="s">
        <v>1260</v>
      </c>
      <c r="W745" s="186" t="s">
        <v>1261</v>
      </c>
      <c r="X745" s="184" t="s">
        <v>4323</v>
      </c>
      <c r="Y745" s="219"/>
      <c r="Z745" s="219"/>
      <c r="AA745" s="219"/>
      <c r="AB745" s="219"/>
      <c r="AC745" s="219"/>
      <c r="AD745" s="219"/>
      <c r="AE745" s="219"/>
      <c r="AF745" s="219"/>
      <c r="AG745" s="219"/>
      <c r="AH745" s="219"/>
      <c r="AI745" s="219"/>
      <c r="AJ745" s="219"/>
      <c r="AK745" s="219"/>
      <c r="AL745" s="219"/>
      <c r="AM745" s="219"/>
      <c r="AN745" s="219"/>
      <c r="AO745" s="219"/>
      <c r="AP745" s="219"/>
      <c r="AQ745" s="219"/>
      <c r="AR745" s="219"/>
      <c r="AS745" s="219"/>
    </row>
    <row r="746" spans="1:45" ht="14.25" customHeight="1">
      <c r="A746" s="223" t="s">
        <v>4265</v>
      </c>
      <c r="B746" s="144" t="s">
        <v>4266</v>
      </c>
      <c r="C746" s="144"/>
      <c r="D746" s="144" t="s">
        <v>4267</v>
      </c>
      <c r="E746" s="145" t="s">
        <v>4268</v>
      </c>
      <c r="F746" s="145" t="s">
        <v>25</v>
      </c>
      <c r="G746" s="183">
        <v>44981</v>
      </c>
      <c r="H746" s="183">
        <v>45346</v>
      </c>
      <c r="I746" s="148" t="s">
        <v>153</v>
      </c>
      <c r="J746" s="148">
        <f t="shared" ca="1" si="6"/>
        <v>96</v>
      </c>
      <c r="K746" s="37" t="str">
        <f t="shared" ca="1" si="7"/>
        <v>VIGENTE</v>
      </c>
      <c r="L746" s="144" t="s">
        <v>4269</v>
      </c>
      <c r="M746" s="144" t="s">
        <v>4270</v>
      </c>
      <c r="N746" s="184" t="s">
        <v>4271</v>
      </c>
      <c r="O746" s="144" t="s">
        <v>509</v>
      </c>
      <c r="P746" s="144" t="s">
        <v>704</v>
      </c>
      <c r="Q746" s="184" t="s">
        <v>4271</v>
      </c>
      <c r="R746" s="144" t="s">
        <v>4324</v>
      </c>
      <c r="S746" s="185" t="s">
        <v>1946</v>
      </c>
      <c r="T746" s="186" t="s">
        <v>746</v>
      </c>
      <c r="U746" s="184" t="s">
        <v>4325</v>
      </c>
      <c r="V746" s="180" t="s">
        <v>2313</v>
      </c>
      <c r="W746" s="186" t="s">
        <v>2314</v>
      </c>
      <c r="X746" s="184" t="s">
        <v>4325</v>
      </c>
      <c r="Y746" s="99"/>
      <c r="Z746" s="99"/>
      <c r="AA746" s="99"/>
      <c r="AB746" s="99"/>
      <c r="AC746" s="99"/>
      <c r="AD746" s="99"/>
      <c r="AE746" s="99"/>
      <c r="AF746" s="99"/>
      <c r="AG746" s="99"/>
      <c r="AH746" s="99"/>
      <c r="AI746" s="99"/>
      <c r="AJ746" s="99"/>
      <c r="AK746" s="99"/>
      <c r="AL746" s="99"/>
      <c r="AM746" s="99"/>
      <c r="AN746" s="99"/>
      <c r="AO746" s="99"/>
      <c r="AP746" s="99"/>
      <c r="AQ746" s="99"/>
      <c r="AR746" s="99"/>
      <c r="AS746" s="99"/>
    </row>
    <row r="747" spans="1:45" ht="14.25" customHeight="1">
      <c r="A747" s="223" t="s">
        <v>4265</v>
      </c>
      <c r="B747" s="144" t="s">
        <v>4266</v>
      </c>
      <c r="C747" s="144"/>
      <c r="D747" s="144" t="s">
        <v>4267</v>
      </c>
      <c r="E747" s="145" t="s">
        <v>4268</v>
      </c>
      <c r="F747" s="145" t="s">
        <v>25</v>
      </c>
      <c r="G747" s="183">
        <v>44981</v>
      </c>
      <c r="H747" s="183">
        <v>45346</v>
      </c>
      <c r="I747" s="148" t="s">
        <v>153</v>
      </c>
      <c r="J747" s="148">
        <f t="shared" ca="1" si="6"/>
        <v>96</v>
      </c>
      <c r="K747" s="37" t="str">
        <f t="shared" ca="1" si="7"/>
        <v>VIGENTE</v>
      </c>
      <c r="L747" s="144" t="s">
        <v>4269</v>
      </c>
      <c r="M747" s="144" t="s">
        <v>4270</v>
      </c>
      <c r="N747" s="184" t="s">
        <v>4271</v>
      </c>
      <c r="O747" s="144" t="s">
        <v>509</v>
      </c>
      <c r="P747" s="144" t="s">
        <v>704</v>
      </c>
      <c r="Q747" s="184" t="s">
        <v>4271</v>
      </c>
      <c r="R747" s="144" t="s">
        <v>1446</v>
      </c>
      <c r="S747" s="185" t="s">
        <v>870</v>
      </c>
      <c r="T747" s="186" t="s">
        <v>871</v>
      </c>
      <c r="U747" s="184" t="s">
        <v>4326</v>
      </c>
      <c r="V747" s="180" t="s">
        <v>4327</v>
      </c>
      <c r="W747" s="186" t="s">
        <v>1268</v>
      </c>
      <c r="X747" s="184" t="s">
        <v>4326</v>
      </c>
      <c r="Y747" s="219"/>
      <c r="Z747" s="219"/>
      <c r="AA747" s="219"/>
      <c r="AB747" s="219"/>
      <c r="AC747" s="219"/>
      <c r="AD747" s="219"/>
      <c r="AE747" s="219"/>
      <c r="AF747" s="219"/>
      <c r="AG747" s="219"/>
      <c r="AH747" s="219"/>
      <c r="AI747" s="219"/>
      <c r="AJ747" s="219"/>
      <c r="AK747" s="219"/>
      <c r="AL747" s="219"/>
      <c r="AM747" s="219"/>
      <c r="AN747" s="219"/>
      <c r="AO747" s="219"/>
      <c r="AP747" s="219"/>
      <c r="AQ747" s="219"/>
      <c r="AR747" s="219"/>
      <c r="AS747" s="219"/>
    </row>
    <row r="748" spans="1:45" ht="14.25" customHeight="1">
      <c r="A748" s="223" t="s">
        <v>4265</v>
      </c>
      <c r="B748" s="144" t="s">
        <v>4266</v>
      </c>
      <c r="C748" s="144"/>
      <c r="D748" s="144" t="s">
        <v>4267</v>
      </c>
      <c r="E748" s="145" t="s">
        <v>4268</v>
      </c>
      <c r="F748" s="145" t="s">
        <v>25</v>
      </c>
      <c r="G748" s="183">
        <v>44981</v>
      </c>
      <c r="H748" s="183">
        <v>45346</v>
      </c>
      <c r="I748" s="148" t="s">
        <v>153</v>
      </c>
      <c r="J748" s="148">
        <f t="shared" ca="1" si="6"/>
        <v>96</v>
      </c>
      <c r="K748" s="37" t="str">
        <f t="shared" ca="1" si="7"/>
        <v>VIGENTE</v>
      </c>
      <c r="L748" s="144" t="s">
        <v>4269</v>
      </c>
      <c r="M748" s="144" t="s">
        <v>4270</v>
      </c>
      <c r="N748" s="184" t="s">
        <v>4271</v>
      </c>
      <c r="O748" s="144" t="s">
        <v>509</v>
      </c>
      <c r="P748" s="144" t="s">
        <v>704</v>
      </c>
      <c r="Q748" s="184" t="s">
        <v>4271</v>
      </c>
      <c r="R748" s="144" t="s">
        <v>875</v>
      </c>
      <c r="S748" s="185" t="s">
        <v>215</v>
      </c>
      <c r="T748" s="186" t="s">
        <v>189</v>
      </c>
      <c r="U748" s="184" t="s">
        <v>4328</v>
      </c>
      <c r="V748" s="180" t="s">
        <v>185</v>
      </c>
      <c r="W748" s="186" t="s">
        <v>186</v>
      </c>
      <c r="X748" s="184" t="s">
        <v>4329</v>
      </c>
      <c r="Y748" s="99"/>
      <c r="Z748" s="99"/>
      <c r="AA748" s="99"/>
      <c r="AB748" s="99"/>
      <c r="AC748" s="99"/>
      <c r="AD748" s="99"/>
      <c r="AE748" s="99"/>
      <c r="AF748" s="99"/>
      <c r="AG748" s="99"/>
      <c r="AH748" s="99"/>
      <c r="AI748" s="99"/>
      <c r="AJ748" s="99"/>
      <c r="AK748" s="99"/>
      <c r="AL748" s="99"/>
      <c r="AM748" s="99"/>
      <c r="AN748" s="99"/>
      <c r="AO748" s="99"/>
      <c r="AP748" s="99"/>
      <c r="AQ748" s="99"/>
      <c r="AR748" s="99"/>
      <c r="AS748" s="99"/>
    </row>
    <row r="749" spans="1:45" ht="14.25" customHeight="1">
      <c r="A749" s="223" t="s">
        <v>4265</v>
      </c>
      <c r="B749" s="144" t="s">
        <v>4266</v>
      </c>
      <c r="C749" s="144"/>
      <c r="D749" s="144" t="s">
        <v>4267</v>
      </c>
      <c r="E749" s="145" t="s">
        <v>4268</v>
      </c>
      <c r="F749" s="145" t="s">
        <v>25</v>
      </c>
      <c r="G749" s="183">
        <v>44981</v>
      </c>
      <c r="H749" s="183">
        <v>45346</v>
      </c>
      <c r="I749" s="148" t="s">
        <v>153</v>
      </c>
      <c r="J749" s="148">
        <f t="shared" ca="1" si="6"/>
        <v>96</v>
      </c>
      <c r="K749" s="37" t="str">
        <f t="shared" ca="1" si="7"/>
        <v>VIGENTE</v>
      </c>
      <c r="L749" s="144" t="s">
        <v>4269</v>
      </c>
      <c r="M749" s="144" t="s">
        <v>4270</v>
      </c>
      <c r="N749" s="184" t="s">
        <v>4271</v>
      </c>
      <c r="O749" s="144" t="s">
        <v>509</v>
      </c>
      <c r="P749" s="144" t="s">
        <v>704</v>
      </c>
      <c r="Q749" s="184" t="s">
        <v>4271</v>
      </c>
      <c r="R749" s="144" t="s">
        <v>4330</v>
      </c>
      <c r="S749" s="185" t="s">
        <v>206</v>
      </c>
      <c r="T749" s="186" t="s">
        <v>207</v>
      </c>
      <c r="U749" s="184" t="s">
        <v>4331</v>
      </c>
      <c r="V749" s="180" t="s">
        <v>59</v>
      </c>
      <c r="W749" s="186" t="s">
        <v>200</v>
      </c>
      <c r="X749" s="184" t="s">
        <v>4331</v>
      </c>
      <c r="Y749" s="219"/>
      <c r="Z749" s="219"/>
      <c r="AA749" s="219"/>
      <c r="AB749" s="219"/>
      <c r="AC749" s="219"/>
      <c r="AD749" s="219"/>
      <c r="AE749" s="219"/>
      <c r="AF749" s="219"/>
      <c r="AG749" s="219"/>
      <c r="AH749" s="219"/>
      <c r="AI749" s="219"/>
      <c r="AJ749" s="219"/>
      <c r="AK749" s="219"/>
      <c r="AL749" s="219"/>
      <c r="AM749" s="219"/>
      <c r="AN749" s="219"/>
      <c r="AO749" s="219"/>
      <c r="AP749" s="219"/>
      <c r="AQ749" s="219"/>
      <c r="AR749" s="219"/>
      <c r="AS749" s="219"/>
    </row>
    <row r="750" spans="1:45" ht="14.25" customHeight="1">
      <c r="A750" s="223" t="s">
        <v>4265</v>
      </c>
      <c r="B750" s="144" t="s">
        <v>4266</v>
      </c>
      <c r="C750" s="144"/>
      <c r="D750" s="144" t="s">
        <v>4267</v>
      </c>
      <c r="E750" s="145" t="s">
        <v>4268</v>
      </c>
      <c r="F750" s="145" t="s">
        <v>25</v>
      </c>
      <c r="G750" s="183">
        <v>44981</v>
      </c>
      <c r="H750" s="183">
        <v>45346</v>
      </c>
      <c r="I750" s="148" t="s">
        <v>153</v>
      </c>
      <c r="J750" s="148">
        <f t="shared" ca="1" si="6"/>
        <v>96</v>
      </c>
      <c r="K750" s="37" t="str">
        <f t="shared" ca="1" si="7"/>
        <v>VIGENTE</v>
      </c>
      <c r="L750" s="144" t="s">
        <v>4269</v>
      </c>
      <c r="M750" s="144" t="s">
        <v>4270</v>
      </c>
      <c r="N750" s="184" t="s">
        <v>4271</v>
      </c>
      <c r="O750" s="144" t="s">
        <v>509</v>
      </c>
      <c r="P750" s="144" t="s">
        <v>704</v>
      </c>
      <c r="Q750" s="184" t="s">
        <v>4271</v>
      </c>
      <c r="R750" s="144" t="s">
        <v>1461</v>
      </c>
      <c r="S750" s="185" t="s">
        <v>2639</v>
      </c>
      <c r="T750" s="186" t="s">
        <v>1616</v>
      </c>
      <c r="U750" s="184" t="s">
        <v>4332</v>
      </c>
      <c r="V750" s="180" t="s">
        <v>4333</v>
      </c>
      <c r="W750" s="186" t="s">
        <v>4334</v>
      </c>
      <c r="X750" s="184" t="s">
        <v>4332</v>
      </c>
      <c r="Y750" s="99"/>
      <c r="Z750" s="99"/>
      <c r="AA750" s="99"/>
      <c r="AB750" s="99"/>
      <c r="AC750" s="99"/>
      <c r="AD750" s="99"/>
      <c r="AE750" s="99"/>
      <c r="AF750" s="99"/>
      <c r="AG750" s="99"/>
      <c r="AH750" s="99"/>
      <c r="AI750" s="99"/>
      <c r="AJ750" s="99"/>
      <c r="AK750" s="99"/>
      <c r="AL750" s="99"/>
      <c r="AM750" s="99"/>
      <c r="AN750" s="99"/>
      <c r="AO750" s="99"/>
      <c r="AP750" s="99"/>
      <c r="AQ750" s="99"/>
      <c r="AR750" s="99"/>
      <c r="AS750" s="99"/>
    </row>
    <row r="751" spans="1:45" ht="14.25" customHeight="1">
      <c r="A751" s="223" t="s">
        <v>4265</v>
      </c>
      <c r="B751" s="144" t="s">
        <v>4266</v>
      </c>
      <c r="C751" s="144"/>
      <c r="D751" s="144" t="s">
        <v>4267</v>
      </c>
      <c r="E751" s="145" t="s">
        <v>4268</v>
      </c>
      <c r="F751" s="145" t="s">
        <v>25</v>
      </c>
      <c r="G751" s="183">
        <v>44981</v>
      </c>
      <c r="H751" s="183">
        <v>45346</v>
      </c>
      <c r="I751" s="148" t="s">
        <v>153</v>
      </c>
      <c r="J751" s="148">
        <f t="shared" ca="1" si="6"/>
        <v>96</v>
      </c>
      <c r="K751" s="37" t="str">
        <f t="shared" ca="1" si="7"/>
        <v>VIGENTE</v>
      </c>
      <c r="L751" s="144" t="s">
        <v>4269</v>
      </c>
      <c r="M751" s="144" t="s">
        <v>4270</v>
      </c>
      <c r="N751" s="184" t="s">
        <v>4271</v>
      </c>
      <c r="O751" s="144" t="s">
        <v>509</v>
      </c>
      <c r="P751" s="144" t="s">
        <v>704</v>
      </c>
      <c r="Q751" s="184" t="s">
        <v>4271</v>
      </c>
      <c r="R751" s="144" t="s">
        <v>1467</v>
      </c>
      <c r="S751" s="185" t="s">
        <v>768</v>
      </c>
      <c r="T751" s="186" t="s">
        <v>769</v>
      </c>
      <c r="U751" s="184" t="s">
        <v>4335</v>
      </c>
      <c r="V751" s="180" t="s">
        <v>1285</v>
      </c>
      <c r="W751" s="186" t="s">
        <v>1286</v>
      </c>
      <c r="X751" s="184" t="s">
        <v>4335</v>
      </c>
      <c r="Y751" s="219"/>
      <c r="Z751" s="219"/>
      <c r="AA751" s="219"/>
      <c r="AB751" s="219"/>
      <c r="AC751" s="219"/>
      <c r="AD751" s="219"/>
      <c r="AE751" s="219"/>
      <c r="AF751" s="219"/>
      <c r="AG751" s="219"/>
      <c r="AH751" s="219"/>
      <c r="AI751" s="219"/>
      <c r="AJ751" s="219"/>
      <c r="AK751" s="219"/>
      <c r="AL751" s="219"/>
      <c r="AM751" s="219"/>
      <c r="AN751" s="219"/>
      <c r="AO751" s="219"/>
      <c r="AP751" s="219"/>
      <c r="AQ751" s="219"/>
      <c r="AR751" s="219"/>
      <c r="AS751" s="219"/>
    </row>
    <row r="752" spans="1:45" ht="14.25" customHeight="1">
      <c r="A752" s="223" t="s">
        <v>4265</v>
      </c>
      <c r="B752" s="144" t="s">
        <v>4266</v>
      </c>
      <c r="C752" s="144"/>
      <c r="D752" s="144" t="s">
        <v>4267</v>
      </c>
      <c r="E752" s="145" t="s">
        <v>4268</v>
      </c>
      <c r="F752" s="145" t="s">
        <v>25</v>
      </c>
      <c r="G752" s="183">
        <v>44981</v>
      </c>
      <c r="H752" s="183">
        <v>45346</v>
      </c>
      <c r="I752" s="148" t="s">
        <v>153</v>
      </c>
      <c r="J752" s="148">
        <f t="shared" ca="1" si="6"/>
        <v>96</v>
      </c>
      <c r="K752" s="37" t="str">
        <f t="shared" ca="1" si="7"/>
        <v>VIGENTE</v>
      </c>
      <c r="L752" s="144" t="s">
        <v>4269</v>
      </c>
      <c r="M752" s="144" t="s">
        <v>4270</v>
      </c>
      <c r="N752" s="184" t="s">
        <v>4271</v>
      </c>
      <c r="O752" s="144" t="s">
        <v>509</v>
      </c>
      <c r="P752" s="144" t="s">
        <v>704</v>
      </c>
      <c r="Q752" s="184" t="s">
        <v>4271</v>
      </c>
      <c r="R752" s="144" t="s">
        <v>1471</v>
      </c>
      <c r="S752" s="185" t="s">
        <v>4336</v>
      </c>
      <c r="T752" s="186" t="s">
        <v>268</v>
      </c>
      <c r="U752" s="184" t="s">
        <v>4337</v>
      </c>
      <c r="V752" s="180" t="s">
        <v>4338</v>
      </c>
      <c r="W752" s="186" t="s">
        <v>4339</v>
      </c>
      <c r="X752" s="184" t="s">
        <v>4337</v>
      </c>
      <c r="Y752" s="99"/>
      <c r="Z752" s="99"/>
      <c r="AA752" s="99"/>
      <c r="AB752" s="99"/>
      <c r="AC752" s="99"/>
      <c r="AD752" s="99"/>
      <c r="AE752" s="99"/>
      <c r="AF752" s="99"/>
      <c r="AG752" s="99"/>
      <c r="AH752" s="99"/>
      <c r="AI752" s="99"/>
      <c r="AJ752" s="99"/>
      <c r="AK752" s="99"/>
      <c r="AL752" s="99"/>
      <c r="AM752" s="99"/>
      <c r="AN752" s="99"/>
      <c r="AO752" s="99"/>
      <c r="AP752" s="99"/>
      <c r="AQ752" s="99"/>
      <c r="AR752" s="99"/>
      <c r="AS752" s="99"/>
    </row>
    <row r="753" spans="1:45" ht="14.25" customHeight="1">
      <c r="A753" s="223" t="s">
        <v>4265</v>
      </c>
      <c r="B753" s="144" t="s">
        <v>4266</v>
      </c>
      <c r="C753" s="144"/>
      <c r="D753" s="144" t="s">
        <v>4267</v>
      </c>
      <c r="E753" s="145" t="s">
        <v>4268</v>
      </c>
      <c r="F753" s="145" t="s">
        <v>25</v>
      </c>
      <c r="G753" s="183">
        <v>44981</v>
      </c>
      <c r="H753" s="183">
        <v>45346</v>
      </c>
      <c r="I753" s="148" t="s">
        <v>153</v>
      </c>
      <c r="J753" s="148">
        <f t="shared" ca="1" si="6"/>
        <v>96</v>
      </c>
      <c r="K753" s="37" t="str">
        <f t="shared" ca="1" si="7"/>
        <v>VIGENTE</v>
      </c>
      <c r="L753" s="144" t="s">
        <v>4269</v>
      </c>
      <c r="M753" s="144" t="s">
        <v>4270</v>
      </c>
      <c r="N753" s="184" t="s">
        <v>4271</v>
      </c>
      <c r="O753" s="144" t="s">
        <v>509</v>
      </c>
      <c r="P753" s="144" t="s">
        <v>704</v>
      </c>
      <c r="Q753" s="184" t="s">
        <v>4271</v>
      </c>
      <c r="R753" s="144" t="s">
        <v>1477</v>
      </c>
      <c r="S753" s="185" t="s">
        <v>4340</v>
      </c>
      <c r="T753" s="186" t="s">
        <v>1482</v>
      </c>
      <c r="U753" s="184" t="s">
        <v>4341</v>
      </c>
      <c r="V753" s="180" t="s">
        <v>694</v>
      </c>
      <c r="W753" s="186" t="s">
        <v>695</v>
      </c>
      <c r="X753" s="184" t="s">
        <v>4341</v>
      </c>
      <c r="Y753" s="219"/>
      <c r="Z753" s="219"/>
      <c r="AA753" s="219"/>
      <c r="AB753" s="219"/>
      <c r="AC753" s="219"/>
      <c r="AD753" s="219"/>
      <c r="AE753" s="219"/>
      <c r="AF753" s="219"/>
      <c r="AG753" s="219"/>
      <c r="AH753" s="219"/>
      <c r="AI753" s="219"/>
      <c r="AJ753" s="219"/>
      <c r="AK753" s="219"/>
      <c r="AL753" s="219"/>
      <c r="AM753" s="219"/>
      <c r="AN753" s="219"/>
      <c r="AO753" s="219"/>
      <c r="AP753" s="219"/>
      <c r="AQ753" s="219"/>
      <c r="AR753" s="219"/>
      <c r="AS753" s="219"/>
    </row>
    <row r="754" spans="1:45" ht="14.25" customHeight="1">
      <c r="A754" s="223" t="s">
        <v>4265</v>
      </c>
      <c r="B754" s="144" t="s">
        <v>4266</v>
      </c>
      <c r="C754" s="144"/>
      <c r="D754" s="144" t="s">
        <v>4267</v>
      </c>
      <c r="E754" s="145" t="s">
        <v>4268</v>
      </c>
      <c r="F754" s="145" t="s">
        <v>25</v>
      </c>
      <c r="G754" s="183">
        <v>44981</v>
      </c>
      <c r="H754" s="183">
        <v>45346</v>
      </c>
      <c r="I754" s="148" t="s">
        <v>153</v>
      </c>
      <c r="J754" s="148">
        <f t="shared" ca="1" si="6"/>
        <v>96</v>
      </c>
      <c r="K754" s="37" t="str">
        <f t="shared" ca="1" si="7"/>
        <v>VIGENTE</v>
      </c>
      <c r="L754" s="144" t="s">
        <v>4269</v>
      </c>
      <c r="M754" s="144" t="s">
        <v>4270</v>
      </c>
      <c r="N754" s="184" t="s">
        <v>4271</v>
      </c>
      <c r="O754" s="144" t="s">
        <v>509</v>
      </c>
      <c r="P754" s="144" t="s">
        <v>704</v>
      </c>
      <c r="Q754" s="184" t="s">
        <v>4271</v>
      </c>
      <c r="R754" s="144" t="s">
        <v>685</v>
      </c>
      <c r="S754" s="185" t="s">
        <v>686</v>
      </c>
      <c r="T754" s="186" t="s">
        <v>687</v>
      </c>
      <c r="U754" s="184" t="s">
        <v>4342</v>
      </c>
      <c r="V754" s="180" t="s">
        <v>4343</v>
      </c>
      <c r="W754" s="186" t="s">
        <v>902</v>
      </c>
      <c r="X754" s="184" t="s">
        <v>4342</v>
      </c>
      <c r="Y754" s="99"/>
      <c r="Z754" s="99"/>
      <c r="AA754" s="99"/>
      <c r="AB754" s="99"/>
      <c r="AC754" s="99"/>
      <c r="AD754" s="99"/>
      <c r="AE754" s="99"/>
      <c r="AF754" s="99"/>
      <c r="AG754" s="99"/>
      <c r="AH754" s="99"/>
      <c r="AI754" s="99"/>
      <c r="AJ754" s="99"/>
      <c r="AK754" s="99"/>
      <c r="AL754" s="99"/>
      <c r="AM754" s="99"/>
      <c r="AN754" s="99"/>
      <c r="AO754" s="99"/>
      <c r="AP754" s="99"/>
      <c r="AQ754" s="99"/>
      <c r="AR754" s="99"/>
      <c r="AS754" s="99"/>
    </row>
    <row r="755" spans="1:45" ht="14.25" customHeight="1">
      <c r="A755" s="223" t="s">
        <v>4265</v>
      </c>
      <c r="B755" s="144" t="s">
        <v>4266</v>
      </c>
      <c r="C755" s="144"/>
      <c r="D755" s="144" t="s">
        <v>4267</v>
      </c>
      <c r="E755" s="145" t="s">
        <v>4268</v>
      </c>
      <c r="F755" s="145" t="s">
        <v>25</v>
      </c>
      <c r="G755" s="183">
        <v>44981</v>
      </c>
      <c r="H755" s="183">
        <v>45346</v>
      </c>
      <c r="I755" s="148" t="s">
        <v>153</v>
      </c>
      <c r="J755" s="148">
        <f t="shared" ca="1" si="6"/>
        <v>96</v>
      </c>
      <c r="K755" s="37" t="str">
        <f t="shared" ca="1" si="7"/>
        <v>VIGENTE</v>
      </c>
      <c r="L755" s="144" t="s">
        <v>4269</v>
      </c>
      <c r="M755" s="144" t="s">
        <v>4270</v>
      </c>
      <c r="N755" s="184" t="s">
        <v>4271</v>
      </c>
      <c r="O755" s="144" t="s">
        <v>509</v>
      </c>
      <c r="P755" s="144" t="s">
        <v>704</v>
      </c>
      <c r="Q755" s="184" t="s">
        <v>4271</v>
      </c>
      <c r="R755" s="144" t="s">
        <v>1487</v>
      </c>
      <c r="S755" s="185" t="s">
        <v>3441</v>
      </c>
      <c r="T755" s="186" t="s">
        <v>257</v>
      </c>
      <c r="U755" s="184" t="s">
        <v>4344</v>
      </c>
      <c r="V755" s="180" t="s">
        <v>1300</v>
      </c>
      <c r="W755" s="186" t="s">
        <v>1301</v>
      </c>
      <c r="X755" s="184" t="s">
        <v>4344</v>
      </c>
      <c r="Y755" s="219"/>
      <c r="Z755" s="219"/>
      <c r="AA755" s="219"/>
      <c r="AB755" s="219"/>
      <c r="AC755" s="219"/>
      <c r="AD755" s="219"/>
      <c r="AE755" s="219"/>
      <c r="AF755" s="219"/>
      <c r="AG755" s="219"/>
      <c r="AH755" s="219"/>
      <c r="AI755" s="219"/>
      <c r="AJ755" s="219"/>
      <c r="AK755" s="219"/>
      <c r="AL755" s="219"/>
      <c r="AM755" s="219"/>
      <c r="AN755" s="219"/>
      <c r="AO755" s="219"/>
      <c r="AP755" s="219"/>
      <c r="AQ755" s="219"/>
      <c r="AR755" s="219"/>
      <c r="AS755" s="219"/>
    </row>
    <row r="756" spans="1:45" ht="14.25" customHeight="1">
      <c r="A756" s="223" t="s">
        <v>4265</v>
      </c>
      <c r="B756" s="144" t="s">
        <v>4266</v>
      </c>
      <c r="C756" s="144"/>
      <c r="D756" s="144" t="s">
        <v>4267</v>
      </c>
      <c r="E756" s="145" t="s">
        <v>4268</v>
      </c>
      <c r="F756" s="145" t="s">
        <v>25</v>
      </c>
      <c r="G756" s="183">
        <v>44981</v>
      </c>
      <c r="H756" s="183">
        <v>45346</v>
      </c>
      <c r="I756" s="148" t="s">
        <v>153</v>
      </c>
      <c r="J756" s="148">
        <f t="shared" ca="1" si="6"/>
        <v>96</v>
      </c>
      <c r="K756" s="37" t="str">
        <f t="shared" ca="1" si="7"/>
        <v>VIGENTE</v>
      </c>
      <c r="L756" s="144" t="s">
        <v>4269</v>
      </c>
      <c r="M756" s="144" t="s">
        <v>4270</v>
      </c>
      <c r="N756" s="184" t="s">
        <v>4271</v>
      </c>
      <c r="O756" s="144" t="s">
        <v>509</v>
      </c>
      <c r="P756" s="144" t="s">
        <v>704</v>
      </c>
      <c r="Q756" s="184" t="s">
        <v>4271</v>
      </c>
      <c r="R756" s="144" t="s">
        <v>1492</v>
      </c>
      <c r="S756" s="185" t="s">
        <v>2053</v>
      </c>
      <c r="T756" s="186" t="s">
        <v>2054</v>
      </c>
      <c r="U756" s="184" t="s">
        <v>4345</v>
      </c>
      <c r="V756" s="180" t="s">
        <v>78</v>
      </c>
      <c r="W756" s="186" t="s">
        <v>79</v>
      </c>
      <c r="X756" s="184" t="s">
        <v>4345</v>
      </c>
      <c r="Y756" s="99"/>
      <c r="Z756" s="99"/>
      <c r="AA756" s="99"/>
      <c r="AB756" s="99"/>
      <c r="AC756" s="99"/>
      <c r="AD756" s="99"/>
      <c r="AE756" s="99"/>
      <c r="AF756" s="99"/>
      <c r="AG756" s="99"/>
      <c r="AH756" s="99"/>
      <c r="AI756" s="99"/>
      <c r="AJ756" s="99"/>
      <c r="AK756" s="99"/>
      <c r="AL756" s="99"/>
      <c r="AM756" s="99"/>
      <c r="AN756" s="99"/>
      <c r="AO756" s="99"/>
      <c r="AP756" s="99"/>
      <c r="AQ756" s="99"/>
      <c r="AR756" s="99"/>
      <c r="AS756" s="99"/>
    </row>
    <row r="757" spans="1:45" ht="14.25" customHeight="1">
      <c r="A757" s="223" t="s">
        <v>4265</v>
      </c>
      <c r="B757" s="144" t="s">
        <v>4266</v>
      </c>
      <c r="C757" s="144"/>
      <c r="D757" s="144" t="s">
        <v>4267</v>
      </c>
      <c r="E757" s="145" t="s">
        <v>4268</v>
      </c>
      <c r="F757" s="145" t="s">
        <v>25</v>
      </c>
      <c r="G757" s="183">
        <v>44981</v>
      </c>
      <c r="H757" s="183">
        <v>45346</v>
      </c>
      <c r="I757" s="148" t="s">
        <v>153</v>
      </c>
      <c r="J757" s="148">
        <f t="shared" ca="1" si="6"/>
        <v>96</v>
      </c>
      <c r="K757" s="37" t="str">
        <f t="shared" ca="1" si="7"/>
        <v>VIGENTE</v>
      </c>
      <c r="L757" s="144" t="s">
        <v>4269</v>
      </c>
      <c r="M757" s="144" t="s">
        <v>4270</v>
      </c>
      <c r="N757" s="184" t="s">
        <v>4271</v>
      </c>
      <c r="O757" s="144" t="s">
        <v>509</v>
      </c>
      <c r="P757" s="144" t="s">
        <v>704</v>
      </c>
      <c r="Q757" s="184" t="s">
        <v>4271</v>
      </c>
      <c r="R757" s="144" t="s">
        <v>1499</v>
      </c>
      <c r="S757" s="185" t="s">
        <v>4346</v>
      </c>
      <c r="T757" s="186" t="s">
        <v>1309</v>
      </c>
      <c r="U757" s="184" t="s">
        <v>4347</v>
      </c>
      <c r="V757" s="180" t="s">
        <v>4348</v>
      </c>
      <c r="W757" s="186" t="s">
        <v>784</v>
      </c>
      <c r="X757" s="184" t="s">
        <v>4347</v>
      </c>
      <c r="Y757" s="219"/>
      <c r="Z757" s="219"/>
      <c r="AA757" s="219"/>
      <c r="AB757" s="219"/>
      <c r="AC757" s="219"/>
      <c r="AD757" s="219"/>
      <c r="AE757" s="219"/>
      <c r="AF757" s="219"/>
      <c r="AG757" s="219"/>
      <c r="AH757" s="219"/>
      <c r="AI757" s="219"/>
      <c r="AJ757" s="219"/>
      <c r="AK757" s="219"/>
      <c r="AL757" s="219"/>
      <c r="AM757" s="219"/>
      <c r="AN757" s="219"/>
      <c r="AO757" s="219"/>
      <c r="AP757" s="219"/>
      <c r="AQ757" s="219"/>
      <c r="AR757" s="219"/>
      <c r="AS757" s="219"/>
    </row>
    <row r="758" spans="1:45" ht="14.25" customHeight="1">
      <c r="A758" s="223" t="s">
        <v>4265</v>
      </c>
      <c r="B758" s="144" t="s">
        <v>4266</v>
      </c>
      <c r="C758" s="144"/>
      <c r="D758" s="144" t="s">
        <v>4267</v>
      </c>
      <c r="E758" s="145" t="s">
        <v>4268</v>
      </c>
      <c r="F758" s="145" t="s">
        <v>25</v>
      </c>
      <c r="G758" s="183">
        <v>44981</v>
      </c>
      <c r="H758" s="183">
        <v>45346</v>
      </c>
      <c r="I758" s="148" t="s">
        <v>153</v>
      </c>
      <c r="J758" s="148">
        <f t="shared" ca="1" si="6"/>
        <v>96</v>
      </c>
      <c r="K758" s="37" t="str">
        <f t="shared" ca="1" si="7"/>
        <v>VIGENTE</v>
      </c>
      <c r="L758" s="144" t="s">
        <v>4269</v>
      </c>
      <c r="M758" s="144" t="s">
        <v>4270</v>
      </c>
      <c r="N758" s="184" t="s">
        <v>4271</v>
      </c>
      <c r="O758" s="144" t="s">
        <v>509</v>
      </c>
      <c r="P758" s="144" t="s">
        <v>704</v>
      </c>
      <c r="Q758" s="184" t="s">
        <v>4271</v>
      </c>
      <c r="R758" s="144" t="s">
        <v>1505</v>
      </c>
      <c r="S758" s="185" t="s">
        <v>4349</v>
      </c>
      <c r="T758" s="186" t="s">
        <v>4350</v>
      </c>
      <c r="U758" s="184" t="s">
        <v>4351</v>
      </c>
      <c r="V758" s="180" t="s">
        <v>1314</v>
      </c>
      <c r="W758" s="186" t="s">
        <v>920</v>
      </c>
      <c r="X758" s="184" t="s">
        <v>4352</v>
      </c>
      <c r="Y758" s="99"/>
      <c r="Z758" s="99"/>
      <c r="AA758" s="99"/>
      <c r="AB758" s="99"/>
      <c r="AC758" s="99"/>
      <c r="AD758" s="99"/>
      <c r="AE758" s="99"/>
      <c r="AF758" s="99"/>
      <c r="AG758" s="99"/>
      <c r="AH758" s="99"/>
      <c r="AI758" s="99"/>
      <c r="AJ758" s="99"/>
      <c r="AK758" s="99"/>
      <c r="AL758" s="99"/>
      <c r="AM758" s="99"/>
      <c r="AN758" s="99"/>
      <c r="AO758" s="99"/>
      <c r="AP758" s="99"/>
      <c r="AQ758" s="99"/>
      <c r="AR758" s="99"/>
      <c r="AS758" s="99"/>
    </row>
    <row r="759" spans="1:45" ht="14.25" customHeight="1">
      <c r="A759" s="223" t="s">
        <v>4265</v>
      </c>
      <c r="B759" s="144" t="s">
        <v>4266</v>
      </c>
      <c r="C759" s="144"/>
      <c r="D759" s="144" t="s">
        <v>4267</v>
      </c>
      <c r="E759" s="145" t="s">
        <v>4268</v>
      </c>
      <c r="F759" s="145" t="s">
        <v>25</v>
      </c>
      <c r="G759" s="183">
        <v>44981</v>
      </c>
      <c r="H759" s="183">
        <v>45346</v>
      </c>
      <c r="I759" s="148" t="s">
        <v>153</v>
      </c>
      <c r="J759" s="148">
        <f t="shared" ca="1" si="6"/>
        <v>96</v>
      </c>
      <c r="K759" s="37" t="str">
        <f t="shared" ca="1" si="7"/>
        <v>VIGENTE</v>
      </c>
      <c r="L759" s="144" t="s">
        <v>4269</v>
      </c>
      <c r="M759" s="144" t="s">
        <v>4270</v>
      </c>
      <c r="N759" s="184" t="s">
        <v>4271</v>
      </c>
      <c r="O759" s="144" t="s">
        <v>509</v>
      </c>
      <c r="P759" s="144" t="s">
        <v>704</v>
      </c>
      <c r="Q759" s="184" t="s">
        <v>4271</v>
      </c>
      <c r="R759" s="144" t="s">
        <v>1511</v>
      </c>
      <c r="S759" s="185" t="s">
        <v>643</v>
      </c>
      <c r="T759" s="186" t="s">
        <v>644</v>
      </c>
      <c r="U759" s="184" t="s">
        <v>4353</v>
      </c>
      <c r="V759" s="180" t="s">
        <v>795</v>
      </c>
      <c r="W759" s="186" t="s">
        <v>796</v>
      </c>
      <c r="X759" s="184" t="s">
        <v>4353</v>
      </c>
      <c r="Y759" s="219"/>
      <c r="Z759" s="219"/>
      <c r="AA759" s="219"/>
      <c r="AB759" s="219"/>
      <c r="AC759" s="219"/>
      <c r="AD759" s="219"/>
      <c r="AE759" s="219"/>
      <c r="AF759" s="219"/>
      <c r="AG759" s="219"/>
      <c r="AH759" s="219"/>
      <c r="AI759" s="219"/>
      <c r="AJ759" s="219"/>
      <c r="AK759" s="219"/>
      <c r="AL759" s="219"/>
      <c r="AM759" s="219"/>
      <c r="AN759" s="219"/>
      <c r="AO759" s="219"/>
      <c r="AP759" s="219"/>
      <c r="AQ759" s="219"/>
      <c r="AR759" s="219"/>
      <c r="AS759" s="219"/>
    </row>
    <row r="760" spans="1:45" ht="14.25" customHeight="1">
      <c r="A760" s="223" t="s">
        <v>4265</v>
      </c>
      <c r="B760" s="144" t="s">
        <v>4266</v>
      </c>
      <c r="C760" s="144"/>
      <c r="D760" s="144" t="s">
        <v>4267</v>
      </c>
      <c r="E760" s="145" t="s">
        <v>4268</v>
      </c>
      <c r="F760" s="145" t="s">
        <v>25</v>
      </c>
      <c r="G760" s="183">
        <v>44981</v>
      </c>
      <c r="H760" s="183">
        <v>45346</v>
      </c>
      <c r="I760" s="148" t="s">
        <v>153</v>
      </c>
      <c r="J760" s="148">
        <f t="shared" ca="1" si="6"/>
        <v>96</v>
      </c>
      <c r="K760" s="37" t="str">
        <f t="shared" ca="1" si="7"/>
        <v>VIGENTE</v>
      </c>
      <c r="L760" s="144" t="s">
        <v>4269</v>
      </c>
      <c r="M760" s="144" t="s">
        <v>4270</v>
      </c>
      <c r="N760" s="184" t="s">
        <v>4271</v>
      </c>
      <c r="O760" s="144" t="s">
        <v>509</v>
      </c>
      <c r="P760" s="144" t="s">
        <v>704</v>
      </c>
      <c r="Q760" s="184" t="s">
        <v>4271</v>
      </c>
      <c r="R760" s="144" t="s">
        <v>2222</v>
      </c>
      <c r="S760" s="185" t="s">
        <v>3383</v>
      </c>
      <c r="T760" s="186" t="s">
        <v>802</v>
      </c>
      <c r="U760" s="184" t="s">
        <v>4354</v>
      </c>
      <c r="V760" s="180" t="s">
        <v>929</v>
      </c>
      <c r="W760" s="186" t="s">
        <v>358</v>
      </c>
      <c r="X760" s="184" t="s">
        <v>4354</v>
      </c>
      <c r="Y760" s="99"/>
      <c r="Z760" s="99"/>
      <c r="AA760" s="99"/>
      <c r="AB760" s="99"/>
      <c r="AC760" s="99"/>
      <c r="AD760" s="99"/>
      <c r="AE760" s="99"/>
      <c r="AF760" s="99"/>
      <c r="AG760" s="99"/>
      <c r="AH760" s="99"/>
      <c r="AI760" s="99"/>
      <c r="AJ760" s="99"/>
      <c r="AK760" s="99"/>
      <c r="AL760" s="99"/>
      <c r="AM760" s="99"/>
      <c r="AN760" s="99"/>
      <c r="AO760" s="99"/>
      <c r="AP760" s="99"/>
      <c r="AQ760" s="99"/>
      <c r="AR760" s="99"/>
      <c r="AS760" s="99"/>
    </row>
    <row r="761" spans="1:45" ht="14.25" customHeight="1">
      <c r="A761" s="223" t="s">
        <v>4265</v>
      </c>
      <c r="B761" s="144" t="s">
        <v>4266</v>
      </c>
      <c r="C761" s="144"/>
      <c r="D761" s="144" t="s">
        <v>4267</v>
      </c>
      <c r="E761" s="145" t="s">
        <v>4268</v>
      </c>
      <c r="F761" s="145" t="s">
        <v>25</v>
      </c>
      <c r="G761" s="183">
        <v>44981</v>
      </c>
      <c r="H761" s="183">
        <v>45346</v>
      </c>
      <c r="I761" s="148" t="s">
        <v>153</v>
      </c>
      <c r="J761" s="148">
        <f t="shared" ca="1" si="6"/>
        <v>96</v>
      </c>
      <c r="K761" s="37" t="str">
        <f t="shared" ca="1" si="7"/>
        <v>VIGENTE</v>
      </c>
      <c r="L761" s="144" t="s">
        <v>4269</v>
      </c>
      <c r="M761" s="144" t="s">
        <v>4270</v>
      </c>
      <c r="N761" s="184" t="s">
        <v>4271</v>
      </c>
      <c r="O761" s="144" t="s">
        <v>509</v>
      </c>
      <c r="P761" s="144" t="s">
        <v>704</v>
      </c>
      <c r="Q761" s="184" t="s">
        <v>4271</v>
      </c>
      <c r="R761" s="144" t="s">
        <v>1524</v>
      </c>
      <c r="S761" s="185" t="s">
        <v>1320</v>
      </c>
      <c r="T761" s="186" t="s">
        <v>1321</v>
      </c>
      <c r="U761" s="184" t="s">
        <v>4355</v>
      </c>
      <c r="V761" s="180" t="s">
        <v>1323</v>
      </c>
      <c r="W761" s="186" t="s">
        <v>1324</v>
      </c>
      <c r="X761" s="184" t="s">
        <v>4355</v>
      </c>
      <c r="Y761" s="219"/>
      <c r="Z761" s="219"/>
      <c r="AA761" s="219"/>
      <c r="AB761" s="219"/>
      <c r="AC761" s="219"/>
      <c r="AD761" s="219"/>
      <c r="AE761" s="219"/>
      <c r="AF761" s="219"/>
      <c r="AG761" s="219"/>
      <c r="AH761" s="219"/>
      <c r="AI761" s="219"/>
      <c r="AJ761" s="219"/>
      <c r="AK761" s="219"/>
      <c r="AL761" s="219"/>
      <c r="AM761" s="219"/>
      <c r="AN761" s="219"/>
      <c r="AO761" s="219"/>
      <c r="AP761" s="219"/>
      <c r="AQ761" s="219"/>
      <c r="AR761" s="219"/>
      <c r="AS761" s="219"/>
    </row>
    <row r="762" spans="1:45" ht="14.25" customHeight="1">
      <c r="A762" s="223" t="s">
        <v>4265</v>
      </c>
      <c r="B762" s="144" t="s">
        <v>4266</v>
      </c>
      <c r="C762" s="144"/>
      <c r="D762" s="144" t="s">
        <v>4267</v>
      </c>
      <c r="E762" s="145" t="s">
        <v>4268</v>
      </c>
      <c r="F762" s="145" t="s">
        <v>25</v>
      </c>
      <c r="G762" s="183">
        <v>44981</v>
      </c>
      <c r="H762" s="183">
        <v>45346</v>
      </c>
      <c r="I762" s="148" t="s">
        <v>153</v>
      </c>
      <c r="J762" s="148">
        <f t="shared" ca="1" si="6"/>
        <v>96</v>
      </c>
      <c r="K762" s="37" t="str">
        <f t="shared" ca="1" si="7"/>
        <v>VIGENTE</v>
      </c>
      <c r="L762" s="144" t="s">
        <v>4269</v>
      </c>
      <c r="M762" s="144" t="s">
        <v>4270</v>
      </c>
      <c r="N762" s="184" t="s">
        <v>4271</v>
      </c>
      <c r="O762" s="144" t="s">
        <v>509</v>
      </c>
      <c r="P762" s="144" t="s">
        <v>704</v>
      </c>
      <c r="Q762" s="184" t="s">
        <v>4271</v>
      </c>
      <c r="R762" s="144" t="s">
        <v>1527</v>
      </c>
      <c r="S762" s="185" t="s">
        <v>1531</v>
      </c>
      <c r="T762" s="186" t="s">
        <v>1532</v>
      </c>
      <c r="U762" s="184" t="s">
        <v>4356</v>
      </c>
      <c r="V762" s="180" t="s">
        <v>3168</v>
      </c>
      <c r="W762" s="186" t="s">
        <v>3169</v>
      </c>
      <c r="X762" s="184" t="s">
        <v>4356</v>
      </c>
      <c r="Y762" s="99"/>
      <c r="Z762" s="99"/>
      <c r="AA762" s="99"/>
      <c r="AB762" s="99"/>
      <c r="AC762" s="99"/>
      <c r="AD762" s="99"/>
      <c r="AE762" s="99"/>
      <c r="AF762" s="99"/>
      <c r="AG762" s="99"/>
      <c r="AH762" s="99"/>
      <c r="AI762" s="99"/>
      <c r="AJ762" s="99"/>
      <c r="AK762" s="99"/>
      <c r="AL762" s="99"/>
      <c r="AM762" s="99"/>
      <c r="AN762" s="99"/>
      <c r="AO762" s="99"/>
      <c r="AP762" s="99"/>
      <c r="AQ762" s="99"/>
      <c r="AR762" s="99"/>
      <c r="AS762" s="99"/>
    </row>
    <row r="763" spans="1:45" ht="14.25" customHeight="1">
      <c r="A763" s="223" t="s">
        <v>4265</v>
      </c>
      <c r="B763" s="144" t="s">
        <v>4266</v>
      </c>
      <c r="C763" s="144"/>
      <c r="D763" s="144" t="s">
        <v>4267</v>
      </c>
      <c r="E763" s="145" t="s">
        <v>4268</v>
      </c>
      <c r="F763" s="145" t="s">
        <v>25</v>
      </c>
      <c r="G763" s="183">
        <v>44981</v>
      </c>
      <c r="H763" s="183">
        <v>45346</v>
      </c>
      <c r="I763" s="148" t="s">
        <v>153</v>
      </c>
      <c r="J763" s="148">
        <f t="shared" ca="1" si="6"/>
        <v>96</v>
      </c>
      <c r="K763" s="37" t="str">
        <f t="shared" ca="1" si="7"/>
        <v>VIGENTE</v>
      </c>
      <c r="L763" s="144" t="s">
        <v>4269</v>
      </c>
      <c r="M763" s="144" t="s">
        <v>4270</v>
      </c>
      <c r="N763" s="184" t="s">
        <v>4271</v>
      </c>
      <c r="O763" s="144" t="s">
        <v>509</v>
      </c>
      <c r="P763" s="144" t="s">
        <v>704</v>
      </c>
      <c r="Q763" s="184" t="s">
        <v>4271</v>
      </c>
      <c r="R763" s="144" t="s">
        <v>1533</v>
      </c>
      <c r="S763" s="185" t="s">
        <v>1015</v>
      </c>
      <c r="T763" s="186" t="s">
        <v>660</v>
      </c>
      <c r="U763" s="184" t="s">
        <v>4357</v>
      </c>
      <c r="V763" s="180" t="s">
        <v>110</v>
      </c>
      <c r="W763" s="186" t="s">
        <v>111</v>
      </c>
      <c r="X763" s="184" t="s">
        <v>4357</v>
      </c>
      <c r="Y763" s="219"/>
      <c r="Z763" s="219"/>
      <c r="AA763" s="219"/>
      <c r="AB763" s="219"/>
      <c r="AC763" s="219"/>
      <c r="AD763" s="219"/>
      <c r="AE763" s="219"/>
      <c r="AF763" s="219"/>
      <c r="AG763" s="219"/>
      <c r="AH763" s="219"/>
      <c r="AI763" s="219"/>
      <c r="AJ763" s="219"/>
      <c r="AK763" s="219"/>
      <c r="AL763" s="219"/>
      <c r="AM763" s="219"/>
      <c r="AN763" s="219"/>
      <c r="AO763" s="219"/>
      <c r="AP763" s="219"/>
      <c r="AQ763" s="219"/>
      <c r="AR763" s="219"/>
      <c r="AS763" s="219"/>
    </row>
    <row r="764" spans="1:45" ht="14.25" customHeight="1">
      <c r="A764" s="223" t="s">
        <v>4358</v>
      </c>
      <c r="B764" s="144" t="s">
        <v>3306</v>
      </c>
      <c r="C764" s="144" t="s">
        <v>4359</v>
      </c>
      <c r="D764" s="144" t="s">
        <v>3372</v>
      </c>
      <c r="E764" s="145" t="s">
        <v>3309</v>
      </c>
      <c r="F764" s="145" t="s">
        <v>25</v>
      </c>
      <c r="G764" s="183">
        <v>45117</v>
      </c>
      <c r="H764" s="183">
        <v>45483</v>
      </c>
      <c r="I764" s="148" t="s">
        <v>236</v>
      </c>
      <c r="J764" s="148">
        <f t="shared" ca="1" si="6"/>
        <v>233</v>
      </c>
      <c r="K764" s="37" t="str">
        <f t="shared" ca="1" si="7"/>
        <v>VIGENTE</v>
      </c>
      <c r="L764" s="144" t="s">
        <v>683</v>
      </c>
      <c r="M764" s="144" t="s">
        <v>308</v>
      </c>
      <c r="N764" s="184" t="s">
        <v>4360</v>
      </c>
      <c r="O764" s="144" t="s">
        <v>680</v>
      </c>
      <c r="P764" s="144" t="s">
        <v>681</v>
      </c>
      <c r="Q764" s="184" t="s">
        <v>4360</v>
      </c>
      <c r="R764" s="144" t="s">
        <v>3954</v>
      </c>
      <c r="S764" s="185" t="s">
        <v>1657</v>
      </c>
      <c r="T764" s="186" t="s">
        <v>311</v>
      </c>
      <c r="U764" s="184" t="s">
        <v>4361</v>
      </c>
      <c r="V764" s="180" t="s">
        <v>4362</v>
      </c>
      <c r="W764" s="186" t="s">
        <v>313</v>
      </c>
      <c r="X764" s="184" t="s">
        <v>4361</v>
      </c>
      <c r="Y764" s="99"/>
      <c r="Z764" s="99"/>
      <c r="AA764" s="99"/>
      <c r="AB764" s="99"/>
      <c r="AC764" s="99"/>
      <c r="AD764" s="99"/>
      <c r="AE764" s="99"/>
      <c r="AF764" s="99"/>
      <c r="AG764" s="99"/>
      <c r="AH764" s="99"/>
      <c r="AI764" s="99"/>
      <c r="AJ764" s="99"/>
      <c r="AK764" s="99"/>
      <c r="AL764" s="99"/>
      <c r="AM764" s="99"/>
      <c r="AN764" s="99"/>
      <c r="AO764" s="99"/>
      <c r="AP764" s="99"/>
      <c r="AQ764" s="99"/>
      <c r="AR764" s="99"/>
      <c r="AS764" s="99"/>
    </row>
    <row r="765" spans="1:45" ht="14.25" customHeight="1">
      <c r="A765" s="223" t="s">
        <v>4363</v>
      </c>
      <c r="B765" s="144" t="s">
        <v>1975</v>
      </c>
      <c r="C765" s="144" t="s">
        <v>4364</v>
      </c>
      <c r="D765" s="144" t="s">
        <v>4365</v>
      </c>
      <c r="E765" s="145" t="s">
        <v>2417</v>
      </c>
      <c r="F765" s="145" t="s">
        <v>25</v>
      </c>
      <c r="G765" s="183">
        <v>44988</v>
      </c>
      <c r="H765" s="183">
        <v>45354</v>
      </c>
      <c r="I765" s="148" t="s">
        <v>41</v>
      </c>
      <c r="J765" s="148">
        <f t="shared" ca="1" si="6"/>
        <v>104</v>
      </c>
      <c r="K765" s="37" t="str">
        <f t="shared" ca="1" si="7"/>
        <v>VIGENTE</v>
      </c>
      <c r="L765" s="144" t="s">
        <v>509</v>
      </c>
      <c r="M765" s="144" t="s">
        <v>704</v>
      </c>
      <c r="N765" s="184" t="s">
        <v>4366</v>
      </c>
      <c r="O765" s="144" t="s">
        <v>512</v>
      </c>
      <c r="P765" s="144" t="s">
        <v>513</v>
      </c>
      <c r="Q765" s="184" t="s">
        <v>4366</v>
      </c>
      <c r="R765" s="144" t="s">
        <v>4367</v>
      </c>
      <c r="S765" s="185" t="s">
        <v>515</v>
      </c>
      <c r="T765" s="186" t="s">
        <v>941</v>
      </c>
      <c r="U765" s="184" t="s">
        <v>4366</v>
      </c>
      <c r="V765" s="180" t="s">
        <v>519</v>
      </c>
      <c r="W765" s="186" t="s">
        <v>520</v>
      </c>
      <c r="X765" s="184" t="s">
        <v>4366</v>
      </c>
      <c r="Y765" s="219"/>
      <c r="Z765" s="219"/>
      <c r="AA765" s="219"/>
      <c r="AB765" s="219"/>
      <c r="AC765" s="219"/>
      <c r="AD765" s="219"/>
      <c r="AE765" s="219"/>
      <c r="AF765" s="219"/>
      <c r="AG765" s="219"/>
      <c r="AH765" s="219"/>
      <c r="AI765" s="219"/>
      <c r="AJ765" s="219"/>
      <c r="AK765" s="219"/>
      <c r="AL765" s="219"/>
      <c r="AM765" s="219"/>
      <c r="AN765" s="219"/>
      <c r="AO765" s="219"/>
      <c r="AP765" s="219"/>
      <c r="AQ765" s="219"/>
      <c r="AR765" s="219"/>
      <c r="AS765" s="219"/>
    </row>
    <row r="766" spans="1:45" ht="14.25" customHeight="1">
      <c r="A766" s="223" t="s">
        <v>4363</v>
      </c>
      <c r="B766" s="144" t="s">
        <v>1975</v>
      </c>
      <c r="C766" s="144" t="s">
        <v>4364</v>
      </c>
      <c r="D766" s="144" t="s">
        <v>4365</v>
      </c>
      <c r="E766" s="145" t="s">
        <v>2417</v>
      </c>
      <c r="F766" s="145" t="s">
        <v>25</v>
      </c>
      <c r="G766" s="183">
        <v>44988</v>
      </c>
      <c r="H766" s="183">
        <v>45354</v>
      </c>
      <c r="I766" s="148" t="s">
        <v>41</v>
      </c>
      <c r="J766" s="148">
        <f t="shared" ca="1" si="6"/>
        <v>104</v>
      </c>
      <c r="K766" s="37" t="str">
        <f t="shared" ca="1" si="7"/>
        <v>VIGENTE</v>
      </c>
      <c r="L766" s="144" t="s">
        <v>509</v>
      </c>
      <c r="M766" s="144" t="s">
        <v>704</v>
      </c>
      <c r="N766" s="184" t="s">
        <v>4368</v>
      </c>
      <c r="O766" s="144" t="s">
        <v>512</v>
      </c>
      <c r="P766" s="144" t="s">
        <v>513</v>
      </c>
      <c r="Q766" s="184" t="s">
        <v>4368</v>
      </c>
      <c r="R766" s="144" t="s">
        <v>4369</v>
      </c>
      <c r="S766" s="185" t="s">
        <v>515</v>
      </c>
      <c r="T766" s="186" t="s">
        <v>941</v>
      </c>
      <c r="U766" s="184" t="s">
        <v>4368</v>
      </c>
      <c r="V766" s="180" t="s">
        <v>512</v>
      </c>
      <c r="W766" s="186" t="s">
        <v>513</v>
      </c>
      <c r="X766" s="184" t="s">
        <v>4368</v>
      </c>
      <c r="Y766" s="99"/>
      <c r="Z766" s="99"/>
      <c r="AA766" s="99"/>
      <c r="AB766" s="99"/>
      <c r="AC766" s="99"/>
      <c r="AD766" s="99"/>
      <c r="AE766" s="99"/>
      <c r="AF766" s="99"/>
      <c r="AG766" s="99"/>
      <c r="AH766" s="99"/>
      <c r="AI766" s="99"/>
      <c r="AJ766" s="99"/>
      <c r="AK766" s="99"/>
      <c r="AL766" s="99"/>
      <c r="AM766" s="99"/>
      <c r="AN766" s="99"/>
      <c r="AO766" s="99"/>
      <c r="AP766" s="99"/>
      <c r="AQ766" s="99"/>
      <c r="AR766" s="99"/>
      <c r="AS766" s="99"/>
    </row>
    <row r="767" spans="1:45" ht="14.25" customHeight="1">
      <c r="A767" s="223" t="s">
        <v>4370</v>
      </c>
      <c r="B767" s="144" t="s">
        <v>3323</v>
      </c>
      <c r="C767" s="144" t="s">
        <v>4371</v>
      </c>
      <c r="D767" s="144" t="s">
        <v>3325</v>
      </c>
      <c r="E767" s="145" t="s">
        <v>3326</v>
      </c>
      <c r="F767" s="145" t="s">
        <v>25</v>
      </c>
      <c r="G767" s="183">
        <v>45119</v>
      </c>
      <c r="H767" s="183">
        <v>45727</v>
      </c>
      <c r="I767" s="148" t="s">
        <v>41</v>
      </c>
      <c r="J767" s="148">
        <f t="shared" ca="1" si="6"/>
        <v>477</v>
      </c>
      <c r="K767" s="37" t="str">
        <f t="shared" ca="1" si="7"/>
        <v>VIGENTE</v>
      </c>
      <c r="L767" s="144" t="s">
        <v>3840</v>
      </c>
      <c r="M767" s="144" t="s">
        <v>416</v>
      </c>
      <c r="N767" s="184" t="s">
        <v>4372</v>
      </c>
      <c r="O767" s="144" t="s">
        <v>3729</v>
      </c>
      <c r="P767" s="144" t="s">
        <v>422</v>
      </c>
      <c r="Q767" s="184" t="s">
        <v>4372</v>
      </c>
      <c r="R767" s="144" t="s">
        <v>4168</v>
      </c>
      <c r="S767" s="185" t="s">
        <v>4170</v>
      </c>
      <c r="T767" s="186" t="s">
        <v>3733</v>
      </c>
      <c r="U767" s="184" t="s">
        <v>4373</v>
      </c>
      <c r="V767" s="180" t="s">
        <v>3431</v>
      </c>
      <c r="W767" s="186" t="s">
        <v>2165</v>
      </c>
      <c r="X767" s="184" t="s">
        <v>4373</v>
      </c>
      <c r="Y767" s="219"/>
      <c r="Z767" s="219"/>
      <c r="AA767" s="219"/>
      <c r="AB767" s="219"/>
      <c r="AC767" s="219"/>
      <c r="AD767" s="219"/>
      <c r="AE767" s="219"/>
      <c r="AF767" s="219"/>
      <c r="AG767" s="219"/>
      <c r="AH767" s="219"/>
      <c r="AI767" s="219"/>
      <c r="AJ767" s="219"/>
      <c r="AK767" s="219"/>
      <c r="AL767" s="219"/>
      <c r="AM767" s="219"/>
      <c r="AN767" s="219"/>
      <c r="AO767" s="219"/>
      <c r="AP767" s="219"/>
      <c r="AQ767" s="219"/>
      <c r="AR767" s="219"/>
      <c r="AS767" s="219"/>
    </row>
    <row r="768" spans="1:45" ht="14.25" customHeight="1">
      <c r="A768" s="223" t="s">
        <v>4374</v>
      </c>
      <c r="B768" s="144" t="s">
        <v>4375</v>
      </c>
      <c r="C768" s="144" t="s">
        <v>4376</v>
      </c>
      <c r="D768" s="144" t="s">
        <v>4377</v>
      </c>
      <c r="E768" s="145" t="s">
        <v>957</v>
      </c>
      <c r="F768" s="145" t="s">
        <v>25</v>
      </c>
      <c r="G768" s="183">
        <v>45008</v>
      </c>
      <c r="H768" s="183">
        <v>45374</v>
      </c>
      <c r="I768" s="148" t="s">
        <v>41</v>
      </c>
      <c r="J768" s="148">
        <f t="shared" ca="1" si="6"/>
        <v>124</v>
      </c>
      <c r="K768" s="37" t="str">
        <f t="shared" ca="1" si="7"/>
        <v>VIGENTE</v>
      </c>
      <c r="L768" s="144" t="s">
        <v>509</v>
      </c>
      <c r="M768" s="144" t="s">
        <v>704</v>
      </c>
      <c r="N768" s="184" t="s">
        <v>4378</v>
      </c>
      <c r="O768" s="144" t="s">
        <v>512</v>
      </c>
      <c r="P768" s="144" t="s">
        <v>513</v>
      </c>
      <c r="Q768" s="184" t="s">
        <v>4378</v>
      </c>
      <c r="R768" s="144" t="s">
        <v>4367</v>
      </c>
      <c r="S768" s="185" t="s">
        <v>519</v>
      </c>
      <c r="T768" s="186" t="s">
        <v>520</v>
      </c>
      <c r="U768" s="184" t="s">
        <v>4379</v>
      </c>
      <c r="V768" s="180" t="s">
        <v>515</v>
      </c>
      <c r="W768" s="186" t="s">
        <v>941</v>
      </c>
      <c r="X768" s="184" t="s">
        <v>4379</v>
      </c>
      <c r="Y768" s="99"/>
      <c r="Z768" s="99"/>
      <c r="AA768" s="99"/>
      <c r="AB768" s="99"/>
      <c r="AC768" s="99"/>
      <c r="AD768" s="99"/>
      <c r="AE768" s="99"/>
      <c r="AF768" s="99"/>
      <c r="AG768" s="99"/>
      <c r="AH768" s="99"/>
      <c r="AI768" s="99"/>
      <c r="AJ768" s="99"/>
      <c r="AK768" s="99"/>
      <c r="AL768" s="99"/>
      <c r="AM768" s="99"/>
      <c r="AN768" s="99"/>
      <c r="AO768" s="99"/>
      <c r="AP768" s="99"/>
      <c r="AQ768" s="99"/>
      <c r="AR768" s="99"/>
      <c r="AS768" s="99"/>
    </row>
    <row r="769" spans="1:45" ht="14.25" customHeight="1">
      <c r="A769" s="223" t="s">
        <v>4374</v>
      </c>
      <c r="B769" s="144" t="s">
        <v>4375</v>
      </c>
      <c r="C769" s="144" t="s">
        <v>4376</v>
      </c>
      <c r="D769" s="144" t="s">
        <v>4377</v>
      </c>
      <c r="E769" s="145" t="s">
        <v>957</v>
      </c>
      <c r="F769" s="145" t="s">
        <v>25</v>
      </c>
      <c r="G769" s="183">
        <v>45008</v>
      </c>
      <c r="H769" s="183">
        <v>45374</v>
      </c>
      <c r="I769" s="148" t="s">
        <v>41</v>
      </c>
      <c r="J769" s="148">
        <f t="shared" ca="1" si="6"/>
        <v>124</v>
      </c>
      <c r="K769" s="37" t="str">
        <f t="shared" ca="1" si="7"/>
        <v>VIGENTE</v>
      </c>
      <c r="L769" s="144" t="s">
        <v>509</v>
      </c>
      <c r="M769" s="144" t="s">
        <v>704</v>
      </c>
      <c r="N769" s="184" t="s">
        <v>4378</v>
      </c>
      <c r="O769" s="144" t="s">
        <v>512</v>
      </c>
      <c r="P769" s="144" t="s">
        <v>513</v>
      </c>
      <c r="Q769" s="184" t="s">
        <v>4378</v>
      </c>
      <c r="R769" s="144" t="s">
        <v>4369</v>
      </c>
      <c r="S769" s="185" t="s">
        <v>519</v>
      </c>
      <c r="T769" s="186" t="s">
        <v>520</v>
      </c>
      <c r="U769" s="184" t="s">
        <v>4379</v>
      </c>
      <c r="V769" s="180" t="s">
        <v>512</v>
      </c>
      <c r="W769" s="186" t="s">
        <v>513</v>
      </c>
      <c r="X769" s="184" t="s">
        <v>4379</v>
      </c>
      <c r="Y769" s="219"/>
      <c r="Z769" s="219"/>
      <c r="AA769" s="219"/>
      <c r="AB769" s="219"/>
      <c r="AC769" s="219"/>
      <c r="AD769" s="219"/>
      <c r="AE769" s="219"/>
      <c r="AF769" s="219"/>
      <c r="AG769" s="219"/>
      <c r="AH769" s="219"/>
      <c r="AI769" s="219"/>
      <c r="AJ769" s="219"/>
      <c r="AK769" s="219"/>
      <c r="AL769" s="219"/>
      <c r="AM769" s="219"/>
      <c r="AN769" s="219"/>
      <c r="AO769" s="219"/>
      <c r="AP769" s="219"/>
      <c r="AQ769" s="219"/>
      <c r="AR769" s="219"/>
      <c r="AS769" s="219"/>
    </row>
    <row r="770" spans="1:45" ht="14.25" customHeight="1">
      <c r="A770" s="143" t="s">
        <v>4380</v>
      </c>
      <c r="B770" s="144" t="s">
        <v>4381</v>
      </c>
      <c r="C770" s="144" t="s">
        <v>4382</v>
      </c>
      <c r="D770" s="144" t="s">
        <v>4383</v>
      </c>
      <c r="E770" s="145" t="s">
        <v>4384</v>
      </c>
      <c r="F770" s="145" t="s">
        <v>25</v>
      </c>
      <c r="G770" s="183">
        <v>45125</v>
      </c>
      <c r="H770" s="183">
        <v>45491</v>
      </c>
      <c r="I770" s="148" t="s">
        <v>236</v>
      </c>
      <c r="J770" s="148">
        <f t="shared" ref="J770:J800" ca="1" si="8">H770-$A$2</f>
        <v>241</v>
      </c>
      <c r="K770" s="37" t="str">
        <f t="shared" ca="1" si="7"/>
        <v>VIGENTE</v>
      </c>
      <c r="L770" s="144" t="s">
        <v>683</v>
      </c>
      <c r="M770" s="144" t="s">
        <v>308</v>
      </c>
      <c r="N770" s="184" t="s">
        <v>4385</v>
      </c>
      <c r="O770" s="144" t="s">
        <v>680</v>
      </c>
      <c r="P770" s="144" t="s">
        <v>681</v>
      </c>
      <c r="Q770" s="184" t="s">
        <v>4385</v>
      </c>
      <c r="R770" s="144" t="s">
        <v>2035</v>
      </c>
      <c r="S770" s="185" t="s">
        <v>4386</v>
      </c>
      <c r="T770" s="186" t="s">
        <v>4387</v>
      </c>
      <c r="U770" s="184" t="s">
        <v>4388</v>
      </c>
      <c r="V770" s="180" t="s">
        <v>4389</v>
      </c>
      <c r="W770" s="186" t="s">
        <v>4390</v>
      </c>
      <c r="X770" s="184" t="s">
        <v>4388</v>
      </c>
      <c r="Y770" s="99"/>
      <c r="Z770" s="99"/>
      <c r="AA770" s="99"/>
      <c r="AB770" s="99"/>
      <c r="AC770" s="99"/>
      <c r="AD770" s="99"/>
      <c r="AE770" s="99"/>
      <c r="AF770" s="99"/>
      <c r="AG770" s="99"/>
      <c r="AH770" s="99"/>
      <c r="AI770" s="99"/>
      <c r="AJ770" s="99"/>
      <c r="AK770" s="99"/>
      <c r="AL770" s="99"/>
      <c r="AM770" s="99"/>
      <c r="AN770" s="99"/>
      <c r="AO770" s="99"/>
      <c r="AP770" s="99"/>
      <c r="AQ770" s="99"/>
      <c r="AR770" s="99"/>
      <c r="AS770" s="99"/>
    </row>
    <row r="771" spans="1:45" ht="14.25" customHeight="1">
      <c r="A771" s="143" t="s">
        <v>4380</v>
      </c>
      <c r="B771" s="144" t="s">
        <v>4381</v>
      </c>
      <c r="C771" s="144" t="s">
        <v>4382</v>
      </c>
      <c r="D771" s="144" t="s">
        <v>4383</v>
      </c>
      <c r="E771" s="145" t="s">
        <v>4384</v>
      </c>
      <c r="F771" s="145" t="s">
        <v>25</v>
      </c>
      <c r="G771" s="183">
        <v>45125</v>
      </c>
      <c r="H771" s="183">
        <v>45491</v>
      </c>
      <c r="I771" s="148" t="s">
        <v>236</v>
      </c>
      <c r="J771" s="148">
        <f t="shared" ca="1" si="8"/>
        <v>241</v>
      </c>
      <c r="K771" s="37" t="str">
        <f t="shared" ca="1" si="7"/>
        <v>VIGENTE</v>
      </c>
      <c r="L771" s="144" t="s">
        <v>683</v>
      </c>
      <c r="M771" s="144" t="s">
        <v>308</v>
      </c>
      <c r="N771" s="184" t="s">
        <v>4385</v>
      </c>
      <c r="O771" s="144" t="s">
        <v>680</v>
      </c>
      <c r="P771" s="144" t="s">
        <v>681</v>
      </c>
      <c r="Q771" s="184" t="s">
        <v>4385</v>
      </c>
      <c r="R771" s="144" t="s">
        <v>2032</v>
      </c>
      <c r="S771" s="185" t="s">
        <v>1657</v>
      </c>
      <c r="T771" s="186" t="s">
        <v>311</v>
      </c>
      <c r="U771" s="184" t="s">
        <v>4391</v>
      </c>
      <c r="V771" s="180" t="s">
        <v>1659</v>
      </c>
      <c r="W771" s="186" t="s">
        <v>781</v>
      </c>
      <c r="X771" s="184" t="s">
        <v>4391</v>
      </c>
      <c r="Y771" s="219"/>
      <c r="Z771" s="219"/>
      <c r="AA771" s="219"/>
      <c r="AB771" s="219"/>
      <c r="AC771" s="219"/>
      <c r="AD771" s="219"/>
      <c r="AE771" s="219"/>
      <c r="AF771" s="219"/>
      <c r="AG771" s="219"/>
      <c r="AH771" s="219"/>
      <c r="AI771" s="219"/>
      <c r="AJ771" s="219"/>
      <c r="AK771" s="219"/>
      <c r="AL771" s="219"/>
      <c r="AM771" s="219"/>
      <c r="AN771" s="219"/>
      <c r="AO771" s="219"/>
      <c r="AP771" s="219"/>
      <c r="AQ771" s="219"/>
      <c r="AR771" s="219"/>
      <c r="AS771" s="219"/>
    </row>
    <row r="772" spans="1:45" ht="14.25" customHeight="1">
      <c r="A772" s="223" t="s">
        <v>4392</v>
      </c>
      <c r="B772" s="144" t="s">
        <v>2023</v>
      </c>
      <c r="C772" s="144" t="s">
        <v>4393</v>
      </c>
      <c r="D772" s="144" t="s">
        <v>2513</v>
      </c>
      <c r="E772" s="145" t="s">
        <v>4394</v>
      </c>
      <c r="F772" s="145" t="s">
        <v>25</v>
      </c>
      <c r="G772" s="183">
        <v>45056</v>
      </c>
      <c r="H772" s="183">
        <v>45422</v>
      </c>
      <c r="I772" s="148" t="s">
        <v>440</v>
      </c>
      <c r="J772" s="148">
        <f t="shared" ca="1" si="8"/>
        <v>172</v>
      </c>
      <c r="K772" s="37" t="str">
        <f t="shared" ca="1" si="7"/>
        <v>VIGENTE</v>
      </c>
      <c r="L772" s="144" t="s">
        <v>509</v>
      </c>
      <c r="M772" s="144" t="s">
        <v>704</v>
      </c>
      <c r="N772" s="184" t="s">
        <v>4395</v>
      </c>
      <c r="O772" s="144" t="s">
        <v>512</v>
      </c>
      <c r="P772" s="144" t="s">
        <v>513</v>
      </c>
      <c r="Q772" s="184" t="s">
        <v>4395</v>
      </c>
      <c r="R772" s="144" t="s">
        <v>4367</v>
      </c>
      <c r="S772" s="185" t="s">
        <v>515</v>
      </c>
      <c r="T772" s="186" t="s">
        <v>941</v>
      </c>
      <c r="U772" s="184" t="s">
        <v>4396</v>
      </c>
      <c r="V772" s="180" t="s">
        <v>519</v>
      </c>
      <c r="W772" s="186" t="s">
        <v>520</v>
      </c>
      <c r="X772" s="184" t="s">
        <v>4396</v>
      </c>
      <c r="Y772" s="99"/>
      <c r="Z772" s="99"/>
      <c r="AA772" s="99"/>
      <c r="AB772" s="99"/>
      <c r="AC772" s="99"/>
      <c r="AD772" s="99"/>
      <c r="AE772" s="99"/>
      <c r="AF772" s="99"/>
      <c r="AG772" s="99"/>
      <c r="AH772" s="99"/>
      <c r="AI772" s="99"/>
      <c r="AJ772" s="99"/>
      <c r="AK772" s="99"/>
      <c r="AL772" s="99"/>
      <c r="AM772" s="99"/>
      <c r="AN772" s="99"/>
      <c r="AO772" s="99"/>
      <c r="AP772" s="99"/>
      <c r="AQ772" s="99"/>
      <c r="AR772" s="99"/>
      <c r="AS772" s="99"/>
    </row>
    <row r="773" spans="1:45" ht="14.25" customHeight="1">
      <c r="A773" s="223" t="s">
        <v>4392</v>
      </c>
      <c r="B773" s="144" t="s">
        <v>2023</v>
      </c>
      <c r="C773" s="144" t="s">
        <v>4393</v>
      </c>
      <c r="D773" s="144" t="s">
        <v>2513</v>
      </c>
      <c r="E773" s="145" t="s">
        <v>4394</v>
      </c>
      <c r="F773" s="145" t="s">
        <v>25</v>
      </c>
      <c r="G773" s="183">
        <v>45056</v>
      </c>
      <c r="H773" s="183">
        <v>45422</v>
      </c>
      <c r="I773" s="148" t="s">
        <v>440</v>
      </c>
      <c r="J773" s="148">
        <f t="shared" ca="1" si="8"/>
        <v>172</v>
      </c>
      <c r="K773" s="37" t="str">
        <f t="shared" ca="1" si="7"/>
        <v>VIGENTE</v>
      </c>
      <c r="L773" s="144" t="s">
        <v>509</v>
      </c>
      <c r="M773" s="144" t="s">
        <v>704</v>
      </c>
      <c r="N773" s="184" t="s">
        <v>4395</v>
      </c>
      <c r="O773" s="144" t="s">
        <v>512</v>
      </c>
      <c r="P773" s="144" t="s">
        <v>513</v>
      </c>
      <c r="Q773" s="184" t="s">
        <v>4395</v>
      </c>
      <c r="R773" s="144" t="s">
        <v>4369</v>
      </c>
      <c r="S773" s="185" t="s">
        <v>515</v>
      </c>
      <c r="T773" s="186" t="s">
        <v>941</v>
      </c>
      <c r="U773" s="184" t="s">
        <v>4396</v>
      </c>
      <c r="V773" s="180" t="s">
        <v>512</v>
      </c>
      <c r="W773" s="186" t="s">
        <v>513</v>
      </c>
      <c r="X773" s="184" t="s">
        <v>4396</v>
      </c>
      <c r="Y773" s="219"/>
      <c r="Z773" s="219"/>
      <c r="AA773" s="219"/>
      <c r="AB773" s="219"/>
      <c r="AC773" s="219"/>
      <c r="AD773" s="219"/>
      <c r="AE773" s="219"/>
      <c r="AF773" s="219"/>
      <c r="AG773" s="219"/>
      <c r="AH773" s="219"/>
      <c r="AI773" s="219"/>
      <c r="AJ773" s="219"/>
      <c r="AK773" s="219"/>
      <c r="AL773" s="219"/>
      <c r="AM773" s="219"/>
      <c r="AN773" s="219"/>
      <c r="AO773" s="219"/>
      <c r="AP773" s="219"/>
      <c r="AQ773" s="219"/>
      <c r="AR773" s="219"/>
      <c r="AS773" s="219"/>
    </row>
    <row r="774" spans="1:45" ht="14.25" customHeight="1">
      <c r="A774" s="223" t="s">
        <v>4397</v>
      </c>
      <c r="B774" s="144" t="s">
        <v>2861</v>
      </c>
      <c r="C774" s="144" t="s">
        <v>4398</v>
      </c>
      <c r="D774" s="144" t="s">
        <v>2983</v>
      </c>
      <c r="E774" s="145" t="s">
        <v>2563</v>
      </c>
      <c r="F774" s="145" t="s">
        <v>198</v>
      </c>
      <c r="G774" s="183">
        <v>45063</v>
      </c>
      <c r="H774" s="183">
        <v>45674</v>
      </c>
      <c r="I774" s="148" t="s">
        <v>138</v>
      </c>
      <c r="J774" s="148">
        <f t="shared" ca="1" si="8"/>
        <v>424</v>
      </c>
      <c r="K774" s="37" t="str">
        <f t="shared" ca="1" si="7"/>
        <v>VIGENTE</v>
      </c>
      <c r="L774" s="144" t="s">
        <v>509</v>
      </c>
      <c r="M774" s="144" t="s">
        <v>704</v>
      </c>
      <c r="N774" s="184" t="s">
        <v>4399</v>
      </c>
      <c r="O774" s="144" t="s">
        <v>512</v>
      </c>
      <c r="P774" s="144" t="s">
        <v>513</v>
      </c>
      <c r="Q774" s="184" t="s">
        <v>4399</v>
      </c>
      <c r="R774" s="144" t="s">
        <v>4400</v>
      </c>
      <c r="S774" s="144" t="s">
        <v>512</v>
      </c>
      <c r="T774" s="144" t="s">
        <v>513</v>
      </c>
      <c r="U774" s="184" t="s">
        <v>4401</v>
      </c>
      <c r="V774" s="185" t="s">
        <v>519</v>
      </c>
      <c r="W774" s="186" t="s">
        <v>520</v>
      </c>
      <c r="X774" s="184" t="s">
        <v>4401</v>
      </c>
      <c r="Y774" s="99"/>
      <c r="Z774" s="99"/>
      <c r="AA774" s="99"/>
      <c r="AB774" s="99"/>
      <c r="AC774" s="99"/>
      <c r="AD774" s="99"/>
      <c r="AE774" s="99"/>
      <c r="AF774" s="99"/>
      <c r="AG774" s="99"/>
      <c r="AH774" s="99"/>
      <c r="AI774" s="99"/>
      <c r="AJ774" s="99"/>
      <c r="AK774" s="99"/>
      <c r="AL774" s="99"/>
      <c r="AM774" s="99"/>
      <c r="AN774" s="99"/>
      <c r="AO774" s="99"/>
      <c r="AP774" s="99"/>
      <c r="AQ774" s="99"/>
      <c r="AR774" s="99"/>
      <c r="AS774" s="99"/>
    </row>
    <row r="775" spans="1:45" ht="14.25" customHeight="1">
      <c r="A775" s="223" t="s">
        <v>4397</v>
      </c>
      <c r="B775" s="144" t="s">
        <v>2861</v>
      </c>
      <c r="C775" s="144" t="s">
        <v>4398</v>
      </c>
      <c r="D775" s="144" t="s">
        <v>2983</v>
      </c>
      <c r="E775" s="145" t="s">
        <v>2563</v>
      </c>
      <c r="F775" s="145" t="s">
        <v>198</v>
      </c>
      <c r="G775" s="183">
        <v>45063</v>
      </c>
      <c r="H775" s="183">
        <v>45674</v>
      </c>
      <c r="I775" s="148" t="s">
        <v>138</v>
      </c>
      <c r="J775" s="148">
        <f t="shared" ca="1" si="8"/>
        <v>424</v>
      </c>
      <c r="K775" s="37" t="str">
        <f t="shared" ca="1" si="7"/>
        <v>VIGENTE</v>
      </c>
      <c r="L775" s="144" t="s">
        <v>509</v>
      </c>
      <c r="M775" s="144" t="s">
        <v>704</v>
      </c>
      <c r="N775" s="184" t="s">
        <v>4399</v>
      </c>
      <c r="O775" s="144" t="s">
        <v>512</v>
      </c>
      <c r="P775" s="144" t="s">
        <v>513</v>
      </c>
      <c r="Q775" s="184" t="s">
        <v>4399</v>
      </c>
      <c r="R775" s="144" t="s">
        <v>4402</v>
      </c>
      <c r="S775" s="144" t="s">
        <v>512</v>
      </c>
      <c r="T775" s="144" t="s">
        <v>513</v>
      </c>
      <c r="U775" s="184" t="s">
        <v>4401</v>
      </c>
      <c r="V775" s="180" t="s">
        <v>515</v>
      </c>
      <c r="W775" s="186" t="s">
        <v>941</v>
      </c>
      <c r="X775" s="184" t="s">
        <v>4401</v>
      </c>
      <c r="Y775" s="219"/>
      <c r="Z775" s="219"/>
      <c r="AA775" s="219"/>
      <c r="AB775" s="219"/>
      <c r="AC775" s="219"/>
      <c r="AD775" s="219"/>
      <c r="AE775" s="219"/>
      <c r="AF775" s="219"/>
      <c r="AG775" s="219"/>
      <c r="AH775" s="219"/>
      <c r="AI775" s="219"/>
      <c r="AJ775" s="219"/>
      <c r="AK775" s="219"/>
      <c r="AL775" s="219"/>
      <c r="AM775" s="219"/>
      <c r="AN775" s="219"/>
      <c r="AO775" s="219"/>
      <c r="AP775" s="219"/>
      <c r="AQ775" s="219"/>
      <c r="AR775" s="219"/>
      <c r="AS775" s="219"/>
    </row>
    <row r="776" spans="1:45" ht="14.25" customHeight="1">
      <c r="A776" s="143" t="s">
        <v>4403</v>
      </c>
      <c r="B776" s="144" t="s">
        <v>3306</v>
      </c>
      <c r="C776" s="144" t="s">
        <v>4404</v>
      </c>
      <c r="D776" s="144" t="s">
        <v>3372</v>
      </c>
      <c r="E776" s="145" t="s">
        <v>3309</v>
      </c>
      <c r="F776" s="145" t="s">
        <v>25</v>
      </c>
      <c r="G776" s="183">
        <v>45209</v>
      </c>
      <c r="H776" s="183">
        <v>45575</v>
      </c>
      <c r="I776" s="148" t="s">
        <v>361</v>
      </c>
      <c r="J776" s="148">
        <f t="shared" ca="1" si="8"/>
        <v>325</v>
      </c>
      <c r="K776" s="37" t="str">
        <f t="shared" ca="1" si="7"/>
        <v>VIGENTE</v>
      </c>
      <c r="L776" s="144"/>
      <c r="M776" s="144"/>
      <c r="N776" s="184"/>
      <c r="O776" s="144"/>
      <c r="P776" s="144"/>
      <c r="Q776" s="184"/>
      <c r="R776" s="144" t="s">
        <v>4405</v>
      </c>
      <c r="S776" s="144"/>
      <c r="T776" s="144"/>
      <c r="U776" s="184"/>
      <c r="V776" s="180"/>
      <c r="W776" s="186"/>
      <c r="X776" s="184"/>
      <c r="Y776" s="99"/>
      <c r="Z776" s="99"/>
      <c r="AA776" s="99"/>
      <c r="AB776" s="99"/>
      <c r="AC776" s="99"/>
      <c r="AD776" s="99"/>
      <c r="AE776" s="99"/>
      <c r="AF776" s="99"/>
      <c r="AG776" s="99"/>
      <c r="AH776" s="99"/>
      <c r="AI776" s="99"/>
      <c r="AJ776" s="99"/>
      <c r="AK776" s="99"/>
      <c r="AL776" s="99"/>
      <c r="AM776" s="99"/>
      <c r="AN776" s="99"/>
      <c r="AO776" s="99"/>
      <c r="AP776" s="99"/>
      <c r="AQ776" s="99"/>
      <c r="AR776" s="99"/>
      <c r="AS776" s="99"/>
    </row>
    <row r="777" spans="1:45" ht="14.25" customHeight="1">
      <c r="A777" s="223" t="s">
        <v>4406</v>
      </c>
      <c r="B777" s="144" t="s">
        <v>2995</v>
      </c>
      <c r="C777" s="144" t="s">
        <v>4407</v>
      </c>
      <c r="D777" s="144" t="s">
        <v>2997</v>
      </c>
      <c r="E777" s="145" t="s">
        <v>3952</v>
      </c>
      <c r="F777" s="145" t="s">
        <v>198</v>
      </c>
      <c r="G777" s="183">
        <v>45065</v>
      </c>
      <c r="H777" s="183">
        <v>45676</v>
      </c>
      <c r="I777" s="148" t="s">
        <v>138</v>
      </c>
      <c r="J777" s="148">
        <f t="shared" ca="1" si="8"/>
        <v>426</v>
      </c>
      <c r="K777" s="37" t="str">
        <f t="shared" ca="1" si="7"/>
        <v>VIGENTE</v>
      </c>
      <c r="L777" s="144" t="s">
        <v>4408</v>
      </c>
      <c r="M777" s="144" t="s">
        <v>4409</v>
      </c>
      <c r="N777" s="184" t="s">
        <v>4410</v>
      </c>
      <c r="O777" s="144" t="s">
        <v>102</v>
      </c>
      <c r="P777" s="144" t="s">
        <v>103</v>
      </c>
      <c r="Q777" s="184" t="s">
        <v>4410</v>
      </c>
      <c r="R777" s="144" t="s">
        <v>4411</v>
      </c>
      <c r="S777" s="144" t="s">
        <v>4412</v>
      </c>
      <c r="T777" s="144" t="s">
        <v>4413</v>
      </c>
      <c r="U777" s="184" t="s">
        <v>4414</v>
      </c>
      <c r="V777" s="180" t="s">
        <v>106</v>
      </c>
      <c r="W777" s="186" t="s">
        <v>107</v>
      </c>
      <c r="X777" s="184" t="s">
        <v>4415</v>
      </c>
      <c r="Y777" s="219"/>
      <c r="Z777" s="219"/>
      <c r="AA777" s="219"/>
      <c r="AB777" s="219"/>
      <c r="AC777" s="219"/>
      <c r="AD777" s="219"/>
      <c r="AE777" s="219"/>
      <c r="AF777" s="219"/>
      <c r="AG777" s="219"/>
      <c r="AH777" s="219"/>
      <c r="AI777" s="219"/>
      <c r="AJ777" s="219"/>
      <c r="AK777" s="219"/>
      <c r="AL777" s="219"/>
      <c r="AM777" s="219"/>
      <c r="AN777" s="219"/>
      <c r="AO777" s="219"/>
      <c r="AP777" s="219"/>
      <c r="AQ777" s="219"/>
      <c r="AR777" s="219"/>
      <c r="AS777" s="219"/>
    </row>
    <row r="778" spans="1:45" ht="14.25" customHeight="1">
      <c r="A778" s="223" t="s">
        <v>4406</v>
      </c>
      <c r="B778" s="144" t="s">
        <v>2995</v>
      </c>
      <c r="C778" s="144" t="s">
        <v>4407</v>
      </c>
      <c r="D778" s="144" t="s">
        <v>2997</v>
      </c>
      <c r="E778" s="145" t="s">
        <v>3952</v>
      </c>
      <c r="F778" s="145" t="s">
        <v>198</v>
      </c>
      <c r="G778" s="183">
        <v>45065</v>
      </c>
      <c r="H778" s="183">
        <v>45676</v>
      </c>
      <c r="I778" s="148" t="s">
        <v>138</v>
      </c>
      <c r="J778" s="148">
        <f t="shared" ca="1" si="8"/>
        <v>426</v>
      </c>
      <c r="K778" s="37" t="str">
        <f t="shared" ca="1" si="7"/>
        <v>VIGENTE</v>
      </c>
      <c r="L778" s="144" t="s">
        <v>4408</v>
      </c>
      <c r="M778" s="144" t="s">
        <v>4409</v>
      </c>
      <c r="N778" s="184" t="s">
        <v>4410</v>
      </c>
      <c r="O778" s="144" t="s">
        <v>102</v>
      </c>
      <c r="P778" s="144" t="s">
        <v>103</v>
      </c>
      <c r="Q778" s="184" t="s">
        <v>4410</v>
      </c>
      <c r="R778" s="144" t="s">
        <v>4416</v>
      </c>
      <c r="S778" s="144" t="s">
        <v>4417</v>
      </c>
      <c r="T778" s="144" t="s">
        <v>4418</v>
      </c>
      <c r="U778" s="184" t="s">
        <v>4414</v>
      </c>
      <c r="V778" s="180" t="s">
        <v>4294</v>
      </c>
      <c r="W778" s="186" t="s">
        <v>4295</v>
      </c>
      <c r="X778" s="184" t="s">
        <v>4414</v>
      </c>
      <c r="Y778" s="99"/>
      <c r="Z778" s="99"/>
      <c r="AA778" s="99"/>
      <c r="AB778" s="99"/>
      <c r="AC778" s="99"/>
      <c r="AD778" s="99"/>
      <c r="AE778" s="99"/>
      <c r="AF778" s="99"/>
      <c r="AG778" s="99"/>
      <c r="AH778" s="99"/>
      <c r="AI778" s="99"/>
      <c r="AJ778" s="99"/>
      <c r="AK778" s="99"/>
      <c r="AL778" s="99"/>
      <c r="AM778" s="99"/>
      <c r="AN778" s="99"/>
      <c r="AO778" s="99"/>
      <c r="AP778" s="99"/>
      <c r="AQ778" s="99"/>
      <c r="AR778" s="99"/>
      <c r="AS778" s="99"/>
    </row>
    <row r="779" spans="1:45" ht="14.25" customHeight="1">
      <c r="A779" s="143" t="s">
        <v>4419</v>
      </c>
      <c r="B779" s="144" t="s">
        <v>2882</v>
      </c>
      <c r="C779" s="144" t="s">
        <v>4420</v>
      </c>
      <c r="D779" s="144" t="s">
        <v>2884</v>
      </c>
      <c r="E779" s="145" t="s">
        <v>2885</v>
      </c>
      <c r="F779" s="145" t="s">
        <v>25</v>
      </c>
      <c r="G779" s="183">
        <v>45139</v>
      </c>
      <c r="H779" s="183">
        <v>46600</v>
      </c>
      <c r="I779" s="148" t="s">
        <v>633</v>
      </c>
      <c r="J779" s="148">
        <f t="shared" ca="1" si="8"/>
        <v>1350</v>
      </c>
      <c r="K779" s="37" t="str">
        <f t="shared" ca="1" si="7"/>
        <v>VIGENTE</v>
      </c>
      <c r="L779" s="144"/>
      <c r="M779" s="144"/>
      <c r="N779" s="184"/>
      <c r="O779" s="144"/>
      <c r="P779" s="144"/>
      <c r="Q779" s="184"/>
      <c r="R779" s="144"/>
      <c r="S779" s="144"/>
      <c r="T779" s="144"/>
      <c r="U779" s="184"/>
      <c r="V779" s="180"/>
      <c r="W779" s="186"/>
      <c r="X779" s="184"/>
      <c r="Y779" s="219"/>
      <c r="Z779" s="219"/>
      <c r="AA779" s="219"/>
      <c r="AB779" s="219"/>
      <c r="AC779" s="219"/>
      <c r="AD779" s="219"/>
      <c r="AE779" s="219"/>
      <c r="AF779" s="219"/>
      <c r="AG779" s="219"/>
      <c r="AH779" s="219"/>
      <c r="AI779" s="219"/>
      <c r="AJ779" s="219"/>
      <c r="AK779" s="219"/>
      <c r="AL779" s="219"/>
      <c r="AM779" s="219"/>
      <c r="AN779" s="219"/>
      <c r="AO779" s="219"/>
      <c r="AP779" s="219"/>
      <c r="AQ779" s="219"/>
      <c r="AR779" s="219"/>
      <c r="AS779" s="219"/>
    </row>
    <row r="780" spans="1:45" ht="14.25" customHeight="1">
      <c r="A780" s="223" t="s">
        <v>4421</v>
      </c>
      <c r="B780" s="144" t="s">
        <v>4422</v>
      </c>
      <c r="C780" s="144" t="s">
        <v>4423</v>
      </c>
      <c r="D780" s="144" t="s">
        <v>4424</v>
      </c>
      <c r="E780" s="145" t="s">
        <v>4425</v>
      </c>
      <c r="F780" s="145" t="s">
        <v>25</v>
      </c>
      <c r="G780" s="183">
        <v>45084</v>
      </c>
      <c r="H780" s="183">
        <v>45450</v>
      </c>
      <c r="I780" s="148" t="s">
        <v>219</v>
      </c>
      <c r="J780" s="148">
        <f t="shared" ca="1" si="8"/>
        <v>200</v>
      </c>
      <c r="K780" s="37" t="str">
        <f t="shared" ca="1" si="7"/>
        <v>VIGENTE</v>
      </c>
      <c r="L780" s="144" t="s">
        <v>4269</v>
      </c>
      <c r="M780" s="144" t="s">
        <v>4270</v>
      </c>
      <c r="N780" s="184" t="s">
        <v>4426</v>
      </c>
      <c r="O780" s="144" t="s">
        <v>509</v>
      </c>
      <c r="P780" s="144" t="s">
        <v>704</v>
      </c>
      <c r="Q780" s="184" t="s">
        <v>4426</v>
      </c>
      <c r="R780" s="144" t="s">
        <v>4427</v>
      </c>
      <c r="S780" s="144" t="s">
        <v>4428</v>
      </c>
      <c r="T780" s="192" t="s">
        <v>4203</v>
      </c>
      <c r="U780" s="184" t="s">
        <v>4429</v>
      </c>
      <c r="V780" s="180" t="s">
        <v>4430</v>
      </c>
      <c r="W780" s="186" t="s">
        <v>4431</v>
      </c>
      <c r="X780" s="184" t="s">
        <v>4429</v>
      </c>
      <c r="Y780" s="99"/>
      <c r="Z780" s="99"/>
      <c r="AA780" s="99"/>
      <c r="AB780" s="99"/>
      <c r="AC780" s="99"/>
      <c r="AD780" s="99"/>
      <c r="AE780" s="99"/>
      <c r="AF780" s="99"/>
      <c r="AG780" s="99"/>
      <c r="AH780" s="99"/>
      <c r="AI780" s="99"/>
      <c r="AJ780" s="99"/>
      <c r="AK780" s="99"/>
      <c r="AL780" s="99"/>
      <c r="AM780" s="99"/>
      <c r="AN780" s="99"/>
      <c r="AO780" s="99"/>
      <c r="AP780" s="99"/>
      <c r="AQ780" s="99"/>
      <c r="AR780" s="99"/>
      <c r="AS780" s="99"/>
    </row>
    <row r="781" spans="1:45" ht="14.25" customHeight="1">
      <c r="A781" s="223" t="s">
        <v>4421</v>
      </c>
      <c r="B781" s="144" t="s">
        <v>4422</v>
      </c>
      <c r="C781" s="144" t="s">
        <v>4423</v>
      </c>
      <c r="D781" s="144" t="s">
        <v>4424</v>
      </c>
      <c r="E781" s="145" t="s">
        <v>4425</v>
      </c>
      <c r="F781" s="145" t="s">
        <v>4432</v>
      </c>
      <c r="G781" s="183">
        <v>45084</v>
      </c>
      <c r="H781" s="183">
        <v>45450</v>
      </c>
      <c r="I781" s="148" t="s">
        <v>219</v>
      </c>
      <c r="J781" s="148">
        <f t="shared" ca="1" si="8"/>
        <v>200</v>
      </c>
      <c r="K781" s="37" t="str">
        <f t="shared" ca="1" si="7"/>
        <v>VIGENTE</v>
      </c>
      <c r="L781" s="144" t="s">
        <v>4269</v>
      </c>
      <c r="M781" s="144" t="s">
        <v>4270</v>
      </c>
      <c r="N781" s="184" t="s">
        <v>4426</v>
      </c>
      <c r="O781" s="144" t="s">
        <v>509</v>
      </c>
      <c r="P781" s="144" t="s">
        <v>704</v>
      </c>
      <c r="Q781" s="184" t="s">
        <v>4426</v>
      </c>
      <c r="R781" s="144" t="s">
        <v>4433</v>
      </c>
      <c r="S781" s="144" t="s">
        <v>1390</v>
      </c>
      <c r="T781" s="144" t="s">
        <v>2646</v>
      </c>
      <c r="U781" s="184" t="s">
        <v>4434</v>
      </c>
      <c r="V781" s="180"/>
      <c r="W781" s="186"/>
      <c r="X781" s="184"/>
      <c r="Y781" s="219"/>
      <c r="Z781" s="219"/>
      <c r="AA781" s="219"/>
      <c r="AB781" s="219"/>
      <c r="AC781" s="219"/>
      <c r="AD781" s="219"/>
      <c r="AE781" s="219"/>
      <c r="AF781" s="219"/>
      <c r="AG781" s="219"/>
      <c r="AH781" s="219"/>
      <c r="AI781" s="219"/>
      <c r="AJ781" s="219"/>
      <c r="AK781" s="219"/>
      <c r="AL781" s="219"/>
      <c r="AM781" s="219"/>
      <c r="AN781" s="219"/>
      <c r="AO781" s="219"/>
      <c r="AP781" s="219"/>
      <c r="AQ781" s="219"/>
      <c r="AR781" s="219"/>
      <c r="AS781" s="219"/>
    </row>
    <row r="782" spans="1:45" ht="14.25" customHeight="1">
      <c r="A782" s="223" t="s">
        <v>4435</v>
      </c>
      <c r="B782" s="144" t="s">
        <v>2882</v>
      </c>
      <c r="C782" s="144" t="s">
        <v>4436</v>
      </c>
      <c r="D782" s="144" t="s">
        <v>4437</v>
      </c>
      <c r="E782" s="145" t="s">
        <v>2885</v>
      </c>
      <c r="F782" s="145" t="s">
        <v>4432</v>
      </c>
      <c r="G782" s="183">
        <v>45110</v>
      </c>
      <c r="H782" s="183">
        <v>46571</v>
      </c>
      <c r="I782" s="148" t="s">
        <v>236</v>
      </c>
      <c r="J782" s="148">
        <f t="shared" ca="1" si="8"/>
        <v>1321</v>
      </c>
      <c r="K782" s="37" t="str">
        <f t="shared" ca="1" si="7"/>
        <v>VIGENTE</v>
      </c>
      <c r="L782" s="144" t="s">
        <v>1372</v>
      </c>
      <c r="M782" s="144" t="s">
        <v>140</v>
      </c>
      <c r="N782" s="184" t="s">
        <v>4438</v>
      </c>
      <c r="O782" s="144" t="s">
        <v>4439</v>
      </c>
      <c r="P782" s="144" t="s">
        <v>2140</v>
      </c>
      <c r="Q782" s="184" t="s">
        <v>4438</v>
      </c>
      <c r="R782" s="144" t="s">
        <v>4440</v>
      </c>
      <c r="S782" s="144" t="s">
        <v>142</v>
      </c>
      <c r="T782" s="144" t="s">
        <v>143</v>
      </c>
      <c r="U782" s="184" t="s">
        <v>4441</v>
      </c>
      <c r="V782" s="180" t="s">
        <v>4442</v>
      </c>
      <c r="W782" s="186" t="s">
        <v>4443</v>
      </c>
      <c r="X782" s="184" t="s">
        <v>4441</v>
      </c>
      <c r="Y782" s="99"/>
      <c r="Z782" s="99"/>
      <c r="AA782" s="99"/>
      <c r="AB782" s="99"/>
      <c r="AC782" s="99"/>
      <c r="AD782" s="99"/>
      <c r="AE782" s="99"/>
      <c r="AF782" s="99"/>
      <c r="AG782" s="99"/>
      <c r="AH782" s="99"/>
      <c r="AI782" s="99"/>
      <c r="AJ782" s="99"/>
      <c r="AK782" s="99"/>
      <c r="AL782" s="99"/>
      <c r="AM782" s="99"/>
      <c r="AN782" s="99"/>
      <c r="AO782" s="99"/>
      <c r="AP782" s="99"/>
      <c r="AQ782" s="99"/>
      <c r="AR782" s="99"/>
      <c r="AS782" s="99"/>
    </row>
    <row r="783" spans="1:45" ht="14.25" customHeight="1">
      <c r="A783" s="223" t="s">
        <v>4435</v>
      </c>
      <c r="B783" s="144" t="s">
        <v>2882</v>
      </c>
      <c r="C783" s="144" t="s">
        <v>4436</v>
      </c>
      <c r="D783" s="144" t="s">
        <v>4437</v>
      </c>
      <c r="E783" s="145" t="s">
        <v>2885</v>
      </c>
      <c r="F783" s="145" t="s">
        <v>4432</v>
      </c>
      <c r="G783" s="183">
        <v>45110</v>
      </c>
      <c r="H783" s="183">
        <v>46571</v>
      </c>
      <c r="I783" s="148" t="s">
        <v>236</v>
      </c>
      <c r="J783" s="148">
        <f t="shared" ca="1" si="8"/>
        <v>1321</v>
      </c>
      <c r="K783" s="37" t="str">
        <f t="shared" ca="1" si="7"/>
        <v>VIGENTE</v>
      </c>
      <c r="L783" s="144" t="s">
        <v>1372</v>
      </c>
      <c r="M783" s="144" t="s">
        <v>140</v>
      </c>
      <c r="N783" s="184" t="s">
        <v>4438</v>
      </c>
      <c r="O783" s="144" t="s">
        <v>4439</v>
      </c>
      <c r="P783" s="144" t="s">
        <v>2140</v>
      </c>
      <c r="Q783" s="184" t="s">
        <v>4438</v>
      </c>
      <c r="R783" s="144" t="s">
        <v>4416</v>
      </c>
      <c r="S783" s="144" t="s">
        <v>515</v>
      </c>
      <c r="T783" s="144" t="s">
        <v>941</v>
      </c>
      <c r="U783" s="184" t="s">
        <v>4441</v>
      </c>
      <c r="V783" s="180" t="s">
        <v>4282</v>
      </c>
      <c r="W783" s="186" t="s">
        <v>4283</v>
      </c>
      <c r="X783" s="184" t="s">
        <v>4441</v>
      </c>
      <c r="Y783" s="219"/>
      <c r="Z783" s="219"/>
      <c r="AA783" s="219"/>
      <c r="AB783" s="219"/>
      <c r="AC783" s="219"/>
      <c r="AD783" s="219"/>
      <c r="AE783" s="219"/>
      <c r="AF783" s="219"/>
      <c r="AG783" s="219"/>
      <c r="AH783" s="219"/>
      <c r="AI783" s="219"/>
      <c r="AJ783" s="219"/>
      <c r="AK783" s="219"/>
      <c r="AL783" s="219"/>
      <c r="AM783" s="219"/>
      <c r="AN783" s="219"/>
      <c r="AO783" s="219"/>
      <c r="AP783" s="219"/>
      <c r="AQ783" s="219"/>
      <c r="AR783" s="219"/>
      <c r="AS783" s="219"/>
    </row>
    <row r="784" spans="1:45" ht="14.25" customHeight="1">
      <c r="A784" s="143" t="s">
        <v>4444</v>
      </c>
      <c r="B784" s="144" t="s">
        <v>3419</v>
      </c>
      <c r="C784" s="144" t="s">
        <v>4445</v>
      </c>
      <c r="D784" s="144" t="s">
        <v>3790</v>
      </c>
      <c r="E784" s="145" t="s">
        <v>197</v>
      </c>
      <c r="F784" s="145" t="s">
        <v>198</v>
      </c>
      <c r="G784" s="183">
        <v>45183</v>
      </c>
      <c r="H784" s="183">
        <v>45791</v>
      </c>
      <c r="I784" s="148" t="s">
        <v>440</v>
      </c>
      <c r="J784" s="148">
        <f t="shared" ca="1" si="8"/>
        <v>541</v>
      </c>
      <c r="K784" s="37" t="str">
        <f t="shared" ca="1" si="7"/>
        <v>VIGENTE</v>
      </c>
      <c r="L784" s="144" t="s">
        <v>683</v>
      </c>
      <c r="M784" s="144" t="s">
        <v>308</v>
      </c>
      <c r="N784" s="184" t="s">
        <v>4446</v>
      </c>
      <c r="O784" s="144" t="s">
        <v>680</v>
      </c>
      <c r="P784" s="144" t="s">
        <v>681</v>
      </c>
      <c r="Q784" s="184" t="s">
        <v>4446</v>
      </c>
      <c r="R784" s="144" t="s">
        <v>2035</v>
      </c>
      <c r="S784" s="144" t="s">
        <v>2785</v>
      </c>
      <c r="T784" s="144" t="s">
        <v>311</v>
      </c>
      <c r="U784" s="184" t="s">
        <v>4447</v>
      </c>
      <c r="V784" s="180" t="s">
        <v>312</v>
      </c>
      <c r="W784" s="186" t="s">
        <v>313</v>
      </c>
      <c r="X784" s="184" t="s">
        <v>4447</v>
      </c>
      <c r="Y784" s="99"/>
      <c r="Z784" s="99"/>
      <c r="AA784" s="99"/>
      <c r="AB784" s="99"/>
      <c r="AC784" s="99"/>
      <c r="AD784" s="99"/>
      <c r="AE784" s="99"/>
      <c r="AF784" s="99"/>
      <c r="AG784" s="99"/>
      <c r="AH784" s="99"/>
      <c r="AI784" s="99"/>
      <c r="AJ784" s="99"/>
      <c r="AK784" s="99"/>
      <c r="AL784" s="99"/>
      <c r="AM784" s="99"/>
      <c r="AN784" s="99"/>
      <c r="AO784" s="99"/>
      <c r="AP784" s="99"/>
      <c r="AQ784" s="99"/>
      <c r="AR784" s="99"/>
      <c r="AS784" s="99"/>
    </row>
    <row r="785" spans="1:45" ht="14.25" customHeight="1">
      <c r="A785" s="143" t="s">
        <v>4444</v>
      </c>
      <c r="B785" s="144" t="s">
        <v>3419</v>
      </c>
      <c r="C785" s="144" t="s">
        <v>4445</v>
      </c>
      <c r="D785" s="144" t="s">
        <v>3790</v>
      </c>
      <c r="E785" s="145" t="s">
        <v>197</v>
      </c>
      <c r="F785" s="145" t="s">
        <v>198</v>
      </c>
      <c r="G785" s="183">
        <v>45183</v>
      </c>
      <c r="H785" s="183">
        <v>45791</v>
      </c>
      <c r="I785" s="148" t="s">
        <v>440</v>
      </c>
      <c r="J785" s="148">
        <f t="shared" ca="1" si="8"/>
        <v>541</v>
      </c>
      <c r="K785" s="37" t="str">
        <f t="shared" ca="1" si="7"/>
        <v>VIGENTE</v>
      </c>
      <c r="L785" s="144" t="s">
        <v>683</v>
      </c>
      <c r="M785" s="144" t="s">
        <v>308</v>
      </c>
      <c r="N785" s="184" t="s">
        <v>4446</v>
      </c>
      <c r="O785" s="144" t="s">
        <v>680</v>
      </c>
      <c r="P785" s="144" t="s">
        <v>681</v>
      </c>
      <c r="Q785" s="184" t="s">
        <v>4446</v>
      </c>
      <c r="R785" s="144" t="s">
        <v>2032</v>
      </c>
      <c r="S785" s="144" t="s">
        <v>4063</v>
      </c>
      <c r="T785" s="144" t="s">
        <v>4064</v>
      </c>
      <c r="U785" s="184" t="s">
        <v>4447</v>
      </c>
      <c r="V785" s="180" t="s">
        <v>780</v>
      </c>
      <c r="W785" s="186" t="s">
        <v>781</v>
      </c>
      <c r="X785" s="184" t="s">
        <v>4447</v>
      </c>
      <c r="Y785" s="219"/>
      <c r="Z785" s="219"/>
      <c r="AA785" s="219"/>
      <c r="AB785" s="219"/>
      <c r="AC785" s="219"/>
      <c r="AD785" s="219"/>
      <c r="AE785" s="219"/>
      <c r="AF785" s="219"/>
      <c r="AG785" s="219"/>
      <c r="AH785" s="219"/>
      <c r="AI785" s="219"/>
      <c r="AJ785" s="219"/>
      <c r="AK785" s="219"/>
      <c r="AL785" s="219"/>
      <c r="AM785" s="219"/>
      <c r="AN785" s="219"/>
      <c r="AO785" s="219"/>
      <c r="AP785" s="219"/>
      <c r="AQ785" s="219"/>
      <c r="AR785" s="219"/>
      <c r="AS785" s="219"/>
    </row>
    <row r="786" spans="1:45" ht="14.25" customHeight="1">
      <c r="A786" s="223" t="s">
        <v>4448</v>
      </c>
      <c r="B786" s="144"/>
      <c r="C786" s="144" t="s">
        <v>4449</v>
      </c>
      <c r="D786" s="144" t="s">
        <v>4450</v>
      </c>
      <c r="E786" s="145" t="s">
        <v>4451</v>
      </c>
      <c r="F786" s="145" t="s">
        <v>4432</v>
      </c>
      <c r="G786" s="183">
        <v>45154</v>
      </c>
      <c r="H786" s="183">
        <v>46981</v>
      </c>
      <c r="I786" s="148" t="s">
        <v>633</v>
      </c>
      <c r="J786" s="148">
        <f t="shared" ca="1" si="8"/>
        <v>1731</v>
      </c>
      <c r="K786" s="37" t="str">
        <f t="shared" ca="1" si="7"/>
        <v>VIGENTE</v>
      </c>
      <c r="L786" s="144" t="s">
        <v>4452</v>
      </c>
      <c r="M786" s="144" t="s">
        <v>711</v>
      </c>
      <c r="N786" s="184" t="s">
        <v>4453</v>
      </c>
      <c r="O786" s="144" t="s">
        <v>832</v>
      </c>
      <c r="P786" s="144" t="s">
        <v>833</v>
      </c>
      <c r="Q786" s="184" t="s">
        <v>4453</v>
      </c>
      <c r="R786" s="144" t="s">
        <v>4440</v>
      </c>
      <c r="S786" s="144" t="s">
        <v>832</v>
      </c>
      <c r="T786" s="144" t="s">
        <v>833</v>
      </c>
      <c r="U786" s="184" t="s">
        <v>4454</v>
      </c>
      <c r="V786" s="180" t="s">
        <v>4452</v>
      </c>
      <c r="W786" s="186" t="s">
        <v>711</v>
      </c>
      <c r="X786" s="184" t="s">
        <v>4454</v>
      </c>
      <c r="Y786" s="99"/>
      <c r="Z786" s="99"/>
      <c r="AA786" s="99"/>
      <c r="AB786" s="99"/>
      <c r="AC786" s="99"/>
      <c r="AD786" s="99"/>
      <c r="AE786" s="99"/>
      <c r="AF786" s="99"/>
      <c r="AG786" s="99"/>
      <c r="AH786" s="99"/>
      <c r="AI786" s="99"/>
      <c r="AJ786" s="99"/>
      <c r="AK786" s="99"/>
      <c r="AL786" s="99"/>
      <c r="AM786" s="99"/>
      <c r="AN786" s="99"/>
      <c r="AO786" s="99"/>
      <c r="AP786" s="99"/>
      <c r="AQ786" s="99"/>
      <c r="AR786" s="99"/>
      <c r="AS786" s="99"/>
    </row>
    <row r="787" spans="1:45" ht="14.25" customHeight="1">
      <c r="A787" s="223" t="s">
        <v>4455</v>
      </c>
      <c r="B787" s="144" t="s">
        <v>1900</v>
      </c>
      <c r="C787" s="144" t="s">
        <v>4456</v>
      </c>
      <c r="D787" s="144" t="s">
        <v>4457</v>
      </c>
      <c r="E787" s="145" t="s">
        <v>1903</v>
      </c>
      <c r="F787" s="145" t="s">
        <v>4432</v>
      </c>
      <c r="G787" s="183">
        <v>45159</v>
      </c>
      <c r="H787" s="183">
        <v>45525</v>
      </c>
      <c r="I787" s="148" t="s">
        <v>633</v>
      </c>
      <c r="J787" s="148">
        <f t="shared" ca="1" si="8"/>
        <v>275</v>
      </c>
      <c r="K787" s="37" t="str">
        <f t="shared" ca="1" si="7"/>
        <v>VIGENTE</v>
      </c>
      <c r="L787" s="144" t="s">
        <v>1116</v>
      </c>
      <c r="M787" s="144" t="s">
        <v>1117</v>
      </c>
      <c r="N787" s="184"/>
      <c r="O787" s="144" t="s">
        <v>629</v>
      </c>
      <c r="P787" s="144" t="s">
        <v>630</v>
      </c>
      <c r="Q787" s="184"/>
      <c r="R787" s="144" t="s">
        <v>4458</v>
      </c>
      <c r="S787" s="144" t="s">
        <v>4459</v>
      </c>
      <c r="T787" s="144" t="s">
        <v>1247</v>
      </c>
      <c r="U787" s="184"/>
      <c r="V787" s="180" t="s">
        <v>3275</v>
      </c>
      <c r="W787" s="186" t="s">
        <v>366</v>
      </c>
      <c r="X787" s="184"/>
      <c r="Y787" s="219"/>
      <c r="Z787" s="219"/>
      <c r="AA787" s="219"/>
      <c r="AB787" s="219"/>
      <c r="AC787" s="219"/>
      <c r="AD787" s="219"/>
      <c r="AE787" s="219"/>
      <c r="AF787" s="219"/>
      <c r="AG787" s="219"/>
      <c r="AH787" s="219"/>
      <c r="AI787" s="219"/>
      <c r="AJ787" s="219"/>
      <c r="AK787" s="219"/>
      <c r="AL787" s="219"/>
      <c r="AM787" s="219"/>
      <c r="AN787" s="219"/>
      <c r="AO787" s="219"/>
      <c r="AP787" s="219"/>
      <c r="AQ787" s="219"/>
      <c r="AR787" s="219"/>
      <c r="AS787" s="219"/>
    </row>
    <row r="788" spans="1:45" ht="14.25" customHeight="1">
      <c r="A788" s="223" t="s">
        <v>4460</v>
      </c>
      <c r="B788" s="144" t="s">
        <v>3419</v>
      </c>
      <c r="C788" s="144" t="s">
        <v>4461</v>
      </c>
      <c r="D788" s="144" t="s">
        <v>3790</v>
      </c>
      <c r="E788" s="145" t="s">
        <v>197</v>
      </c>
      <c r="F788" s="145" t="s">
        <v>198</v>
      </c>
      <c r="G788" s="183">
        <v>45183</v>
      </c>
      <c r="H788" s="183">
        <v>45791</v>
      </c>
      <c r="I788" s="148" t="s">
        <v>440</v>
      </c>
      <c r="J788" s="148">
        <f t="shared" ca="1" si="8"/>
        <v>541</v>
      </c>
      <c r="K788" s="37" t="str">
        <f t="shared" ca="1" si="7"/>
        <v>VIGENTE</v>
      </c>
      <c r="L788" s="144" t="s">
        <v>509</v>
      </c>
      <c r="M788" s="144" t="s">
        <v>510</v>
      </c>
      <c r="N788" s="184" t="s">
        <v>4462</v>
      </c>
      <c r="O788" s="144" t="s">
        <v>512</v>
      </c>
      <c r="P788" s="144" t="s">
        <v>513</v>
      </c>
      <c r="Q788" s="184" t="s">
        <v>4462</v>
      </c>
      <c r="R788" s="144" t="s">
        <v>4463</v>
      </c>
      <c r="S788" s="144" t="s">
        <v>512</v>
      </c>
      <c r="T788" s="144" t="s">
        <v>513</v>
      </c>
      <c r="U788" s="184" t="s">
        <v>4464</v>
      </c>
      <c r="V788" s="180" t="s">
        <v>515</v>
      </c>
      <c r="W788" s="186" t="s">
        <v>941</v>
      </c>
      <c r="X788" s="184" t="s">
        <v>4464</v>
      </c>
      <c r="Y788" s="99"/>
      <c r="Z788" s="99"/>
      <c r="AA788" s="99"/>
      <c r="AB788" s="99"/>
      <c r="AC788" s="99"/>
      <c r="AD788" s="99"/>
      <c r="AE788" s="99"/>
      <c r="AF788" s="99"/>
      <c r="AG788" s="99"/>
      <c r="AH788" s="99"/>
      <c r="AI788" s="99"/>
      <c r="AJ788" s="99"/>
      <c r="AK788" s="99"/>
      <c r="AL788" s="99"/>
      <c r="AM788" s="99"/>
      <c r="AN788" s="99"/>
      <c r="AO788" s="99"/>
      <c r="AP788" s="99"/>
      <c r="AQ788" s="99"/>
      <c r="AR788" s="99"/>
      <c r="AS788" s="99"/>
    </row>
    <row r="789" spans="1:45" ht="14.25" customHeight="1">
      <c r="A789" s="223" t="s">
        <v>4460</v>
      </c>
      <c r="B789" s="144" t="s">
        <v>3419</v>
      </c>
      <c r="C789" s="144" t="s">
        <v>4461</v>
      </c>
      <c r="D789" s="144" t="s">
        <v>3790</v>
      </c>
      <c r="E789" s="145" t="s">
        <v>197</v>
      </c>
      <c r="F789" s="145" t="s">
        <v>198</v>
      </c>
      <c r="G789" s="183">
        <v>45183</v>
      </c>
      <c r="H789" s="183">
        <v>45791</v>
      </c>
      <c r="I789" s="148" t="s">
        <v>440</v>
      </c>
      <c r="J789" s="148">
        <f t="shared" ca="1" si="8"/>
        <v>541</v>
      </c>
      <c r="K789" s="37" t="str">
        <f t="shared" ca="1" si="7"/>
        <v>VIGENTE</v>
      </c>
      <c r="L789" s="144" t="s">
        <v>509</v>
      </c>
      <c r="M789" s="144" t="s">
        <v>510</v>
      </c>
      <c r="N789" s="184" t="s">
        <v>4462</v>
      </c>
      <c r="O789" s="144" t="s">
        <v>512</v>
      </c>
      <c r="P789" s="144" t="s">
        <v>513</v>
      </c>
      <c r="Q789" s="184" t="s">
        <v>4462</v>
      </c>
      <c r="R789" s="144" t="s">
        <v>4463</v>
      </c>
      <c r="S789" s="144" t="s">
        <v>512</v>
      </c>
      <c r="T789" s="144" t="s">
        <v>513</v>
      </c>
      <c r="U789" s="184" t="s">
        <v>4464</v>
      </c>
      <c r="V789" s="180" t="s">
        <v>519</v>
      </c>
      <c r="W789" s="186" t="s">
        <v>520</v>
      </c>
      <c r="X789" s="184" t="s">
        <v>4464</v>
      </c>
      <c r="Y789" s="219"/>
      <c r="Z789" s="219"/>
      <c r="AA789" s="219"/>
      <c r="AB789" s="219"/>
      <c r="AC789" s="219"/>
      <c r="AD789" s="219"/>
      <c r="AE789" s="219"/>
      <c r="AF789" s="219"/>
      <c r="AG789" s="219"/>
      <c r="AH789" s="219"/>
      <c r="AI789" s="219"/>
      <c r="AJ789" s="219"/>
      <c r="AK789" s="219"/>
      <c r="AL789" s="219"/>
      <c r="AM789" s="219"/>
      <c r="AN789" s="219"/>
      <c r="AO789" s="219"/>
      <c r="AP789" s="219"/>
      <c r="AQ789" s="219"/>
      <c r="AR789" s="219"/>
      <c r="AS789" s="219"/>
    </row>
    <row r="790" spans="1:45" ht="14.25" customHeight="1">
      <c r="A790" s="223" t="s">
        <v>4465</v>
      </c>
      <c r="B790" s="144" t="s">
        <v>4466</v>
      </c>
      <c r="C790" s="144" t="s">
        <v>4467</v>
      </c>
      <c r="D790" s="144" t="s">
        <v>4468</v>
      </c>
      <c r="E790" s="145" t="s">
        <v>2596</v>
      </c>
      <c r="F790" s="145" t="s">
        <v>4432</v>
      </c>
      <c r="G790" s="183">
        <v>45162</v>
      </c>
      <c r="H790" s="183">
        <v>45528</v>
      </c>
      <c r="I790" s="148" t="s">
        <v>633</v>
      </c>
      <c r="J790" s="148">
        <f t="shared" ca="1" si="8"/>
        <v>278</v>
      </c>
      <c r="K790" s="37" t="str">
        <f t="shared" ca="1" si="7"/>
        <v>VIGENTE</v>
      </c>
      <c r="L790" s="144"/>
      <c r="M790" s="144"/>
      <c r="N790" s="184"/>
      <c r="O790" s="144"/>
      <c r="P790" s="144"/>
      <c r="Q790" s="184"/>
      <c r="R790" s="144"/>
      <c r="S790" s="144"/>
      <c r="T790" s="144"/>
      <c r="U790" s="184"/>
      <c r="V790" s="180"/>
      <c r="W790" s="186"/>
      <c r="X790" s="184"/>
      <c r="Y790" s="99"/>
      <c r="Z790" s="99"/>
      <c r="AA790" s="99"/>
      <c r="AB790" s="99"/>
      <c r="AC790" s="99"/>
      <c r="AD790" s="99"/>
      <c r="AE790" s="99"/>
      <c r="AF790" s="99"/>
      <c r="AG790" s="99"/>
      <c r="AH790" s="99"/>
      <c r="AI790" s="99"/>
      <c r="AJ790" s="99"/>
      <c r="AK790" s="99"/>
      <c r="AL790" s="99"/>
      <c r="AM790" s="99"/>
      <c r="AN790" s="99"/>
      <c r="AO790" s="99"/>
      <c r="AP790" s="99"/>
      <c r="AQ790" s="99"/>
      <c r="AR790" s="99"/>
      <c r="AS790" s="99"/>
    </row>
    <row r="791" spans="1:45" ht="14.25" customHeight="1">
      <c r="A791" s="143" t="s">
        <v>4469</v>
      </c>
      <c r="B791" s="144"/>
      <c r="C791" s="144" t="s">
        <v>4470</v>
      </c>
      <c r="D791" s="144" t="s">
        <v>2756</v>
      </c>
      <c r="E791" s="145" t="s">
        <v>4022</v>
      </c>
      <c r="F791" s="145" t="s">
        <v>4432</v>
      </c>
      <c r="G791" s="183">
        <v>45215</v>
      </c>
      <c r="H791" s="183">
        <v>45581</v>
      </c>
      <c r="I791" s="148" t="s">
        <v>361</v>
      </c>
      <c r="J791" s="148">
        <f t="shared" ca="1" si="8"/>
        <v>331</v>
      </c>
      <c r="K791" s="37" t="str">
        <f t="shared" ca="1" si="7"/>
        <v>VIGENTE</v>
      </c>
      <c r="L791" s="144" t="s">
        <v>1725</v>
      </c>
      <c r="M791" s="144" t="s">
        <v>1726</v>
      </c>
      <c r="N791" s="184" t="s">
        <v>4471</v>
      </c>
      <c r="O791" s="144" t="s">
        <v>1727</v>
      </c>
      <c r="P791" s="144" t="s">
        <v>1728</v>
      </c>
      <c r="Q791" s="184" t="s">
        <v>4471</v>
      </c>
      <c r="R791" s="144" t="s">
        <v>4440</v>
      </c>
      <c r="S791" s="144" t="s">
        <v>2671</v>
      </c>
      <c r="T791" s="144" t="s">
        <v>2006</v>
      </c>
      <c r="U791" s="184" t="s">
        <v>4472</v>
      </c>
      <c r="V791" s="180" t="s">
        <v>4473</v>
      </c>
      <c r="W791" s="186" t="s">
        <v>4238</v>
      </c>
      <c r="X791" s="184" t="s">
        <v>4472</v>
      </c>
      <c r="Y791" s="219"/>
      <c r="Z791" s="219"/>
      <c r="AA791" s="219"/>
      <c r="AB791" s="219"/>
      <c r="AC791" s="219"/>
      <c r="AD791" s="219"/>
      <c r="AE791" s="219"/>
      <c r="AF791" s="219"/>
      <c r="AG791" s="219"/>
      <c r="AH791" s="219"/>
      <c r="AI791" s="219"/>
      <c r="AJ791" s="219"/>
      <c r="AK791" s="219"/>
      <c r="AL791" s="219"/>
      <c r="AM791" s="219"/>
      <c r="AN791" s="219"/>
      <c r="AO791" s="219"/>
      <c r="AP791" s="219"/>
      <c r="AQ791" s="219"/>
      <c r="AR791" s="219"/>
      <c r="AS791" s="219"/>
    </row>
    <row r="792" spans="1:45" ht="14.25" customHeight="1">
      <c r="A792" s="223" t="s">
        <v>4474</v>
      </c>
      <c r="B792" s="144" t="s">
        <v>3419</v>
      </c>
      <c r="C792" s="144" t="s">
        <v>4475</v>
      </c>
      <c r="D792" s="144" t="s">
        <v>3790</v>
      </c>
      <c r="E792" s="145" t="s">
        <v>197</v>
      </c>
      <c r="F792" s="145" t="s">
        <v>198</v>
      </c>
      <c r="G792" s="183">
        <v>45183</v>
      </c>
      <c r="H792" s="183">
        <v>45791</v>
      </c>
      <c r="I792" s="148" t="s">
        <v>440</v>
      </c>
      <c r="J792" s="148">
        <f t="shared" ca="1" si="8"/>
        <v>541</v>
      </c>
      <c r="K792" s="37" t="str">
        <f t="shared" ref="K792:K800" ca="1" si="9">IF(J792&lt;=0,"ENCERRADO",IF(J792&lt;=30,"URGENTE",IF(J792&lt;=90,"PROVIDÊNCIAS","VIGENTE")))</f>
        <v>VIGENTE</v>
      </c>
      <c r="L792" s="144" t="s">
        <v>1815</v>
      </c>
      <c r="M792" s="144" t="s">
        <v>369</v>
      </c>
      <c r="N792" s="184"/>
      <c r="O792" s="144" t="s">
        <v>3275</v>
      </c>
      <c r="P792" s="144" t="s">
        <v>366</v>
      </c>
      <c r="Q792" s="184"/>
      <c r="R792" s="144" t="s">
        <v>4476</v>
      </c>
      <c r="S792" s="144" t="s">
        <v>4477</v>
      </c>
      <c r="T792" s="144" t="s">
        <v>4478</v>
      </c>
      <c r="U792" s="184"/>
      <c r="V792" s="180" t="s">
        <v>4479</v>
      </c>
      <c r="W792" s="186" t="s">
        <v>4480</v>
      </c>
      <c r="X792" s="184"/>
      <c r="Y792" s="99"/>
      <c r="Z792" s="99"/>
      <c r="AA792" s="99"/>
      <c r="AB792" s="99"/>
      <c r="AC792" s="99"/>
      <c r="AD792" s="99"/>
      <c r="AE792" s="99"/>
      <c r="AF792" s="99"/>
      <c r="AG792" s="99"/>
      <c r="AH792" s="99"/>
      <c r="AI792" s="99"/>
      <c r="AJ792" s="99"/>
      <c r="AK792" s="99"/>
      <c r="AL792" s="99"/>
      <c r="AM792" s="99"/>
      <c r="AN792" s="99"/>
      <c r="AO792" s="99"/>
      <c r="AP792" s="99"/>
      <c r="AQ792" s="99"/>
      <c r="AR792" s="99"/>
      <c r="AS792" s="99"/>
    </row>
    <row r="793" spans="1:45" ht="14.25" customHeight="1">
      <c r="A793" s="143" t="s">
        <v>4481</v>
      </c>
      <c r="B793" s="144"/>
      <c r="C793" s="144" t="s">
        <v>4482</v>
      </c>
      <c r="D793" s="144" t="s">
        <v>2643</v>
      </c>
      <c r="E793" s="145" t="s">
        <v>2644</v>
      </c>
      <c r="F793" s="145" t="s">
        <v>4432</v>
      </c>
      <c r="G793" s="183">
        <v>45251</v>
      </c>
      <c r="H793" s="183">
        <v>45617</v>
      </c>
      <c r="I793" s="148" t="s">
        <v>55</v>
      </c>
      <c r="J793" s="148">
        <f t="shared" ca="1" si="8"/>
        <v>367</v>
      </c>
      <c r="K793" s="37" t="str">
        <f t="shared" ca="1" si="9"/>
        <v>VIGENTE</v>
      </c>
      <c r="L793" s="144" t="s">
        <v>105</v>
      </c>
      <c r="M793" s="144" t="s">
        <v>540</v>
      </c>
      <c r="N793" s="184" t="s">
        <v>4483</v>
      </c>
      <c r="O793" s="144" t="s">
        <v>4484</v>
      </c>
      <c r="P793" s="144" t="s">
        <v>4485</v>
      </c>
      <c r="Q793" s="184" t="s">
        <v>4483</v>
      </c>
      <c r="R793" s="144" t="s">
        <v>4486</v>
      </c>
      <c r="S793" s="144" t="s">
        <v>2647</v>
      </c>
      <c r="T793" s="186" t="s">
        <v>100</v>
      </c>
      <c r="U793" s="184" t="s">
        <v>4487</v>
      </c>
      <c r="V793" s="180" t="s">
        <v>2649</v>
      </c>
      <c r="W793" s="186" t="s">
        <v>107</v>
      </c>
      <c r="X793" s="184" t="s">
        <v>4487</v>
      </c>
      <c r="Y793" s="219"/>
      <c r="Z793" s="219"/>
      <c r="AA793" s="219"/>
      <c r="AB793" s="219"/>
      <c r="AC793" s="219"/>
      <c r="AD793" s="219"/>
      <c r="AE793" s="219"/>
      <c r="AF793" s="219"/>
      <c r="AG793" s="219"/>
      <c r="AH793" s="219"/>
      <c r="AI793" s="219"/>
      <c r="AJ793" s="219"/>
      <c r="AK793" s="219"/>
      <c r="AL793" s="219"/>
      <c r="AM793" s="219"/>
      <c r="AN793" s="219"/>
      <c r="AO793" s="219"/>
      <c r="AP793" s="219"/>
      <c r="AQ793" s="219"/>
      <c r="AR793" s="219"/>
      <c r="AS793" s="219"/>
    </row>
    <row r="794" spans="1:45" ht="14.25" customHeight="1">
      <c r="A794" s="143" t="s">
        <v>4488</v>
      </c>
      <c r="B794" s="144" t="s">
        <v>4489</v>
      </c>
      <c r="C794" s="144" t="s">
        <v>4490</v>
      </c>
      <c r="D794" s="144" t="s">
        <v>4491</v>
      </c>
      <c r="E794" s="145" t="s">
        <v>4492</v>
      </c>
      <c r="F794" s="145" t="s">
        <v>25</v>
      </c>
      <c r="G794" s="183">
        <v>45215</v>
      </c>
      <c r="H794" s="183">
        <v>45581</v>
      </c>
      <c r="I794" s="148" t="s">
        <v>361</v>
      </c>
      <c r="J794" s="148">
        <f t="shared" ca="1" si="8"/>
        <v>331</v>
      </c>
      <c r="K794" s="37" t="str">
        <f t="shared" ca="1" si="9"/>
        <v>VIGENTE</v>
      </c>
      <c r="L794" s="144" t="s">
        <v>307</v>
      </c>
      <c r="M794" s="144" t="s">
        <v>308</v>
      </c>
      <c r="N794" s="184" t="s">
        <v>4493</v>
      </c>
      <c r="O794" s="144" t="s">
        <v>4494</v>
      </c>
      <c r="P794" s="144" t="s">
        <v>4495</v>
      </c>
      <c r="Q794" s="184" t="s">
        <v>4493</v>
      </c>
      <c r="R794" s="144" t="s">
        <v>4496</v>
      </c>
      <c r="S794" s="144" t="s">
        <v>2785</v>
      </c>
      <c r="T794" s="186" t="s">
        <v>311</v>
      </c>
      <c r="U794" s="184" t="s">
        <v>4497</v>
      </c>
      <c r="V794" s="180" t="s">
        <v>312</v>
      </c>
      <c r="W794" s="186" t="s">
        <v>313</v>
      </c>
      <c r="X794" s="184" t="s">
        <v>4497</v>
      </c>
      <c r="Y794" s="99"/>
      <c r="Z794" s="99"/>
      <c r="AA794" s="99"/>
      <c r="AB794" s="99"/>
      <c r="AC794" s="99"/>
      <c r="AD794" s="99"/>
      <c r="AE794" s="99"/>
      <c r="AF794" s="99"/>
      <c r="AG794" s="99"/>
      <c r="AH794" s="99"/>
      <c r="AI794" s="99"/>
      <c r="AJ794" s="99"/>
      <c r="AK794" s="99"/>
      <c r="AL794" s="99"/>
      <c r="AM794" s="99"/>
      <c r="AN794" s="99"/>
      <c r="AO794" s="99"/>
      <c r="AP794" s="99"/>
      <c r="AQ794" s="99"/>
      <c r="AR794" s="99"/>
      <c r="AS794" s="99"/>
    </row>
    <row r="795" spans="1:45" ht="14.25" customHeight="1">
      <c r="A795" s="143" t="s">
        <v>4488</v>
      </c>
      <c r="B795" s="144" t="s">
        <v>4489</v>
      </c>
      <c r="C795" s="144" t="s">
        <v>4490</v>
      </c>
      <c r="D795" s="144" t="s">
        <v>4491</v>
      </c>
      <c r="E795" s="145" t="s">
        <v>4492</v>
      </c>
      <c r="F795" s="145" t="s">
        <v>25</v>
      </c>
      <c r="G795" s="183">
        <v>45215</v>
      </c>
      <c r="H795" s="183">
        <v>45581</v>
      </c>
      <c r="I795" s="148" t="s">
        <v>361</v>
      </c>
      <c r="J795" s="148">
        <f t="shared" ca="1" si="8"/>
        <v>331</v>
      </c>
      <c r="K795" s="37" t="str">
        <f t="shared" ca="1" si="9"/>
        <v>VIGENTE</v>
      </c>
      <c r="L795" s="144" t="s">
        <v>307</v>
      </c>
      <c r="M795" s="144" t="s">
        <v>308</v>
      </c>
      <c r="N795" s="184" t="s">
        <v>4493</v>
      </c>
      <c r="O795" s="144" t="s">
        <v>4494</v>
      </c>
      <c r="P795" s="144" t="s">
        <v>4495</v>
      </c>
      <c r="Q795" s="184" t="s">
        <v>4493</v>
      </c>
      <c r="R795" s="144" t="s">
        <v>4498</v>
      </c>
      <c r="S795" s="144" t="s">
        <v>780</v>
      </c>
      <c r="T795" s="144" t="s">
        <v>781</v>
      </c>
      <c r="U795" s="184" t="s">
        <v>4499</v>
      </c>
      <c r="V795" s="180" t="s">
        <v>777</v>
      </c>
      <c r="W795" s="186" t="s">
        <v>778</v>
      </c>
      <c r="X795" s="184" t="s">
        <v>4499</v>
      </c>
      <c r="Y795" s="219"/>
      <c r="Z795" s="219"/>
      <c r="AA795" s="219"/>
      <c r="AB795" s="219"/>
      <c r="AC795" s="219"/>
      <c r="AD795" s="219"/>
      <c r="AE795" s="219"/>
      <c r="AF795" s="219"/>
      <c r="AG795" s="219"/>
      <c r="AH795" s="219"/>
      <c r="AI795" s="219"/>
      <c r="AJ795" s="219"/>
      <c r="AK795" s="219"/>
      <c r="AL795" s="219"/>
      <c r="AM795" s="219"/>
      <c r="AN795" s="219"/>
      <c r="AO795" s="219"/>
      <c r="AP795" s="219"/>
      <c r="AQ795" s="219"/>
      <c r="AR795" s="219"/>
      <c r="AS795" s="219"/>
    </row>
    <row r="796" spans="1:45" ht="14.25" customHeight="1">
      <c r="A796" s="143" t="s">
        <v>4500</v>
      </c>
      <c r="B796" s="144" t="s">
        <v>3718</v>
      </c>
      <c r="C796" s="144" t="s">
        <v>4501</v>
      </c>
      <c r="D796" s="144" t="s">
        <v>3987</v>
      </c>
      <c r="E796" s="145" t="s">
        <v>3721</v>
      </c>
      <c r="F796" s="145" t="s">
        <v>25</v>
      </c>
      <c r="G796" s="183">
        <v>45238</v>
      </c>
      <c r="H796" s="183">
        <v>45604</v>
      </c>
      <c r="I796" s="148" t="s">
        <v>55</v>
      </c>
      <c r="J796" s="148">
        <f t="shared" ca="1" si="8"/>
        <v>354</v>
      </c>
      <c r="K796" s="37" t="str">
        <f t="shared" ca="1" si="9"/>
        <v>VIGENTE</v>
      </c>
      <c r="L796" s="144" t="s">
        <v>4494</v>
      </c>
      <c r="M796" s="144" t="s">
        <v>1655</v>
      </c>
      <c r="N796" s="184" t="s">
        <v>4502</v>
      </c>
      <c r="O796" s="144" t="s">
        <v>307</v>
      </c>
      <c r="P796" s="144" t="s">
        <v>308</v>
      </c>
      <c r="Q796" s="184" t="s">
        <v>4502</v>
      </c>
      <c r="R796" s="144" t="s">
        <v>2035</v>
      </c>
      <c r="S796" s="144" t="s">
        <v>4503</v>
      </c>
      <c r="T796" s="144" t="s">
        <v>1210</v>
      </c>
      <c r="U796" s="184" t="s">
        <v>4504</v>
      </c>
      <c r="V796" s="180" t="s">
        <v>4505</v>
      </c>
      <c r="W796" s="186" t="s">
        <v>1213</v>
      </c>
      <c r="X796" s="184" t="s">
        <v>4504</v>
      </c>
      <c r="Y796" s="99"/>
      <c r="Z796" s="99"/>
      <c r="AA796" s="99"/>
      <c r="AB796" s="99"/>
      <c r="AC796" s="99"/>
      <c r="AD796" s="99"/>
      <c r="AE796" s="99"/>
      <c r="AF796" s="99"/>
      <c r="AG796" s="99"/>
      <c r="AH796" s="99"/>
      <c r="AI796" s="99"/>
      <c r="AJ796" s="99"/>
      <c r="AK796" s="99"/>
      <c r="AL796" s="99"/>
      <c r="AM796" s="99"/>
      <c r="AN796" s="99"/>
      <c r="AO796" s="99"/>
      <c r="AP796" s="99"/>
      <c r="AQ796" s="99"/>
      <c r="AR796" s="99"/>
      <c r="AS796" s="99"/>
    </row>
    <row r="797" spans="1:45" ht="14.25" customHeight="1">
      <c r="A797" s="143" t="s">
        <v>4506</v>
      </c>
      <c r="B797" s="144" t="s">
        <v>3718</v>
      </c>
      <c r="C797" s="144" t="s">
        <v>4507</v>
      </c>
      <c r="D797" s="144" t="s">
        <v>3987</v>
      </c>
      <c r="E797" s="145" t="s">
        <v>3721</v>
      </c>
      <c r="F797" s="145" t="s">
        <v>25</v>
      </c>
      <c r="G797" s="183">
        <v>45239</v>
      </c>
      <c r="H797" s="183">
        <v>45605</v>
      </c>
      <c r="I797" s="148" t="s">
        <v>55</v>
      </c>
      <c r="J797" s="148">
        <f t="shared" ca="1" si="8"/>
        <v>355</v>
      </c>
      <c r="K797" s="37" t="str">
        <f t="shared" ca="1" si="9"/>
        <v>VIGENTE</v>
      </c>
      <c r="L797" s="144" t="s">
        <v>1372</v>
      </c>
      <c r="M797" s="144" t="s">
        <v>140</v>
      </c>
      <c r="N797" s="184" t="s">
        <v>4508</v>
      </c>
      <c r="O797" s="144" t="s">
        <v>4439</v>
      </c>
      <c r="P797" s="144" t="s">
        <v>2140</v>
      </c>
      <c r="Q797" s="184" t="s">
        <v>4508</v>
      </c>
      <c r="R797" s="144" t="s">
        <v>4509</v>
      </c>
      <c r="S797" s="144" t="s">
        <v>142</v>
      </c>
      <c r="T797" s="144" t="s">
        <v>143</v>
      </c>
      <c r="U797" s="184" t="s">
        <v>4510</v>
      </c>
      <c r="V797" s="180" t="s">
        <v>4442</v>
      </c>
      <c r="W797" s="186" t="s">
        <v>4443</v>
      </c>
      <c r="X797" s="184" t="s">
        <v>4510</v>
      </c>
      <c r="Y797" s="219"/>
      <c r="Z797" s="219"/>
      <c r="AA797" s="219"/>
      <c r="AB797" s="219"/>
      <c r="AC797" s="219"/>
      <c r="AD797" s="219"/>
      <c r="AE797" s="219"/>
      <c r="AF797" s="219"/>
      <c r="AG797" s="219"/>
      <c r="AH797" s="219"/>
      <c r="AI797" s="219"/>
      <c r="AJ797" s="219"/>
      <c r="AK797" s="219"/>
      <c r="AL797" s="219"/>
      <c r="AM797" s="219"/>
      <c r="AN797" s="219"/>
      <c r="AO797" s="219"/>
      <c r="AP797" s="219"/>
      <c r="AQ797" s="219"/>
      <c r="AR797" s="219"/>
      <c r="AS797" s="219"/>
    </row>
    <row r="798" spans="1:45" ht="14.25" customHeight="1">
      <c r="A798" s="143" t="s">
        <v>4506</v>
      </c>
      <c r="B798" s="144" t="s">
        <v>3718</v>
      </c>
      <c r="C798" s="144" t="s">
        <v>4507</v>
      </c>
      <c r="D798" s="144" t="s">
        <v>3987</v>
      </c>
      <c r="E798" s="145" t="s">
        <v>3721</v>
      </c>
      <c r="F798" s="145" t="s">
        <v>25</v>
      </c>
      <c r="G798" s="183">
        <v>45239</v>
      </c>
      <c r="H798" s="183">
        <v>45605</v>
      </c>
      <c r="I798" s="148" t="s">
        <v>55</v>
      </c>
      <c r="J798" s="148">
        <f t="shared" ca="1" si="8"/>
        <v>355</v>
      </c>
      <c r="K798" s="37" t="str">
        <f t="shared" ca="1" si="9"/>
        <v>VIGENTE</v>
      </c>
      <c r="L798" s="144" t="s">
        <v>1372</v>
      </c>
      <c r="M798" s="144" t="s">
        <v>140</v>
      </c>
      <c r="N798" s="184" t="s">
        <v>4508</v>
      </c>
      <c r="O798" s="144" t="s">
        <v>4439</v>
      </c>
      <c r="P798" s="144" t="s">
        <v>2140</v>
      </c>
      <c r="Q798" s="184" t="s">
        <v>4508</v>
      </c>
      <c r="R798" s="144" t="s">
        <v>4511</v>
      </c>
      <c r="S798" s="144" t="s">
        <v>4280</v>
      </c>
      <c r="T798" s="144" t="s">
        <v>4281</v>
      </c>
      <c r="U798" s="184" t="s">
        <v>4510</v>
      </c>
      <c r="V798" s="180" t="s">
        <v>4512</v>
      </c>
      <c r="W798" s="186" t="s">
        <v>4513</v>
      </c>
      <c r="X798" s="184" t="s">
        <v>4510</v>
      </c>
      <c r="Y798" s="99"/>
      <c r="Z798" s="99"/>
      <c r="AA798" s="99"/>
      <c r="AB798" s="99"/>
      <c r="AC798" s="99"/>
      <c r="AD798" s="99"/>
      <c r="AE798" s="99"/>
      <c r="AF798" s="99"/>
      <c r="AG798" s="99"/>
      <c r="AH798" s="99"/>
      <c r="AI798" s="99"/>
      <c r="AJ798" s="99"/>
      <c r="AK798" s="99"/>
      <c r="AL798" s="99"/>
      <c r="AM798" s="99"/>
      <c r="AN798" s="99"/>
      <c r="AO798" s="99"/>
      <c r="AP798" s="99"/>
      <c r="AQ798" s="99"/>
      <c r="AR798" s="99"/>
      <c r="AS798" s="99"/>
    </row>
    <row r="799" spans="1:45" ht="14.25" customHeight="1">
      <c r="A799" s="143" t="s">
        <v>4514</v>
      </c>
      <c r="B799" s="144" t="s">
        <v>4515</v>
      </c>
      <c r="C799" s="144" t="s">
        <v>4516</v>
      </c>
      <c r="D799" s="144" t="s">
        <v>4517</v>
      </c>
      <c r="E799" s="145" t="s">
        <v>4518</v>
      </c>
      <c r="F799" s="145" t="s">
        <v>25</v>
      </c>
      <c r="G799" s="183">
        <v>45229</v>
      </c>
      <c r="H799" s="183">
        <v>45595</v>
      </c>
      <c r="I799" s="148" t="s">
        <v>361</v>
      </c>
      <c r="J799" s="148">
        <f t="shared" ca="1" si="8"/>
        <v>345</v>
      </c>
      <c r="K799" s="37" t="str">
        <f t="shared" ca="1" si="9"/>
        <v>VIGENTE</v>
      </c>
      <c r="L799" s="144" t="s">
        <v>307</v>
      </c>
      <c r="M799" s="144" t="s">
        <v>308</v>
      </c>
      <c r="N799" s="184" t="s">
        <v>4519</v>
      </c>
      <c r="O799" s="144" t="s">
        <v>4494</v>
      </c>
      <c r="P799" s="144" t="s">
        <v>4495</v>
      </c>
      <c r="Q799" s="184" t="s">
        <v>4519</v>
      </c>
      <c r="R799" s="144" t="s">
        <v>4498</v>
      </c>
      <c r="S799" s="144" t="s">
        <v>780</v>
      </c>
      <c r="T799" s="144" t="s">
        <v>781</v>
      </c>
      <c r="U799" s="184" t="s">
        <v>4520</v>
      </c>
      <c r="V799" s="180" t="s">
        <v>2785</v>
      </c>
      <c r="W799" s="186" t="s">
        <v>311</v>
      </c>
      <c r="X799" s="184" t="s">
        <v>4520</v>
      </c>
      <c r="Y799" s="219"/>
      <c r="Z799" s="219"/>
      <c r="AA799" s="219"/>
      <c r="AB799" s="219"/>
      <c r="AC799" s="219"/>
      <c r="AD799" s="219"/>
      <c r="AE799" s="219"/>
      <c r="AF799" s="219"/>
      <c r="AG799" s="219"/>
      <c r="AH799" s="219"/>
      <c r="AI799" s="219"/>
      <c r="AJ799" s="219"/>
      <c r="AK799" s="219"/>
      <c r="AL799" s="219"/>
      <c r="AM799" s="219"/>
      <c r="AN799" s="219"/>
      <c r="AO799" s="219"/>
      <c r="AP799" s="219"/>
      <c r="AQ799" s="219"/>
      <c r="AR799" s="219"/>
      <c r="AS799" s="219"/>
    </row>
    <row r="800" spans="1:45" ht="14.25" customHeight="1">
      <c r="A800" s="143" t="s">
        <v>4514</v>
      </c>
      <c r="B800" s="144" t="s">
        <v>4515</v>
      </c>
      <c r="C800" s="144" t="s">
        <v>4516</v>
      </c>
      <c r="D800" s="144" t="s">
        <v>4517</v>
      </c>
      <c r="E800" s="145" t="s">
        <v>4518</v>
      </c>
      <c r="F800" s="145" t="s">
        <v>25</v>
      </c>
      <c r="G800" s="183">
        <v>45229</v>
      </c>
      <c r="H800" s="183">
        <v>45595</v>
      </c>
      <c r="I800" s="148" t="s">
        <v>361</v>
      </c>
      <c r="J800" s="148">
        <f t="shared" ca="1" si="8"/>
        <v>345</v>
      </c>
      <c r="K800" s="37" t="str">
        <f t="shared" ca="1" si="9"/>
        <v>VIGENTE</v>
      </c>
      <c r="L800" s="144" t="s">
        <v>307</v>
      </c>
      <c r="M800" s="144" t="s">
        <v>308</v>
      </c>
      <c r="N800" s="184" t="s">
        <v>4519</v>
      </c>
      <c r="O800" s="144" t="s">
        <v>4494</v>
      </c>
      <c r="P800" s="144" t="s">
        <v>4495</v>
      </c>
      <c r="Q800" s="184" t="s">
        <v>4519</v>
      </c>
      <c r="R800" s="144" t="s">
        <v>4496</v>
      </c>
      <c r="S800" s="144" t="s">
        <v>4521</v>
      </c>
      <c r="T800" s="144" t="s">
        <v>4390</v>
      </c>
      <c r="U800" s="184" t="s">
        <v>4522</v>
      </c>
      <c r="V800" s="180" t="s">
        <v>4523</v>
      </c>
      <c r="W800" s="186" t="s">
        <v>4387</v>
      </c>
      <c r="X800" s="184" t="s">
        <v>4522</v>
      </c>
      <c r="Y800" s="99"/>
      <c r="Z800" s="99"/>
      <c r="AA800" s="99"/>
      <c r="AB800" s="99"/>
      <c r="AC800" s="99"/>
      <c r="AD800" s="99"/>
      <c r="AE800" s="99"/>
      <c r="AF800" s="99"/>
      <c r="AG800" s="99"/>
      <c r="AH800" s="99"/>
      <c r="AI800" s="99"/>
      <c r="AJ800" s="99"/>
      <c r="AK800" s="99"/>
      <c r="AL800" s="99"/>
      <c r="AM800" s="99"/>
      <c r="AN800" s="99"/>
      <c r="AO800" s="99"/>
      <c r="AP800" s="99"/>
      <c r="AQ800" s="99"/>
      <c r="AR800" s="99"/>
      <c r="AS800" s="99"/>
    </row>
    <row r="801" spans="1:45" ht="14.25" customHeight="1">
      <c r="A801" s="229"/>
      <c r="B801" s="230"/>
      <c r="C801" s="231"/>
      <c r="D801" s="230"/>
      <c r="E801" s="232"/>
      <c r="F801" s="232"/>
      <c r="G801" s="233"/>
      <c r="H801" s="233"/>
      <c r="I801" s="234"/>
      <c r="J801" s="235"/>
      <c r="K801" s="236"/>
      <c r="L801" s="99"/>
      <c r="M801" s="99"/>
      <c r="N801" s="230"/>
      <c r="O801" s="230"/>
      <c r="P801" s="99"/>
      <c r="Q801" s="237"/>
      <c r="R801" s="237"/>
      <c r="S801" s="230"/>
      <c r="T801" s="99"/>
      <c r="U801" s="99"/>
      <c r="V801" s="99"/>
      <c r="W801" s="219"/>
      <c r="X801" s="219"/>
      <c r="Y801" s="219"/>
      <c r="Z801" s="219"/>
      <c r="AA801" s="219"/>
      <c r="AB801" s="219"/>
      <c r="AC801" s="219"/>
      <c r="AD801" s="219"/>
      <c r="AE801" s="219"/>
      <c r="AF801" s="219"/>
      <c r="AG801" s="219"/>
      <c r="AH801" s="219"/>
      <c r="AI801" s="219"/>
      <c r="AJ801" s="219"/>
      <c r="AK801" s="219"/>
      <c r="AL801" s="219"/>
      <c r="AM801" s="219"/>
      <c r="AN801" s="219"/>
      <c r="AO801" s="219"/>
      <c r="AP801" s="219"/>
      <c r="AQ801" s="219"/>
      <c r="AR801" s="219"/>
      <c r="AS801" s="219"/>
    </row>
    <row r="802" spans="1:45" ht="14.25" customHeight="1">
      <c r="A802" s="229"/>
      <c r="B802" s="230"/>
      <c r="C802" s="238"/>
      <c r="D802" s="230"/>
      <c r="E802" s="232"/>
      <c r="F802" s="232"/>
      <c r="G802" s="233"/>
      <c r="H802" s="233"/>
      <c r="I802" s="234"/>
      <c r="J802" s="239"/>
      <c r="K802" s="240"/>
      <c r="L802" s="99"/>
      <c r="M802" s="99"/>
      <c r="N802" s="237"/>
      <c r="O802" s="237"/>
      <c r="P802" s="219"/>
      <c r="Q802" s="230"/>
      <c r="R802" s="230"/>
      <c r="S802" s="237"/>
      <c r="T802" s="219"/>
      <c r="U802" s="219"/>
      <c r="V802" s="219"/>
      <c r="W802" s="99"/>
      <c r="X802" s="99"/>
      <c r="Y802" s="99"/>
      <c r="Z802" s="99"/>
      <c r="AA802" s="99"/>
      <c r="AB802" s="99"/>
      <c r="AC802" s="99"/>
      <c r="AD802" s="99"/>
      <c r="AE802" s="99"/>
      <c r="AF802" s="99"/>
      <c r="AG802" s="99"/>
      <c r="AH802" s="99"/>
      <c r="AI802" s="99"/>
      <c r="AJ802" s="99"/>
      <c r="AK802" s="99"/>
      <c r="AL802" s="99"/>
      <c r="AM802" s="99"/>
      <c r="AN802" s="99"/>
      <c r="AO802" s="99"/>
      <c r="AP802" s="99"/>
      <c r="AQ802" s="99"/>
      <c r="AR802" s="99"/>
      <c r="AS802" s="99"/>
    </row>
    <row r="803" spans="1:45" ht="14.25" customHeight="1">
      <c r="A803" s="229"/>
      <c r="B803" s="230"/>
      <c r="C803" s="231"/>
      <c r="D803" s="230"/>
      <c r="E803" s="232"/>
      <c r="F803" s="232"/>
      <c r="G803" s="233"/>
      <c r="H803" s="233"/>
      <c r="I803" s="234"/>
      <c r="J803" s="235"/>
      <c r="K803" s="236"/>
      <c r="L803" s="99"/>
      <c r="M803" s="99"/>
      <c r="N803" s="230"/>
      <c r="O803" s="230"/>
      <c r="P803" s="99"/>
      <c r="Q803" s="237"/>
      <c r="R803" s="237"/>
      <c r="S803" s="230"/>
      <c r="T803" s="99"/>
      <c r="U803" s="99"/>
      <c r="V803" s="99"/>
      <c r="W803" s="219"/>
      <c r="X803" s="219"/>
      <c r="Y803" s="219"/>
      <c r="Z803" s="219"/>
      <c r="AA803" s="219"/>
      <c r="AB803" s="219"/>
      <c r="AC803" s="219"/>
      <c r="AD803" s="219"/>
      <c r="AE803" s="219"/>
      <c r="AF803" s="219"/>
      <c r="AG803" s="219"/>
      <c r="AH803" s="219"/>
      <c r="AI803" s="219"/>
      <c r="AJ803" s="219"/>
      <c r="AK803" s="219"/>
      <c r="AL803" s="219"/>
      <c r="AM803" s="219"/>
      <c r="AN803" s="219"/>
      <c r="AO803" s="219"/>
      <c r="AP803" s="219"/>
      <c r="AQ803" s="219"/>
      <c r="AR803" s="219"/>
      <c r="AS803" s="219"/>
    </row>
    <row r="804" spans="1:45" ht="14.25" customHeight="1">
      <c r="A804" s="229"/>
      <c r="B804" s="230"/>
      <c r="C804" s="238"/>
      <c r="D804" s="230"/>
      <c r="E804" s="232"/>
      <c r="F804" s="232"/>
      <c r="G804" s="233"/>
      <c r="H804" s="233"/>
      <c r="I804" s="234"/>
      <c r="J804" s="239"/>
      <c r="K804" s="240"/>
      <c r="L804" s="99"/>
      <c r="M804" s="99"/>
      <c r="N804" s="237"/>
      <c r="O804" s="237"/>
      <c r="P804" s="219"/>
      <c r="Q804" s="230"/>
      <c r="R804" s="230"/>
      <c r="S804" s="237"/>
      <c r="T804" s="219"/>
      <c r="U804" s="219"/>
      <c r="V804" s="219"/>
      <c r="W804" s="99"/>
      <c r="X804" s="99"/>
      <c r="Y804" s="99"/>
      <c r="Z804" s="99"/>
      <c r="AA804" s="99"/>
      <c r="AB804" s="99"/>
      <c r="AC804" s="99"/>
      <c r="AD804" s="99"/>
      <c r="AE804" s="99"/>
      <c r="AF804" s="99"/>
      <c r="AG804" s="99"/>
      <c r="AH804" s="99"/>
      <c r="AI804" s="99"/>
      <c r="AJ804" s="99"/>
      <c r="AK804" s="99"/>
      <c r="AL804" s="99"/>
      <c r="AM804" s="99"/>
      <c r="AN804" s="99"/>
      <c r="AO804" s="99"/>
      <c r="AP804" s="99"/>
      <c r="AQ804" s="99"/>
      <c r="AR804" s="99"/>
      <c r="AS804" s="99"/>
    </row>
  </sheetData>
  <autoFilter ref="A4:AS800" xr:uid="{00000000-0009-0000-0000-000000000000}"/>
  <customSheetViews>
    <customSheetView guid="{E575EBFE-10BA-48C8-8B46-BA81D75693AB}" filter="1" showAutoFilter="1">
      <pageMargins left="0.511811024" right="0.511811024" top="0.78740157499999996" bottom="0.78740157499999996" header="0.31496062000000002" footer="0.31496062000000002"/>
      <autoFilter ref="A4:X701" xr:uid="{AE54814B-A86A-44AF-9228-38530BE217DB}"/>
    </customSheetView>
    <customSheetView guid="{12BADAFC-33E1-47EC-823A-81048A322387}" filter="1" showAutoFilter="1">
      <pageMargins left="0.511811024" right="0.511811024" top="0.78740157499999996" bottom="0.78740157499999996" header="0.31496062000000002" footer="0.31496062000000002"/>
      <autoFilter ref="A4:X361" xr:uid="{CAC71910-0BF6-4E84-8AAB-AE3E2E217588}"/>
    </customSheetView>
    <customSheetView guid="{DC0E9E09-F73F-44F5-998F-AE2B0E3E1741}" filter="1" showAutoFilter="1">
      <pageMargins left="0.511811024" right="0.511811024" top="0.78740157499999996" bottom="0.78740157499999996" header="0.31496062000000002" footer="0.31496062000000002"/>
      <autoFilter ref="A1:D2" xr:uid="{72128118-8F7A-4DA9-B00E-607530EEDE21}"/>
    </customSheetView>
    <customSheetView guid="{B5F66FC1-0414-4FF7-A3A8-1FBAE30B1C43}" filter="1" showAutoFilter="1">
      <pageMargins left="0.511811024" right="0.511811024" top="0.78740157499999996" bottom="0.78740157499999996" header="0.31496062000000002" footer="0.31496062000000002"/>
      <autoFilter ref="A4:X788" xr:uid="{3DE1759E-AC0C-4EE7-BA89-B742EEA0A85B}"/>
    </customSheetView>
    <customSheetView guid="{10D3D3D6-F944-49F6-857B-EC323E17D291}" filter="1" showAutoFilter="1">
      <pageMargins left="0.511811024" right="0.511811024" top="0.78740157499999996" bottom="0.78740157499999996" header="0.31496062000000002" footer="0.31496062000000002"/>
      <autoFilter ref="A4:X788" xr:uid="{C5D4F3B2-C087-4922-843F-0F5D201BD5DE}">
        <filterColumn colId="3">
          <filters>
            <filter val="ALVORADA VEÍCULOS LTDA-ME"/>
            <filter val="APRUMPAR - ASSOCIACAO DOS PRODUTORES RURAIS DO MUNICIPIO DE PARANAGUA"/>
            <filter val="ARAUCARIA AR CONDICIONADO LTDA"/>
            <filter val="ARAUCÁRIA AR CONDICIONADO LTDA"/>
            <filter val="ARISTOCRATA TECNOLOGIA E APOIO ADMINISTRATIVOS LTDA"/>
            <filter val="ASSOCIACAO DOS AGRICULTORES ORGANICOS AGROECOLOGICOS DO MUNICÍPIO DE CAMPO MAGRO"/>
            <filter val="ASSOCIACAO DOS PRODUTORES DA AGRICULTURA FAMILIAR E E PRODUTOS COLONIAIS DE PAULO F"/>
            <filter val="BIO RESÍDUOS TRANSPORTES LTDA"/>
            <filter val="BUHRING CONSTRUÇÕES EIRELI"/>
            <filter val="BUHRING CONSTRUCOES LTDA"/>
            <filter val="C2 EMPREENDIMENTOS LTDA"/>
            <filter val="COCAMAR MAQUINAS AGRICOLAS LTDA"/>
            <filter val="COMSABOR COMERCIO DE ALIMENTOS LTDA"/>
            <filter val="COOPERATIVA AGRICULTURA FAMILIAR INTEGRADA - COOPAFI"/>
            <filter val="COOPERATIVA AGROECOLÓGICA VALE DO IGUAÇU"/>
            <filter val="Cooperativa da Agricultura Familiar Integrada de Capanema"/>
            <filter val="COOPERATIVA DOS PRODUTORES RURAIS DE CORONEL VIVIDA - COOPERVIVIDA"/>
            <filter val="COPERSOL ADMINISTRACAO E SERVICOS DE MONITORAMENTO LTDA"/>
            <filter val="COPERSOL ADMINISTRAÇÃO E SERVIÇOS DE MONITORAMENTO LTDA"/>
            <filter val="E. A. LIMA PÃES E DOCES LTDA"/>
            <filter val="E4 CONSTRUCAO E MANUTENCAO DE EDIFICIOS LTDA"/>
            <filter val="EMPREENDIMENTOS TURISTICOS MAGALA LTDA"/>
            <filter val="EMPREENDIMENTOS TURÍSTICOS MAGALA LTDA"/>
            <filter val="EMPRESA BRASIL DE COMUNICAÇÃO S/A – EBC"/>
            <filter val="ENGETELA COMERCIO E SERVICOS LTDA"/>
            <filter val="F K PARDINHO LTDA"/>
            <filter val="FRAC LIMPEZA, ASSEIO E CONSERVACAO PREDIAL EIRELI"/>
            <filter val="G.A. ENGENHARIA LTDA"/>
            <filter val="GOOD SERV DE CLIMATIZACAO LTDA"/>
            <filter val="GOOD SERV DE CLIMATIZAÇÃO LTDA"/>
            <filter val="GOOD SERV DE CLIMATIZACAO LTDA - EPP"/>
            <filter val="GOOD SERV. DE CLIMATIZAÇÃO LTDA"/>
            <filter val="HELEN PAULA CAITANA DIAS EIRELI - EPP"/>
            <filter val="HELEN PAULA CAITANA DIAS LTDA"/>
            <filter val="INTERATIVA SOLUÇÕES EM IMPRESSÃO EIREL"/>
            <filter val="INTERATIVA SOLUÇÕES EM IMPRESSÃO EIRELI"/>
            <filter val="INTERATIVA SOLUCOES EM IMPRESSAO LTDA"/>
            <filter val="INTERATIVA SOLUÇOES EM IMPRESSAO LTDA"/>
            <filter val="INTERATIVA SOLUÇÕES EM IMPRESSAO LTDA"/>
            <filter val="INTERATIVA SOLUÇÕES EM IMPRESSÃO LTDA"/>
            <filter val="LIGUE MOVEL S.A"/>
            <filter val="LIMTEC SERVICOS ESPECIALIZADOS LTDA"/>
            <filter val="LIMTEC SERVIÇOS ESPECIALIZADOS LTDA"/>
            <filter val="LIMTEC SERVIÇOS ESPECIALIZADOS LTDA​"/>
            <filter val="MAURICIO FORTUNATO DA PAIXÃO"/>
            <filter val="NELSON FERRARI EIRELI"/>
            <filter val="P S GERENCIAL DE NEGOCIOS LTDA"/>
            <filter val="Panificadora Pura Gula LTDA"/>
            <filter val="PLANSERVICE TERCEIRIZAÇÃO DE SERVIÇOS - LTDA"/>
            <filter val="POSITIVO  TECNOLOGIA S/A (Filial)"/>
            <filter val="POSITIVO TECNOLOGIA S.A"/>
            <filter val="POSITIVO TECNOLOGIA S.A."/>
            <filter val="POSITIVO TECNOLOGIA S/A (Filial)"/>
            <filter val="PR LABOR COM. DE PRODUTOS E EQUIPAMENTOS PARA LABORATORIOS LTDA"/>
            <filter val="PROFISER - SERVIÇOS PROFISSIONAIS LTDA"/>
            <filter val="SETTA - SERVICOS TERCEIRIZADOS LTDA"/>
            <filter val="SETTA - SERVIÇOS TERCEIRIZADOS LTDA"/>
            <filter val="SETTA SERVICOS TERCEIRIZADOS LTDA"/>
            <filter val="SETTA SERVIÇOS TERCEIRIZADOS LTDA"/>
            <filter val="SETTA-SERVIÇOS TERCEIRIZADOS LTDA"/>
            <filter val="SEVEN LAVANDERIAS LTDA - ME"/>
            <filter val="SK DISTRIBUIDORA E COMERCIO DE LIVROS LTDA"/>
            <filter val="SK DISTRIBUIDORA E COMÉRCIO DE LIVROS LTDA"/>
            <filter val="Smart Link Soluções Ltda"/>
            <filter val="SUPERMERCADO BOM PRECO JACAREZINHO LTDA"/>
            <filter val="WJ Brasil Transportes Ltda"/>
            <filter val="WJ BRASIL TRANSPORTESLTDA"/>
          </filters>
        </filterColumn>
      </autoFilter>
    </customSheetView>
    <customSheetView guid="{CEFF338F-1156-404A-A575-BC421F30045D}" filter="1" showAutoFilter="1">
      <pageMargins left="0.511811024" right="0.511811024" top="0.78740157499999996" bottom="0.78740157499999996" header="0.31496062000000002" footer="0.31496062000000002"/>
      <autoFilter ref="A4:X788" xr:uid="{E1E52A16-8C60-4A8A-8C92-CCBED98023F6}">
        <filterColumn colId="5">
          <filters>
            <filter val="SIM"/>
            <filter val="nÃO"/>
          </filters>
        </filterColumn>
      </autoFilter>
    </customSheetView>
    <customSheetView guid="{0F99CF65-6BF8-4A4B-9685-34C683D53036}" filter="1" showAutoFilter="1">
      <pageMargins left="0.511811024" right="0.511811024" top="0.78740157499999996" bottom="0.78740157499999996" header="0.31496062000000002" footer="0.31496062000000002"/>
      <autoFilter ref="A4:X383" xr:uid="{CCA5D959-A8BB-478F-9F4D-24BBCA532FA0}"/>
    </customSheetView>
    <customSheetView guid="{3F93B412-CD53-4DDC-8EB0-01D5F5F347C2}" filter="1" showAutoFilter="1">
      <pageMargins left="0.511811024" right="0.511811024" top="0.78740157499999996" bottom="0.78740157499999996" header="0.31496062000000002" footer="0.31496062000000002"/>
      <autoFilter ref="A4:X383" xr:uid="{86DF3752-3BB1-4CFB-9F27-33C31C015F1A}">
        <filterColumn colId="8">
          <filters>
            <filter val="AGO"/>
          </filters>
        </filterColumn>
      </autoFilter>
    </customSheetView>
    <customSheetView guid="{6BD3A90A-C9A7-4D92-AA80-94BA21EED672}" filter="1" showAutoFilter="1">
      <pageMargins left="0.511811024" right="0.511811024" top="0.78740157499999996" bottom="0.78740157499999996" header="0.31496062000000002" footer="0.31496062000000002"/>
      <autoFilter ref="A4:X788" xr:uid="{1F9719D1-FA8B-41DA-8F35-1B794D490D5E}">
        <filterColumn colId="4">
          <filters>
            <filter val="Almoxarifado Virtual"/>
            <filter val="Apoio a execução do Projeto Wash"/>
            <filter val="Apoio na execução do Projeto Eficientização das Instalações"/>
            <filter val="Aquisição de combustível"/>
            <filter val="Aquisição Desktops"/>
            <filter val="Aquisição Desktops/notebooks"/>
            <filter val="Aquisição Notebooks"/>
            <filter val="Cercamento Ponta Grossa"/>
            <filter val="Coffee-Break"/>
            <filter val="Coleta Lixo Hospitalar"/>
            <filter val="Cuidador de Alunos"/>
            <filter val="Cuidadores de Alunos"/>
            <filter val="Desinsetização"/>
            <filter val="Engenharia"/>
            <filter val="Engenharia Bloco Didático"/>
            <filter val="Frota c/ motorista"/>
            <filter val="Frota Eventual"/>
            <filter val="Frota S/ Motorista"/>
            <filter val="Gestão de Frota"/>
            <filter val="IFMAKERS"/>
            <filter val="Impressão"/>
            <filter val="Infraestrutura instalação Ar Condicionado"/>
            <filter val="JARDINAGEM"/>
            <filter val="Lavanderia"/>
            <filter val="Limpeza"/>
            <filter val="Locação de imóvel"/>
            <filter val="Locação de Veículo c/ motorisa"/>
            <filter val="Manuteção Predial"/>
            <filter val="Manutenção Ar-condicionado"/>
            <filter val="Manutenção Catracas"/>
            <filter val="Manutenção de Elevadores"/>
            <filter val="Manutenção predial"/>
            <filter val="Manutenção Trator agrícola"/>
            <filter val="Médico Veterinário"/>
            <filter val="Monitoração Radiológica"/>
            <filter val="Outsourcing Almoxarifado Virtual"/>
            <filter val="Passagens"/>
            <filter val="PNAE"/>
            <filter val="Prestação Serviços-Eventos"/>
            <filter val="Projeto Wash"/>
            <filter val="Publicidade legal"/>
            <filter val="Scanner"/>
            <filter val="Serviços de Lavanderia"/>
            <filter val="Sistema Fotovoltaico"/>
            <filter val="Sistema Fotovoltaíco"/>
            <filter val="Software MATLAB"/>
            <filter val="Telefonia"/>
            <filter val="Terceirizados"/>
            <filter val="Tradutor e Interprete"/>
            <filter val="Tradutor e Interprete Libras"/>
            <filter val="Tradutor/Interprete"/>
            <filter val="Tradutor/Interprete e Cuidador de Alunos"/>
          </filters>
        </filterColumn>
      </autoFilter>
    </customSheetView>
    <customSheetView guid="{24F92F71-5442-4CEE-BFB5-538B70A86742}" filter="1" showAutoFilter="1">
      <pageMargins left="0.511811024" right="0.511811024" top="0.78740157499999996" bottom="0.78740157499999996" header="0.31496062000000002" footer="0.31496062000000002"/>
      <autoFilter ref="A2:X788" xr:uid="{B36C3630-37D8-4CF7-AAB8-562C4C20C517}">
        <filterColumn colId="3">
          <filters>
            <filter val="3DERAS MANUFATURA DIGITAL LTDA"/>
            <filter val="5G ENERGIA, COMERCIAL IMPORTADORA E EXPORTADORA LTDA"/>
            <filter val="A2 ROBOTICS COMERCIO IMPORTACAO E EXPORTACAO LTDA"/>
            <filter val="A3 LOCACAO DE MAO DE OBRA E SERVICOS EIRELI (CNPJ 23.080.111/0001-50)"/>
            <filter val="AC COMERCIO DE FERRAMENTAS E PRODUTOS PARA FIXACAO LTDA"/>
            <filter val="ACQUA MASTER LAVANDERIA LTDA"/>
            <filter val="ALVORADA VEÍCULOS LTDA-ME"/>
            <filter val="AMERICANA3D EQUIPAMENTOS ELETRÔNICOS E MATERIAIS PLÁSTICOS LTDA"/>
            <filter val="APRUMPAR - ASSOCIACAO DOS PRODUTORES RURAIS DO MUNICIPIO DE PARANAGUA"/>
            <filter val="ARAUCARIA AR CONDICIONADO LTDA"/>
            <filter val="ARAUCÁRIA AR CONDICIONADO LTDA"/>
            <filter val="ARISTOCRATA TECNOLOGIA E APOIO ADMINISTRATIVOS LTDA"/>
            <filter val="ASAE SERVICOS ELETRICOS LTDA"/>
            <filter val="ASSOCIACAO DOS AGRICULTORES ORGANICOS AGROECOLOGICOS DO MUNICÍPIO DE CAMPO MAGRO"/>
            <filter val="ASSOCIACAO DOS PRODUTORES DA AGRICULTURA FAMILIAR E E PRODUTOS COLONIAIS DE PAULO F"/>
            <filter val="ASSOCIAÇÃO MEGA TAXI BRASIL"/>
            <filter val="BIO RESÍDUOS TRANSPORTES LTDA"/>
            <filter val="BOING COMERCIO ATACADISTA DE MATERIAIS LTDA EPP"/>
            <filter val="BUHRING CONSTRUÇÕES EIRELI"/>
            <filter val="BUHRING CONSTRUCOES LTDA"/>
            <filter val="C A MACIEL CONSTRUTORA EIRELI"/>
            <filter val="C2 EMPREENDIMENTOS LTDA"/>
            <filter val="COCAMAR MAQUINAS AGRICOLAS LTDA"/>
            <filter val="COMSABOR COMERCIO DE ALIMENTOS LTDA"/>
            <filter val="CONJUNTO DE AMADORES DE TEATRO"/>
            <filter val="CONSTRUTORA DINIZ EIRELI - ME"/>
            <filter val="CONSTRUTORA VALE OESTE EIRELI"/>
            <filter val="CONSTRUTORA VALE OESTE LTDA"/>
            <filter val="COOPERATIVA AGRICULTURA FAMILIAR INTEGRADA - COOPAFI"/>
            <filter val="COOPERATIVA AGROECOLÓGICA VALE DO IGUAÇU"/>
            <filter val="Cooperativa da Agricultura Familiar Integrada de Capanema"/>
            <filter val="COOPERATIVA DE PRODUTORES E ARTESAOS DE ASTORGA - PR"/>
            <filter val="COOPERATIVA DOS PRODUTORES RURAIS DE CORONEL VIVIDA - COOPERVIVIDA"/>
            <filter val="COPERSOL ADMINISTRACAO E SERVICOS DE MONITORAMENTO LTDA"/>
            <filter val="COPERSOL ADMINISTRAÇÃO E SERVIÇOS DE MONITORAMENTO LTDA"/>
            <filter val="COSTA E GONCALVES EDIFICACOES LTDA"/>
            <filter val="COSTA E GONCALVES EDIFICAÇÕES LTDA"/>
            <filter val="COSTA E GONÇALVES EDIFICAÇÕES LTDA"/>
            <filter val="COSTA E GONÇALVES ENGENHARIA LTDA"/>
            <filter val="DELONIX SERVICOS E LOCACOES LTDA"/>
            <filter val="DF ELETROTÉCNICA COMÉRCIO MANUTENÇÃO E LOCAÇÃO DE EQUIPAMENTOS ELETRICOS EIRELI"/>
            <filter val="Dulce Stefaniak 03618411910"/>
            <filter val="E. A. LIMA PÃES E DOCES LTDA"/>
            <filter val="E4 CONSTRUCAO E MANUTENCAO DE EDIFICIOS LTDA"/>
            <filter val="EDELTO JOÃO DE PAIVA 57123110897"/>
            <filter val="ELETRIMAX ELÉTRICA E FERRAMENTAS LTDA"/>
            <filter val="EMPREENDIMENTOS TURISTICOS MAGALA LTDA"/>
            <filter val="EMPREENDIMENTOS TURÍSTICOS MAGALA LTDA"/>
            <filter val="EMPRESA BRASIL DE COMUNICAÇÃO S/A – EBC"/>
            <filter val="EMPRESA BRASILEIRA DE CORREIOS E TELÉGRAFOS"/>
            <filter val="ENGETELA COMERCIO E SERVICOS LTDA"/>
            <filter val="EUNICE MARIA GONCALVES DE OLIVEIRA"/>
            <filter val="EUNICE MARIA GONÇALVES DE OLIVEIRA - EPP"/>
            <filter val="EVANDRO GENERO EPP - LIMPATEC SERVIÇOS TERCEIRIZADOS LTDA"/>
            <filter val="F K PARDINHO LTDA"/>
            <filter val="FERRAGENS DONDA MATERIAIS ELÉTRICOS, HIDRAULICOS E SERVICOS DE ENGENHARIA LTDA"/>
            <filter val="FRAC LIMPEZA, ASSEIO E CONSERVACAO PREDIAL EIRELI"/>
            <filter val="FRAC LIMPEZA, ASSEIO E CONSERVACAO PREDIAL LTDA"/>
            <filter val="FRAC LIMPEZA, ASSEIO E CONSERVAÇÃO PREDIAL LTDA"/>
            <filter val="Fundação de Apoio à Educação, Pesquisa e Desenvolvimento Científico e Tecnológico da UTFPR - FUNTEF"/>
            <filter val="G.A. ENGENHARIA LTDA"/>
            <filter val="GMAES TELECOM LTDA"/>
            <filter val="GOOD SERV DE CLIMATIZACAO LTDA"/>
            <filter val="GOOD SERV DE CLIMATIZAÇÃO LTDA"/>
            <filter val="GOOD SERV DE CLIMATIZACAO LTDA - EPP"/>
            <filter val="GOOD SERV. DE CLIMATIZAÇÃO LTDA"/>
            <filter val="Guaimbe Construtora Eireli"/>
            <filter val="GUAIMBE CONSTRUTORA LTDA"/>
            <filter val="H3N DESENVOLVIMENTOS ELETRÔNICOS EIRELI"/>
            <filter val="HELEN PAULA CAITANA DIAS EIRELI - EPP"/>
            <filter val="HELEN PAULA CAITANA DIAS LTDA"/>
            <filter val="INTERATIVA SOLUÇÕES EM IMPRESSÃO EIREL"/>
            <filter val="INTERATIVA SOLUÇÕES EM IMPRESSÃO EIRELI"/>
            <filter val="INTERATIVA SOLUCOES EM IMPRESSAO LTDA"/>
            <filter val="INTERATIVA SOLUÇOES EM IMPRESSAO LTDA"/>
            <filter val="INTERATIVA SOLUÇÕES EM IMPRESSAO LTDA"/>
            <filter val="INTERATIVA SOLUÇÕES EM IMPRESSÃO LTDA"/>
            <filter val="J C FARIAS PEREIRA - LTDA"/>
            <filter val="JOÃO GRABOVICZ PEREIRA EIRELI"/>
            <filter val="JOSE CARLOS BELVAO 54393558987"/>
            <filter val="JOSE LUCAS FERREIRA EIRELI"/>
            <filter val="LIDER NOTEBOOKS COMERCIO E SERVICOS LTDA"/>
            <filter val="LIGUE MOVEL S.A"/>
            <filter val="LIMTEC SERVICOS ESPECIALIZADOS LTDA"/>
            <filter val="LIMTEC SERVIÇOS ESPECIALIZADOS LTDA"/>
            <filter val="LIMTEC SERVIÇOS ESPECIALIZADOS LTDA​"/>
            <filter val="MAKLON INSTALAÇÃO E MANUTENÇÃO ELÉTRICA LTDA"/>
            <filter val="MASTER CLEAN LIMPEZA E CONSERVAÇÃO LTDA"/>
            <filter val="MAURICIO FORTUNATO DA PAIXÃO"/>
            <filter val="MERCADO GAVLAK - LTDA"/>
            <filter val="NELSON FERRARI EIRELI"/>
            <filter val="ODAIR GRABOSKI"/>
            <filter val="P S GERENCIAL DE NEGOCIOS LTDA"/>
            <filter val="Panificadora Pura Gula LTDA"/>
            <filter val="PETBRAZIL CLINICA VETERINARIA LTDA"/>
            <filter val="PLANSERVICE TERCEIRIZAÇÃO DE SERVIÇOS - LTDA"/>
            <filter val="POSITIVO  TECNOLOGIA S/A (Filial)"/>
            <filter val="POSITIVO TECNOLOGIA S.A"/>
            <filter val="POSITIVO TECNOLOGIA S.A."/>
            <filter val="POSITIVO TECNOLOGIA S/A (Filial)"/>
            <filter val="POSTO TREVO MACEDO COMBUSTÍVEIS LTDA"/>
            <filter val="PR LABOR COM. DE PRODUTOS E EQUIPAMENTOS PARA LABORATORIOS LTDA"/>
            <filter val="PROFISER - SERVIÇOS PROFISSIONAIS LTDA"/>
            <filter val="R. C. ROMANO IMPORTACAO DE ELETRO"/>
            <filter val="R.R.F. GUIMARÃES AGÊNCIA DE VIAGENS LTDA"/>
            <filter val="RENAN ALLAN SANCHEZ ZELASCHI 05936531902"/>
            <filter val="SEGVILLE SERVIÇOS ESPECIALIZADOS LTDA"/>
            <filter val="SETTA - SERVICOS TERCEIRIZADOS LTDA"/>
            <filter val="SETTA - SERVIÇOS TERCEIRIZADOS LTDA"/>
            <filter val="SETTA SERVICOS TERCEIRIZADOS LTDA"/>
            <filter val="SETTA SERVIÇOS TERCEIRIZADOS LTDA"/>
            <filter val="SETTA-SERVIÇOS TERCEIRIZADOS LTDA"/>
            <filter val="SEVEN LAVANDERIAS LTDA - ME"/>
            <filter val="SILVANA DA CONCEICAO KAMPA"/>
            <filter val="SK DISTRIBUIDORA E COMERCIO DE LIVROS LTDA"/>
            <filter val="SK DISTRIBUIDORA E COMÉRCIO DE LIVROS LTDA"/>
            <filter val="SMART LINK SOLUCOES LTDA"/>
            <filter val="Smart Link Soluções Ltda"/>
            <filter val="SOLUMINAR SERVICE LTDA"/>
            <filter val="SUPERMERCADO BOM PRECO JACAREZINHO LTDA"/>
            <filter val="TransIsaak Turismo Ltda"/>
            <filter val="VALI AUDITORIA ASSESSORIA CONTÁBIL E FISCAL LTDA"/>
            <filter val="VENEZA SERVICOS ADMINISTRATIVOS LTDA"/>
            <filter val="VENEZA SERVIÇOS ADMINISTRATIVOS LTDA"/>
            <filter val="WJ BRASIL TRANSPORTES LTDA"/>
            <filter val="WJ BRASIL TRANSPORTESLTDA"/>
          </filters>
        </filterColumn>
      </autoFilter>
    </customSheetView>
    <customSheetView guid="{FEACDD1A-4A92-4A9E-B885-35CEE6E31D1F}" filter="1" showAutoFilter="1">
      <pageMargins left="0.511811024" right="0.511811024" top="0.78740157499999996" bottom="0.78740157499999996" header="0.31496062000000002" footer="0.31496062000000002"/>
      <autoFilter ref="A4:X788" xr:uid="{CCF4BE50-5068-4F39-9C84-512C17E886D7}"/>
    </customSheetView>
    <customSheetView guid="{9FC9A85B-5451-4D4C-B9EA-48918F08DF64}" filter="1" showAutoFilter="1">
      <pageMargins left="0.511811024" right="0.511811024" top="0.78740157499999996" bottom="0.78740157499999996" header="0.31496062000000002" footer="0.31496062000000002"/>
      <autoFilter ref="A4:X788" xr:uid="{B6FA06BD-F1ED-430C-B2BB-8A2C179FAD5A}">
        <filterColumn colId="3">
          <filters>
            <filter val="3DERAS MANUFATURA DIGITAL LTDA"/>
            <filter val="5G ENERGIA, COMERCIAL IMPORTADORA E EXPORTADORA LTDA"/>
            <filter val="A2 ROBOTICS COMERCIO IMPORTACAO E EXPORTACAO LTDA"/>
            <filter val="A3 LOCACAO DE MAO DE OBRA E SERVICOS EIRELI (CNPJ 23.080.111/0001-50)"/>
            <filter val="AC COMERCIO DE FERRAMENTAS E PRODUTOS PARA FIXACAO LTDA"/>
            <filter val="ACQUA MASTER LAVANDERIA LTDA"/>
            <filter val="ALVORADA VEÍCULOS LTDA-ME"/>
            <filter val="AMERICANA3D EQUIPAMENTOS ELETRÔNICOS E MATERIAIS PLÁSTICOS LTDA"/>
            <filter val="APRUMPAR - ASSOCIACAO DOS PRODUTORES RURAIS DO MUNICIPIO DE PARANAGUA"/>
            <filter val="ARAUCARIA AR CONDICIONADO LTDA"/>
            <filter val="ARAUCÁRIA AR CONDICIONADO LTDA"/>
            <filter val="ARISTOCRATA TECNOLOGIA E APOIO ADMINISTRATIVOS LTDA"/>
            <filter val="ASAE SERVICOS ELETRICOS LTDA"/>
            <filter val="ASSOCIACAO DOS AGRICULTORES ORGANICOS AGROECOLOGICOS DO MUNICÍPIO DE CAMPO MAGRO"/>
            <filter val="ASSOCIACAO DOS PRODUTORES DA AGRICULTURA FAMILIAR E E PRODUTOS COLONIAIS DE PAULO F"/>
            <filter val="ASSOCIAÇÃO MEGA TAXI BRASIL"/>
            <filter val="BIO RESÍDUOS TRANSPORTES LTDA"/>
            <filter val="BOING COMERCIO ATACADISTA DE MATERIAIS LTDA EPP"/>
            <filter val="BUHRING CONSTRUCOES LTDA"/>
            <filter val="C A MACIEL CONSTRUTORA EIRELI"/>
            <filter val="C2 EMPREENDIMENTOS LTDA"/>
            <filter val="COCAMAR MAQUINAS AGRICOLAS LTDA"/>
            <filter val="COMSABOR COMERCIO DE ALIMENTOS LTDA"/>
            <filter val="CONJUNTO DE AMADORES DE TEATRO"/>
            <filter val="CONSTRUTORA DINIZ EIRELI - ME"/>
            <filter val="CONSTRUTORA VALE OESTE EIRELI"/>
            <filter val="CONSTRUTORA VALE OESTE LTDA"/>
            <filter val="COOPERATIVA AGRICULTURA FAMILIAR INTEGRADA - COOPAFI"/>
            <filter val="COOPERATIVA AGROECOLÓGICA VALE DO IGUAÇU"/>
            <filter val="Cooperativa da Agricultura Familiar Integrada de Capanema"/>
            <filter val="COOPERATIVA DE PRODUTORES E ARTESAOS DE ASTORGA - PR"/>
            <filter val="COOPERATIVA DOS PRODUTORES RURAIS DE CORONEL VIVIDA - COOPERVIVIDA"/>
            <filter val="COPERSOL ADMINISTRACAO E SERVICOS DE MONITORAMENTO LTDA"/>
            <filter val="COPERSOL ADMINISTRAÇÃO E SERVIÇOS DE MONITORAMENTO LTDA"/>
            <filter val="COSTA E GONCALVES EDIFICACOES LTDA"/>
            <filter val="COSTA E GONCALVES EDIFICAÇÕES LTDA"/>
            <filter val="COSTA E GONÇALVES EDIFICAÇÕES LTDA"/>
            <filter val="COSTA E GONÇALVES ENGENHARIA LTDA"/>
            <filter val="DELONIX SERVICOS E LOCACOES LTDA"/>
            <filter val="DF ELETROTÉCNICA COMÉRCIO MANUTENÇÃO E LOCAÇÃO DE EQUIPAMENTOS ELETRICOS EIRELI"/>
            <filter val="Dulce Stefaniak 03618411910"/>
            <filter val="E. A. LIMA PÃES E DOCES LTDA"/>
            <filter val="E4 CONSTRUCAO E MANUTENCAO DE EDIFICIOS LTDA"/>
            <filter val="EDELTO JOÃO DE PAIVA 57123110897"/>
            <filter val="ELETRIMAX ELÉTRICA E FERRAMENTAS LTDA"/>
            <filter val="EMPREENDIMENTOS TURISTICOS MAGALA LTDA"/>
            <filter val="EMPREENDIMENTOS TURÍSTICOS MAGALA LTDA"/>
            <filter val="EMPRESA BRASIL DE COMUNICAÇÃO S/A – EBC"/>
            <filter val="ENGETELA COMERCIO E SERVICOS LTDA"/>
            <filter val="EUNICE MARIA GONCALVES DE OLIVEIRA"/>
            <filter val="EUNICE MARIA GONÇALVES DE OLIVEIRA - EPP"/>
            <filter val="EVANDRO GENERO EPP - LIMPATEC SERVIÇOS TERCEIRIZADOS LTDA"/>
            <filter val="F K PARDINHO LTDA"/>
            <filter val="FERRAGENS DONDA MATERIAIS ELÉTRICOS, HIDRAULICOS E SERVICOS DE ENGENHARIA LTDA"/>
            <filter val="FRAC LIMPEZA, ASSEIO E CONSERVACAO PREDIAL EIRELI"/>
            <filter val="FRAC LIMPEZA, ASSEIO E CONSERVACAO PREDIAL LTDA"/>
            <filter val="FRAC LIMPEZA, ASSEIO E CONSERVAÇÃO PREDIAL LTDA"/>
            <filter val="FUNDACAO DE APOIO A EDUCACAO, PESQUISA E DESENVOLVIMENTO CIENTÍFICO E TECNOLÓGICO DA UTFPR"/>
            <filter val="Fundação de Apoio à Educação, Pesquisa e Desenvolvimento Científico e Tecnológico da UTFPR - FUNTEF"/>
            <filter val="G.A. ENGENHARIA LTDA"/>
            <filter val="GMAES TELECOM LTDA"/>
            <filter val="GOOD SERV DE CLIMATIZACAO LTDA"/>
            <filter val="GOOD SERV DE CLIMATIZAÇÃO LTDA"/>
            <filter val="GOOD SERV DE CLIMATIZACAO LTDA - EPP"/>
            <filter val="GOOD SERV. DE CLIMATIZAÇÃO LTDA"/>
            <filter val="Guaimbe Construtora Eireli"/>
            <filter val="GUAIMBE CONSTRUTORA LTDA"/>
            <filter val="H3N DESENVOLVIMENTOS ELETRÔNICOS EIRELI"/>
            <filter val="HELEN PAULA CAITANA DIAS EIRELI"/>
            <filter val="HELEN PAULA CAITANA DIAS EIRELI - EPP"/>
            <filter val="HELEN PAULA CAITANA DIAS LTDA"/>
            <filter val="INTERATIVA SOLUÇÕES EM IMPRESSÃO EIREL"/>
            <filter val="INTERATIVA SOLUÇÕES EM IMPRESSÃO EIRELI"/>
            <filter val="INTERATIVA SOLUCOES EM IMPRESSAO LTDA"/>
            <filter val="INTERATIVA SOLUÇOES EM IMPRESSAO LTDA"/>
            <filter val="INTERATIVA SOLUÇÕES EM IMPRESSAO LTDA"/>
            <filter val="INTERATIVA SOLUÇÕES EM IMPRESSÃO LTDA"/>
            <filter val="J C FARIAS PEREIRA - LTDA"/>
            <filter val="JOÃO GRABOVICZ PEREIRA EIRELI"/>
            <filter val="JOSE CARLOS BELVAO 54393558987"/>
            <filter val="JOSE LUCAS FERREIRA EIRELI"/>
            <filter val="LIDER NOTEBOOKS COMERCIO E SERVICOS LTDA"/>
            <filter val="LIGUE MOVEL S.A"/>
            <filter val="LIMTEC SERVICOS ESPECIALIZADOS LTDA"/>
            <filter val="LIMTEC SERVIÇOS ESPECIALIZADOS LTDA"/>
            <filter val="LIMTEC SERVIÇOS ESPECIALIZADOS LTDA​"/>
            <filter val="MAC VIGILANCIA E SEGURANCA PATRIMONIAL - EIRELI"/>
            <filter val="MAKLON INSTALAÇÃO E MANUTENÇÃO ELÉTRICA LTDA"/>
            <filter val="MASTER CLEAN LIMPEZA E CONSERVAÇÃO LTDA"/>
            <filter val="MAURICIO FORTUNATO DA PAIXÃO"/>
            <filter val="MERCADO GAVLAK - LTDA"/>
            <filter val="NELSON FERRARI EIRELI"/>
            <filter val="ODAIR GRABOSKI"/>
            <filter val="P S GERENCIAL DE NEGOCIOS LTDA"/>
            <filter val="Panificadora Pura Gula LTDA"/>
            <filter val="PANTANAL VEÍCULOS LTDA"/>
            <filter val="PETBRAZIL CLINICA VETERINARIA LTDA"/>
            <filter val="PLANSERVICE TERCEIRIZAÇÃO DE SERVIÇOS - LTDA"/>
            <filter val="POSITIVO  TECNOLOGIA S/A (Filial)"/>
            <filter val="POSITIVO TECNOLOGIA S.A"/>
            <filter val="POSITIVO TECNOLOGIA S.A."/>
            <filter val="POSITIVO TECNOLOGIA S/A (Filial)"/>
            <filter val="POSTO TREVO MACEDO COMBUSTÍVEIS LTDA"/>
            <filter val="PR LABOR COM. DE PRODUTOS E EQUIPAMENTOS PARA LABORATORIOS LTDA"/>
            <filter val="PROFISER - SERVIÇOS PROFISSIONAIS LTDA"/>
            <filter val="R. C. ROMANO IMPORTACAO DE ELETRO"/>
            <filter val="R.R.F. GUIMARÃES AGÊNCIA DE VIAGENS LTDA"/>
            <filter val="RENAN ALLAN SANCHEZ ZELASCHI 05936531902"/>
            <filter val="SEGVILLE SERVIÇOS ESPECIALIZADOS LTDA"/>
            <filter val="SETTA - SERVICOS TERCEIRIZADOS LTDA"/>
            <filter val="SETTA - SERVIÇOS TERCEIRIZADOS LTDA"/>
            <filter val="SETTA SERVICOS TERCEIRIZADOS LTDA"/>
            <filter val="SETTA SERVIÇOS TERCEIRIZADOS LTDA"/>
            <filter val="SETTA-SERVIÇOS TERCEIRIZADOS LTDA"/>
            <filter val="SEVEN LAVANDERIAS LTDA - ME"/>
            <filter val="SILVANA DA CONCEICAO KAMPA"/>
            <filter val="SK DISTRIBUIDORA E COMERCIO DE LIVROS LTDA"/>
            <filter val="SK DISTRIBUIDORA E COMÉRCIO DE LIVROS LTDA"/>
            <filter val="SMART LINK SOLUCOES LTDA"/>
            <filter val="Smart Link Soluções Ltda"/>
            <filter val="SOLUMINAR SERVICE LTDA"/>
            <filter val="SUPERMERCADO BOM PRECO JACAREZINHO LTDA"/>
            <filter val="TransIsaak Turismo Ltda"/>
            <filter val="VALI AUDITORIA ASSESSORIA CONTÁBIL E FISCAL LTDA"/>
            <filter val="VARPEC ENGENHARIA LTDA"/>
            <filter val="VENEZA SERVICOS ADMINISTRATIVOS LTDA"/>
            <filter val="VENEZA SERVIÇOS ADMINISTRATIVOS LTDA"/>
            <filter val="WJ BRASIL TRANSPORTES LTDA"/>
            <filter val="WJ BRASIL TRANSPORTESLTDA"/>
          </filters>
        </filterColumn>
      </autoFilter>
    </customSheetView>
    <customSheetView guid="{B79E9B5A-7144-4019-8AC4-22D6A109797C}" filter="1" showAutoFilter="1">
      <pageMargins left="0.511811024" right="0.511811024" top="0.78740157499999996" bottom="0.78740157499999996" header="0.31496062000000002" footer="0.31496062000000002"/>
      <autoFilter ref="A4:X788" xr:uid="{3E7959B6-D115-4EBF-BAF2-8330CF10E592}">
        <filterColumn colId="3">
          <filters>
            <filter val="3DERAS MANUFATURA DIGITAL LTDA"/>
            <filter val="5G ENERGIA, COMERCIAL IMPORTADORA E EXPORTADORA LTDA"/>
            <filter val="A2 ROBOTICS COMERCIO IMPORTACAO E EXPORTACAO LTDA"/>
            <filter val="A3 LOCACAO DE MAO DE OBRA E SERVICOS EIRELI (CNPJ 23.080.111/0001-50)"/>
            <filter val="AC COMERCIO DE FERRAMENTAS E PRODUTOS PARA FIXACAO LTDA"/>
            <filter val="ACQUA MASTER LAVANDERIA LTDA"/>
            <filter val="ALVORADA VEÍCULOS LTDA-ME"/>
            <filter val="AMERICANA3D EQUIPAMENTOS ELETRÔNICOS E MATERIAIS PLÁSTICOS LTDA"/>
            <filter val="APRUMPAR - ASSOCIACAO DOS PRODUTORES RURAIS DO MUNICIPIO DE PARANAGUA"/>
            <filter val="ARAUCARIA AR CONDICIONADO LTDA"/>
            <filter val="ARAUCÁRIA AR CONDICIONADO LTDA"/>
            <filter val="ARISTOCRATA TECNOLOGIA E APOIO ADMINISTRATIVOS LTDA"/>
            <filter val="ASAE SERVICOS ELETRICOS LTDA"/>
            <filter val="ASSOCIACAO DOS AGRICULTORES ORGANICOS AGROECOLOGICOS DO MUNICÍPIO DE CAMPO MAGRO"/>
            <filter val="ASSOCIACAO DOS PRODUTORES DA AGRICULTURA FAMILIAR E E PRODUTOS COLONIAIS DE PAULO F"/>
            <filter val="ASSOCIAÇÃO MEGA TAXI BRASIL"/>
            <filter val="BIO RESÍDUOS TRANSPORTES LTDA"/>
            <filter val="BOING COMERCIO ATACADISTA DE MATERIAIS LTDA EPP"/>
            <filter val="BUHRING CONSTRUÇÕES EIRELI"/>
            <filter val="BUHRING CONSTRUCOES LTDA"/>
            <filter val="C A MACIEL CONSTRUTORA EIRELI"/>
            <filter val="C2 EMPREENDIMENTOS LTDA"/>
            <filter val="COCAMAR MAQUINAS AGRICOLAS LTDA"/>
            <filter val="COMSABOR COMERCIO DE ALIMENTOS LTDA"/>
            <filter val="CONJUNTO DE AMADORES DE TEATRO"/>
            <filter val="CONSTRUTORA DINIZ EIRELI - ME"/>
            <filter val="CONSTRUTORA VALE OESTE EIRELI"/>
            <filter val="CONSTRUTORA VALE OESTE LTDA"/>
            <filter val="COOPERATIVA AGRICULTURA FAMILIAR INTEGRADA - COOPAFI"/>
            <filter val="COOPERATIVA AGROECOLÓGICA VALE DO IGUAÇU"/>
            <filter val="Cooperativa da Agricultura Familiar Integrada de Capanema"/>
            <filter val="COOPERATIVA DE PRODUTORES E ARTESAOS DE ASTORGA - PR"/>
            <filter val="COOPERATIVA DOS PRODUTORES RURAIS DE CORONEL VIVIDA - COOPERVIVIDA"/>
            <filter val="COPERSOL ADMINISTRACAO E SERVICOS DE MONITORAMENTO LTDA"/>
            <filter val="COPERSOL ADMINISTRAÇÃO E SERVIÇOS DE MONITORAMENTO LTDA"/>
            <filter val="COSTA E GONCALVES EDIFICACOES LTDA"/>
            <filter val="COSTA E GONCALVES EDIFICAÇÕES LTDA"/>
            <filter val="COSTA E GONÇALVES EDIFICAÇÕES LTDA"/>
            <filter val="COSTA E GONÇALVES ENGENHARIA LTDA"/>
            <filter val="DELONIX SERVICOS E LOCACOES LTDA"/>
            <filter val="DF ELETROTÉCNICA COMÉRCIO MANUTENÇÃO E LOCAÇÃO DE EQUIPAMENTOS ELETRICOS EIRELI"/>
            <filter val="Dulce Stefaniak 03618411910"/>
            <filter val="E. A. LIMA PÃES E DOCES LTDA"/>
            <filter val="E4 CONSTRUCAO E MANUTENCAO DE EDIFICIOS LTDA"/>
            <filter val="EDELTO JOÃO DE PAIVA 57123110897"/>
            <filter val="ELETRIMAX ELÉTRICA E FERRAMENTAS LTDA"/>
            <filter val="EMPREENDIMENTOS TURISTICOS MAGALA LTDA"/>
            <filter val="EMPREENDIMENTOS TURÍSTICOS MAGALA LTDA"/>
            <filter val="EMPRESA BRASIL DE COMUNICAÇÃO S/A – EBC"/>
            <filter val="ENGETELA COMERCIO E SERVICOS LTDA"/>
            <filter val="EUNICE MARIA GONCALVES DE OLIVEIRA"/>
            <filter val="EUNICE MARIA GONÇALVES DE OLIVEIRA - EPP"/>
            <filter val="EVANDRO GENERO EPP - LIMPATEC SERVIÇOS TERCEIRIZADOS LTDA"/>
            <filter val="F K PARDINHO LTDA"/>
            <filter val="FERRAGENS DONDA MATERIAIS ELÉTRICOS, HIDRAULICOS E SERVICOS DE ENGENHARIA LTDA"/>
            <filter val="FRAC LIMPEZA, ASSEIO E CONSERVACAO PREDIAL EIRELI"/>
            <filter val="FRAC LIMPEZA, ASSEIO E CONSERVACAO PREDIAL LTDA"/>
            <filter val="FRAC LIMPEZA, ASSEIO E CONSERVAÇÃO PREDIAL LTDA"/>
            <filter val="FUNDACAO DE APOIO A EDUCACAO, PESQUISA E DESENVOLVIMENTO CIENTÍFICO E TECNOLÓGICO DA UTFPR"/>
            <filter val="Fundação de Apoio à Educação, Pesquisa e Desenvolvimento Científico e Tecnológico da UTFPR - FUNTEF"/>
            <filter val="G.A. ENGENHARIA LTDA"/>
            <filter val="GMAES TELECOM LTDA"/>
            <filter val="GOOD SERV DE CLIMATIZACAO LTDA"/>
            <filter val="GOOD SERV DE CLIMATIZAÇÃO LTDA"/>
            <filter val="GOOD SERV DE CLIMATIZACAO LTDA - EPP"/>
            <filter val="GOOD SERV. DE CLIMATIZAÇÃO LTDA"/>
            <filter val="Guaimbe Construtora Eireli"/>
            <filter val="GUAIMBE CONSTRUTORA LTDA"/>
            <filter val="H3N DESENVOLVIMENTOS ELETRÔNICOS EIRELI"/>
            <filter val="HELEN PAULA CAITANA DIAS EIRELI"/>
            <filter val="HELEN PAULA CAITANA DIAS EIRELI - EPP"/>
            <filter val="HELEN PAULA CAITANA DIAS LTDA"/>
            <filter val="INTERATIVA SOLUÇÕES EM IMPRESSÃO EIREL"/>
            <filter val="INTERATIVA SOLUÇÕES EM IMPRESSÃO EIRELI"/>
            <filter val="INTERATIVA SOLUCOES EM IMPRESSAO LTDA"/>
            <filter val="INTERATIVA SOLUÇOES EM IMPRESSAO LTDA"/>
            <filter val="INTERATIVA SOLUÇÕES EM IMPRESSAO LTDA"/>
            <filter val="INTERATIVA SOLUÇÕES EM IMPRESSÃO LTDA"/>
            <filter val="J C FARIAS PEREIRA - LTDA"/>
            <filter val="JOÃO GRABOVICZ PEREIRA EIRELI"/>
            <filter val="JOSE CARLOS BELVAO 54393558987"/>
            <filter val="JOSE LUCAS FERREIRA EIRELI"/>
            <filter val="LIDER NOTEBOOKS COMERCIO E SERVICOS LTDA"/>
            <filter val="LIGUE MOVEL S.A"/>
            <filter val="LIMTEC SERVICOS ESPECIALIZADOS LTDA"/>
            <filter val="LIMTEC SERVIÇOS ESPECIALIZADOS LTDA"/>
            <filter val="LIMTEC SERVIÇOS ESPECIALIZADOS LTDA​"/>
            <filter val="MAC VIGILANCIA E SEGURANCA PATRIMONIAL - EIRELI"/>
            <filter val="MAKLON INSTALAÇÃO E MANUTENÇÃO ELÉTRICA LTDA"/>
            <filter val="MASTER CLEAN LIMPEZA E CONSERVAÇÃO LTDA"/>
            <filter val="MAURICIO FORTUNATO DA PAIXÃO"/>
            <filter val="MERCADO GAVLAK - LTDA"/>
            <filter val="NELSON FERRARI EIRELI"/>
            <filter val="ODAIR GRABOSKI"/>
            <filter val="P S GERENCIAL DE NEGOCIOS LTDA"/>
            <filter val="Panificadora Pura Gula LTDA"/>
            <filter val="PETBRAZIL CLINICA VETERINARIA LTDA"/>
            <filter val="PLANSERVICE TERCEIRIZAÇÃO DE SERVIÇOS - LTDA"/>
            <filter val="POSITIVO  TECNOLOGIA S/A (Filial)"/>
            <filter val="POSITIVO TECNOLOGIA S.A"/>
            <filter val="POSITIVO TECNOLOGIA S.A."/>
            <filter val="POSITIVO TECNOLOGIA S/A (Filial)"/>
            <filter val="POSTO TREVO MACEDO COMBUSTÍVEIS LTDA"/>
            <filter val="PR LABOR COM. DE PRODUTOS E EQUIPAMENTOS PARA LABORATORIOS LTDA"/>
            <filter val="PROFISER - SERVIÇOS PROFISSIONAIS LTDA"/>
            <filter val="R. C. ROMANO IMPORTACAO DE ELETRO"/>
            <filter val="R.R.F. GUIMARÃES AGÊNCIA DE VIAGENS LTDA"/>
            <filter val="RENAN ALLAN SANCHEZ ZELASCHI 05936531902"/>
            <filter val="SEGVILLE SERVIÇOS ESPECIALIZADOS LTDA"/>
            <filter val="SETTA - SERVICOS TERCEIRIZADOS LTDA"/>
            <filter val="SETTA - SERVIÇOS TERCEIRIZADOS LTDA"/>
            <filter val="SETTA SERVICOS TERCEIRIZADOS LTDA"/>
            <filter val="SETTA SERVIÇOS TERCEIRIZADOS LTDA"/>
            <filter val="SETTA-SERVIÇOS TERCEIRIZADOS LTDA"/>
            <filter val="SEVEN LAVANDERIAS LTDA - ME"/>
            <filter val="SILVANA DA CONCEICAO KAMPA"/>
            <filter val="SK DISTRIBUIDORA E COMERCIO DE LIVROS LTDA"/>
            <filter val="SK DISTRIBUIDORA E COMÉRCIO DE LIVROS LTDA"/>
            <filter val="SMART LINK SOLUCOES LTDA"/>
            <filter val="Smart Link Soluções Ltda"/>
            <filter val="SOLUMINAR SERVICE LTDA"/>
            <filter val="SUPERMERCADO BOM PRECO JACAREZINHO LTDA"/>
            <filter val="TransIsaak Turismo Ltda"/>
            <filter val="VALI AUDITORIA ASSESSORIA CONTÁBIL E FISCAL LTDA"/>
            <filter val="VARPEC ENGENHARIA LTDA"/>
            <filter val="VENEZA SERVICOS ADMINISTRATIVOS LTDA"/>
            <filter val="VENEZA SERVIÇOS ADMINISTRATIVOS LTDA"/>
            <filter val="WJ BRASIL TRANSPORTES LTDA"/>
            <filter val="WJ BRASIL TRANSPORTESLTDA"/>
          </filters>
        </filterColumn>
      </autoFilter>
    </customSheetView>
    <customSheetView guid="{DD574C96-A405-42C1-B111-1A7701BFA713}" filter="1" showAutoFilter="1">
      <pageMargins left="0.511811024" right="0.511811024" top="0.78740157499999996" bottom="0.78740157499999996" header="0.31496062000000002" footer="0.31496062000000002"/>
      <autoFilter ref="A4:X361" xr:uid="{83F4501B-09A2-4B88-A132-9163E3092570}">
        <filterColumn colId="3">
          <filters>
            <filter val="ADSERVI - ADMINISTRADORA DE SERVICOS LTDA"/>
            <filter val="APECE SERVICOS GERAIS LTDA"/>
            <filter val="APOLLO SERVICOS TERCEIRIZADOS E MAO DE OBRA ESPECIALIZADA - EIRELI"/>
            <filter val="ATLANTA-LOCADORA DE VEICULOS LTDA"/>
            <filter val="BALDUSSI SOLUCOES LTDA ME"/>
            <filter val="COSTA E GONCALVES EDIFICACOES LTDA"/>
            <filter val="COSTA E GONÇALVES EDIFICAÇÕES LTDA"/>
            <filter val="D E C MASTER SERVIÇOS EIRELI"/>
            <filter val="DINAMICA SERVICOS DE LIMPEZA E CONSERVACAO LTDA"/>
            <filter val="Eduardo Zarate Elias &amp; Cia LTDA"/>
            <filter val="E-LABORE SERVIÇOS E TECNOLOGIA SOCIAL LTDA"/>
            <filter val="EVANDRO GENERO EPP - LIMPATEC SERVIÇOS TERCEIRIZADOS LTDA"/>
            <filter val="Fundação de Apoio à Educação, Pesquisa e Desenvolvimento Científico e Tecnológico da UTFPR - FUNTEF"/>
            <filter val="HELEN PAULA CAITANA DIAS EIRELI"/>
            <filter val="INOVA SOLUÇÕES EM TELECOMUNICAÇÃO EIRELI"/>
            <filter val="JOSÉ LUCAS FERREIRA – EIRELI"/>
            <filter val="LIGGA TELECOMUNICAÇÕES S/A (sucessora  de COPEL TELECOMUNICAÇÕES S/A)"/>
            <filter val="MERCADO GAVLAK - LTDA"/>
            <filter val="MUNDIAL TERCEIRIZADORA LTDA"/>
            <filter val="P S GERENCIAL DE NEGOCIOS LTDA"/>
            <filter val="PANTANAL VEÍCULOS LTDA"/>
            <filter val="PLANSERVICE TERCEIRIZAÇÃO DE SERVIÇOS EIRELI"/>
            <filter val="Smart Link Soluções LTDA"/>
            <filter val="SOLUMINAR SERVICE LTDA"/>
            <filter val="TransIsaak Turismo Ltda"/>
            <filter val="VALMIR MINE DE OLIVEIRA"/>
            <filter val="VALTER JOSE DUARTE IMUNIZACAO E CONTROLE DE PRAGAS URBANAS."/>
            <filter val="VARPEC ENGENHARIA LTDA"/>
            <filter val="WROS SEGURANCA LTDA"/>
          </filters>
        </filterColumn>
      </autoFilter>
    </customSheetView>
    <customSheetView guid="{9E684739-8097-41A5-9BB0-EBD1DC8F8269}" filter="1" showAutoFilter="1">
      <pageMargins left="0.511811024" right="0.511811024" top="0.78740157499999996" bottom="0.78740157499999996" header="0.31496062000000002" footer="0.31496062000000002"/>
      <autoFilter ref="A4:X788" xr:uid="{F1C6ADD0-C1E3-4A90-AE80-B0B6E3E77C64}"/>
    </customSheetView>
    <customSheetView guid="{94986517-9F88-40BD-A7D1-68CD32450EA8}" filter="1" showAutoFilter="1">
      <pageMargins left="0.511811024" right="0.511811024" top="0.78740157499999996" bottom="0.78740157499999996" header="0.31496062000000002" footer="0.31496062000000002"/>
      <autoFilter ref="A4:X788" xr:uid="{3DA7A7F3-F9E8-4C01-B176-2A37709574C4}">
        <filterColumn colId="3">
          <filters>
            <filter val="ALVORADA VEÍCULOS LTDA-ME"/>
            <filter val="APRUMPAR - ASSOCIACAO DOS PRODUTORES RURAIS DO MUNICIPIO DE PARANAGUA"/>
            <filter val="ARAUCARIA AR CONDICIONADO LTDA"/>
            <filter val="ARAUCÁRIA AR CONDICIONADO LTDA"/>
            <filter val="ARISTOCRATA TECNOLOGIA E APOIO ADMINISTRATIVOS LTDA"/>
            <filter val="ASAE SERVICOS ELETRICOS LTDA"/>
            <filter val="ASSOCIACAO DOS AGRICULTORES ORGANICOS AGROECOLOGICOS DO MUNICÍPIO DE CAMPO MAGRO"/>
            <filter val="ASSOCIACAO DOS PRODUTORES DA AGRICULTURA FAMILIAR E E PRODUTOS COLONIAIS DE PAULO F"/>
            <filter val="ASSOCIAÇÃO MEGA TAXI BRASIL"/>
            <filter val="BIO RESÍDUOS TRANSPORTES LTDA"/>
            <filter val="BUHRING CONSTRUÇÕES EIRELI"/>
            <filter val="BUHRING CONSTRUCOES LTDA"/>
            <filter val="C A MACIEL CONSTRUTORA EIRELI"/>
            <filter val="C2 EMPREENDIMENTOS LTDA"/>
            <filter val="COCAMAR MAQUINAS AGRICOLAS LTDA"/>
            <filter val="COMSABOR COMERCIO DE ALIMENTOS LTDA"/>
            <filter val="CONSTRUTORA VALE OESTE EIRELI"/>
            <filter val="COOPERATIVA AGRICULTURA FAMILIAR INTEGRADA - COOPAFI"/>
            <filter val="COOPERATIVA AGROECOLÓGICA VALE DO IGUAÇU"/>
            <filter val="Cooperativa da Agricultura Familiar Integrada de Capanema"/>
            <filter val="COOPERATIVA DOS PRODUTORES RURAIS DE CORONEL VIVIDA - COOPERVIVIDA"/>
            <filter val="COPERSOL ADMINISTRACAO E SERVICOS DE MONITORAMENTO LTDA"/>
            <filter val="COPERSOL ADMINISTRAÇÃO E SERVIÇOS DE MONITORAMENTO LTDA"/>
            <filter val="E. A. LIMA PÃES E DOCES LTDA"/>
            <filter val="E4 CONSTRUCAO E MANUTENCAO DE EDIFICIOS LTDA"/>
            <filter val="EMPREENDIMENTOS TURISTICOS MAGALA LTDA"/>
            <filter val="EMPREENDIMENTOS TURÍSTICOS MAGALA LTDA"/>
            <filter val="EMPRESA BRASIL DE COMUNICAÇÃO S/A – EBC"/>
            <filter val="ENGETELA COMERCIO E SERVICOS LTDA"/>
            <filter val="F K PARDINHO LTDA"/>
            <filter val="FERRAGENS DONDA MATERIAIS ELÉTRICOS, HIDRAULICOS E SERVICOS DE ENGENHARIA LTDA"/>
            <filter val="FRAC LIMPEZA, ASSEIO E CONSERVACAO PREDIAL EIRELI"/>
            <filter val="FRAC LIMPEZA, ASSEIO E CONSERVACAO PREDIAL LTDA"/>
            <filter val="FRAC LIMPEZA, ASSEIO E CONSERVAÇÃO PREDIAL LTDA"/>
            <filter val="G.A. ENGENHARIA LTDA"/>
            <filter val="GMAES TELECOM LTDA"/>
            <filter val="GOOD SERV DE CLIMATIZACAO LTDA"/>
            <filter val="GOOD SERV DE CLIMATIZAÇÃO LTDA"/>
            <filter val="GOOD SERV DE CLIMATIZACAO LTDA - EPP"/>
            <filter val="GOOD SERV. DE CLIMATIZAÇÃO LTDA"/>
            <filter val="GUAIMBE CONSTRUTORA LTDA"/>
            <filter val="HELEN PAULA CAITANA DIAS EIRELI - EPP"/>
            <filter val="HELEN PAULA CAITANA DIAS LTDA"/>
            <filter val="INTERATIVA SOLUÇÕES EM IMPRESSÃO EIREL"/>
            <filter val="INTERATIVA SOLUÇÕES EM IMPRESSÃO EIRELI"/>
            <filter val="INTERATIVA SOLUCOES EM IMPRESSAO LTDA"/>
            <filter val="INTERATIVA SOLUÇOES EM IMPRESSAO LTDA"/>
            <filter val="INTERATIVA SOLUÇÕES EM IMPRESSAO LTDA"/>
            <filter val="INTERATIVA SOLUÇÕES EM IMPRESSÃO LTDA"/>
            <filter val="JOÃO GRABOVICZ PEREIRA EIRELI"/>
            <filter val="JOSE LUCAS FERREIRA EIRELI"/>
            <filter val="LIGUE MOVEL S.A"/>
            <filter val="LIMTEC SERVICOS ESPECIALIZADOS LTDA"/>
            <filter val="LIMTEC SERVIÇOS ESPECIALIZADOS LTDA"/>
            <filter val="LIMTEC SERVIÇOS ESPECIALIZADOS LTDA​"/>
            <filter val="LUZA MARA VALPERES SCHWEBEL 71009485920"/>
            <filter val="MAKLON INSTALAÇÃO E MANUTENÇÃO ELÉTRICA LTDA"/>
            <filter val="MAURICIO FORTUNATO DA PAIXÃO"/>
            <filter val="NELSON FERRARI EIRELI"/>
            <filter val="OPENCADD ADVANCED TECHNOLOGY COMÉRCIO E SERVIÇOS LTDA"/>
            <filter val="P S GERENCIAL DE NEGOCIOS LTDA"/>
            <filter val="Panificadora Pura Gula LTDA"/>
            <filter val="PLANSERVICE TERCEIRIZAÇÃO DE SERVIÇOS - LTDA"/>
            <filter val="POSITIVO  TECNOLOGIA S/A (Filial)"/>
            <filter val="POSITIVO TECNOLOGIA S.A"/>
            <filter val="POSITIVO TECNOLOGIA S.A."/>
            <filter val="POSITIVO TECNOLOGIA S/A (Filial)"/>
            <filter val="PR LABOR COM. DE PRODUTOS E EQUIPAMENTOS PARA LABORATORIOS LTDA"/>
            <filter val="PROFISER - SERVIÇOS PROFISSIONAIS LTDA"/>
            <filter val="R.R.F. GUIMARÃES AGÊNCIA DE VIAGENS LTDA"/>
            <filter val="SEGVILLE SERVIÇOS ESPECIALIZADOS LTDA"/>
            <filter val="SETTA - SERVICOS TERCEIRIZADOS LTDA"/>
            <filter val="SETTA - SERVIÇOS TERCEIRIZADOS LTDA"/>
            <filter val="SETTA SERVICOS TERCEIRIZADOS LTDA"/>
            <filter val="SETTA SERVIÇOS TERCEIRIZADOS LTDA"/>
            <filter val="SETTA-SERVIÇOS TERCEIRIZADOS LTDA"/>
            <filter val="SEVEN LAVANDERIAS LTDA - ME"/>
            <filter val="SK DISTRIBUIDORA E COMERCIO DE LIVROS LTDA"/>
            <filter val="SK DISTRIBUIDORA E COMÉRCIO DE LIVROS LTDA"/>
            <filter val="Smart Link Soluções Ltda"/>
            <filter val="SUPERMERCADO BOM PRECO JACAREZINHO LTDA"/>
            <filter val="VALI AUDITORIA ASSESSORIA CONTÁBIL E FISCAL LTDA"/>
            <filter val="WJ Brasil Transportes Ltda"/>
            <filter val="WJ BRASIL TRANSPORTESLTDA"/>
          </filters>
        </filterColumn>
      </autoFilter>
    </customSheetView>
    <customSheetView guid="{32285684-DC7F-4848-A278-89093147820D}" filter="1" showAutoFilter="1">
      <pageMargins left="0.511811024" right="0.511811024" top="0.78740157499999996" bottom="0.78740157499999996" header="0.31496062000000002" footer="0.31496062000000002"/>
      <autoFilter ref="A1:D2" xr:uid="{87370BC1-95C4-490B-98B7-DA865BEDBC8F}"/>
    </customSheetView>
    <customSheetView guid="{42DCBA5A-6265-4C1F-AF94-735D560D9FF0}" filter="1" showAutoFilter="1">
      <pageMargins left="0.511811024" right="0.511811024" top="0.78740157499999996" bottom="0.78740157499999996" header="0.31496062000000002" footer="0.31496062000000002"/>
      <autoFilter ref="A4:X788" xr:uid="{F3304E14-4D75-4D95-A06A-8D5FAE512EDE}"/>
    </customSheetView>
    <customSheetView guid="{0DFD1614-5DA8-4E12-BBEB-6FC64583C11C}" filter="1" showAutoFilter="1">
      <pageMargins left="0.511811024" right="0.511811024" top="0.78740157499999996" bottom="0.78740157499999996" header="0.31496062000000002" footer="0.31496062000000002"/>
      <autoFilter ref="A4:X788" xr:uid="{ACA99505-4905-4364-9869-06343740C8EF}"/>
    </customSheetView>
    <customSheetView guid="{0252A71E-334D-4568-9821-518535AFEBC9}" filter="1" showAutoFilter="1">
      <pageMargins left="0.511811024" right="0.511811024" top="0.78740157499999996" bottom="0.78740157499999996" header="0.31496062000000002" footer="0.31496062000000002"/>
      <autoFilter ref="A4:X788" xr:uid="{6AED7234-711E-4D62-9BFC-120CC130D140}">
        <filterColumn colId="3">
          <filters>
            <filter val="ALVORADA VEÍCULOS LTDA-ME"/>
            <filter val="APRUMPAR - ASSOCIACAO DOS PRODUTORES RURAIS DO MUNICIPIO DE PARANAGUA"/>
            <filter val="ARAUCARIA AR CONDICIONADO LTDA"/>
            <filter val="ARAUCÁRIA AR CONDICIONADO LTDA"/>
            <filter val="ARISTOCRATA TECNOLOGIA E APOIO ADMINISTRATIVOS LTDA"/>
            <filter val="ASSOCIACAO DOS AGRICULTORES ORGANICOS AGROECOLOGICOS DO MUNICÍPIO DE CAMPO MAGRO"/>
            <filter val="ASSOCIACAO DOS PRODUTORES DA AGRICULTURA FAMILIAR E E PRODUTOS COLONIAIS DE PAULO F"/>
            <filter val="BIO RESÍDUOS TRANSPORTES LTDA"/>
            <filter val="BUHRING CONSTRUÇÕES EIRELI"/>
            <filter val="BUHRING CONSTRUCOES LTDA"/>
            <filter val="C2 EMPREENDIMENTOS LTDA"/>
            <filter val="COCAMAR MAQUINAS AGRICOLAS LTDA"/>
            <filter val="COMSABOR COMERCIO DE ALIMENTOS LTDA"/>
            <filter val="COOPERATIVA AGRICULTURA FAMILIAR INTEGRADA - COOPAFI"/>
            <filter val="COOPERATIVA AGROECOLÓGICA VALE DO IGUAÇU"/>
            <filter val="Cooperativa da Agricultura Familiar Integrada de Capanema"/>
            <filter val="COOPERATIVA DOS PRODUTORES RURAIS DE CORONEL VIVIDA - COOPERVIVIDA"/>
            <filter val="COPERSOL ADMINISTRACAO E SERVICOS DE MONITORAMENTO LTDA"/>
            <filter val="COPERSOL ADMINISTRAÇÃO E SERVIÇOS DE MONITORAMENTO LTDA"/>
            <filter val="E. A. LIMA PÃES E DOCES LTDA"/>
            <filter val="E4 CONSTRUCAO E MANUTENCAO DE EDIFICIOS LTDA"/>
            <filter val="EMPREENDIMENTOS TURISTICOS MAGALA LTDA"/>
            <filter val="EMPREENDIMENTOS TURÍSTICOS MAGALA LTDA"/>
            <filter val="EMPRESA BRASIL DE COMUNICAÇÃO S/A – EBC"/>
            <filter val="ENGETELA COMERCIO E SERVICOS LTDA"/>
            <filter val="F K PARDINHO LTDA"/>
            <filter val="FRAC LIMPEZA, ASSEIO E CONSERVACAO PREDIAL EIRELI"/>
            <filter val="G.A. ENGENHARIA LTDA"/>
            <filter val="GOOD SERV DE CLIMATIZACAO LTDA"/>
            <filter val="GOOD SERV DE CLIMATIZAÇÃO LTDA"/>
            <filter val="GOOD SERV DE CLIMATIZACAO LTDA - EPP"/>
            <filter val="GOOD SERV. DE CLIMATIZAÇÃO LTDA"/>
            <filter val="HELEN PAULA CAITANA DIAS EIRELI - EPP"/>
            <filter val="HELEN PAULA CAITANA DIAS LTDA"/>
            <filter val="INTERATIVA SOLUÇÕES EM IMPRESSÃO EIREL"/>
            <filter val="INTERATIVA SOLUÇÕES EM IMPRESSÃO EIRELI"/>
            <filter val="INTERATIVA SOLUCOES EM IMPRESSAO LTDA"/>
            <filter val="INTERATIVA SOLUÇOES EM IMPRESSAO LTDA"/>
            <filter val="INTERATIVA SOLUÇÕES EM IMPRESSAO LTDA"/>
            <filter val="INTERATIVA SOLUÇÕES EM IMPRESSÃO LTDA"/>
            <filter val="LIGUE MOVEL S.A"/>
            <filter val="LIMTEC SERVICOS ESPECIALIZADOS LTDA"/>
            <filter val="LIMTEC SERVIÇOS ESPECIALIZADOS LTDA"/>
            <filter val="LIMTEC SERVIÇOS ESPECIALIZADOS LTDA​"/>
            <filter val="MAURICIO FORTUNATO DA PAIXÃO"/>
            <filter val="NELSON FERRARI EIRELI"/>
            <filter val="P S GERENCIAL DE NEGOCIOS LTDA"/>
            <filter val="Panificadora Pura Gula LTDA"/>
            <filter val="PLANSERVICE TERCEIRIZAÇÃO DE SERVIÇOS - LTDA"/>
            <filter val="POSITIVO  TECNOLOGIA S/A (Filial)"/>
            <filter val="POSITIVO TECNOLOGIA S.A"/>
            <filter val="POSITIVO TECNOLOGIA S.A."/>
            <filter val="POSITIVO TECNOLOGIA S/A (Filial)"/>
            <filter val="PR LABOR COM. DE PRODUTOS E EQUIPAMENTOS PARA LABORATORIOS LTDA"/>
            <filter val="PROFISER - SERVIÇOS PROFISSIONAIS LTDA"/>
            <filter val="SETTA - SERVICOS TERCEIRIZADOS LTDA"/>
            <filter val="SETTA - SERVIÇOS TERCEIRIZADOS LTDA"/>
            <filter val="SETTA SERVICOS TERCEIRIZADOS LTDA"/>
            <filter val="SETTA SERVIÇOS TERCEIRIZADOS LTDA"/>
            <filter val="SETTA-SERVIÇOS TERCEIRIZADOS LTDA"/>
            <filter val="SEVEN LAVANDERIAS LTDA - ME"/>
            <filter val="SK DISTRIBUIDORA E COMERCIO DE LIVROS LTDA"/>
            <filter val="SK DISTRIBUIDORA E COMÉRCIO DE LIVROS LTDA"/>
            <filter val="Smart Link Soluções Ltda"/>
            <filter val="SUPERMERCADO BOM PRECO JACAREZINHO LTDA"/>
            <filter val="WJ Brasil Transportes Ltda"/>
            <filter val="WJ BRASIL TRANSPORTESLTDA"/>
          </filters>
        </filterColumn>
      </autoFilter>
    </customSheetView>
    <customSheetView guid="{B4452FCA-7595-452E-83F5-323F836D5020}" filter="1" showAutoFilter="1">
      <pageMargins left="0.511811024" right="0.511811024" top="0.78740157499999996" bottom="0.78740157499999996" header="0.31496062000000002" footer="0.31496062000000002"/>
      <autoFilter ref="A4:X788" xr:uid="{E01BF0EB-6192-4FB7-BEA7-192FEE1CFAF8}">
        <filterColumn colId="4">
          <filters>
            <filter val="ACERVO BIBLIOGRÁFICO"/>
            <filter val="Almoxarifado Virtual"/>
            <filter val="Aquisição de combustível"/>
            <filter val="Aquisição Desktops"/>
            <filter val="Aquisição Desktops/notebooks"/>
            <filter val="Aquisição Notebooks"/>
            <filter val="Cercamento Ponta Grossa"/>
            <filter val="Coffee-Break"/>
            <filter val="Coleta Lixo Hospitalar"/>
            <filter val="Desinsetização"/>
            <filter val="Engenharia"/>
            <filter val="Engenharia Bloco Didático"/>
            <filter val="Frota c/ motorista"/>
            <filter val="Frota Eventual"/>
            <filter val="Frota S/ Motorista"/>
            <filter val="Impressão"/>
            <filter val="Infraestrutura instalação Ar Condicionado"/>
            <filter val="Jardinagem"/>
            <filter val="Limpeza"/>
            <filter val="Locação de Veículo c/ motorisa"/>
            <filter val="Manutenção Ar-condicionado"/>
            <filter val="Manutenção de Elevadores"/>
            <filter val="Manutenção predial"/>
            <filter val="Manutenção Trator agrícola"/>
            <filter val="Outsourcing Almoxarifado Virtual"/>
            <filter val="Prestação Serviços-Eventos"/>
            <filter val="Publicidade legal"/>
            <filter val="Scanner"/>
            <filter val="Serviços de Lavanderia"/>
            <filter val="Sistema Fotovoltaico"/>
            <filter val="Telefonia"/>
            <filter val="Terceirizados"/>
          </filters>
        </filterColumn>
      </autoFilter>
    </customSheetView>
    <customSheetView guid="{47EABD54-7A4F-45BC-BF88-0AB2785BA24D}" filter="1" showAutoFilter="1">
      <pageMargins left="0.511811024" right="0.511811024" top="0.78740157499999996" bottom="0.78740157499999996" header="0.31496062000000002" footer="0.31496062000000002"/>
      <autoFilter ref="A2:X788" xr:uid="{3B36CDE2-6554-4C24-9591-67CEEBB0D13F}">
        <filterColumn colId="3">
          <filters>
            <filter val="3DERAS MANUFATURA DIGITAL LTDA"/>
            <filter val="5G ENERGIA, COMERCIAL IMPORTADORA E EXPORTADORA LTDA"/>
            <filter val="A2 ROBOTICS COMERCIO IMPORTACAO E EXPORTACAO LTDA"/>
            <filter val="A3 LOCACAO DE MAO DE OBRA E SERVICOS EIRELI (CNPJ 23.080.111/0001-50)"/>
            <filter val="AC COMERCIO DE FERRAMENTAS E PRODUTOS PARA FIXACAO LTDA"/>
            <filter val="ACQUA MASTER LAVANDERIA LTDA"/>
            <filter val="ALVORADA VEÍCULOS LTDA-ME"/>
            <filter val="AMERICANA3D EQUIPAMENTOS ELETRÔNICOS E MATERIAIS PLÁSTICOS LTDA"/>
            <filter val="APRUMPAR - ASSOCIACAO DOS PRODUTORES RURAIS DO MUNICIPIO DE PARANAGUA"/>
            <filter val="ARAUCARIA AR CONDICIONADO LTDA"/>
            <filter val="ARAUCÁRIA AR CONDICIONADO LTDA"/>
            <filter val="ARISTOCRATA TECNOLOGIA E APOIO ADMINISTRATIVOS LTDA"/>
            <filter val="ASAE SERVICOS ELETRICOS LTDA"/>
            <filter val="ASSOCIACAO DOS AGRICULTORES ORGANICOS AGROECOLOGICOS DO MUNICÍPIO DE CAMPO MAGRO"/>
            <filter val="ASSOCIACAO DOS PRODUTORES DA AGRICULTURA FAMILIAR E E PRODUTOS COLONIAIS DE PAULO F"/>
            <filter val="ASSOCIAÇÃO MEGA TAXI BRASIL"/>
            <filter val="BIO RESÍDUOS TRANSPORTES LTDA"/>
            <filter val="BOING COMERCIO ATACADISTA DE MATERIAIS LTDA EPP"/>
            <filter val="BUHRING CONSTRUÇÕES EIRELI"/>
            <filter val="BUHRING CONSTRUCOES LTDA"/>
            <filter val="C A MACIEL CONSTRUTORA EIRELI"/>
            <filter val="C2 EMPREENDIMENTOS LTDA"/>
            <filter val="COCAMAR MAQUINAS AGRICOLAS LTDA"/>
            <filter val="COMSABOR COMERCIO DE ALIMENTOS LTDA"/>
            <filter val="CONJUNTO DE AMADORES DE TEATRO"/>
            <filter val="CONSTRUTORA DINIZ EIRELI - ME"/>
            <filter val="CONSTRUTORA VALE OESTE EIRELI"/>
            <filter val="CONSTRUTORA VALE OESTE LTDA"/>
            <filter val="COOPERATIVA AGRICULTURA FAMILIAR INTEGRADA - COOPAFI"/>
            <filter val="COOPERATIVA AGROECOLÓGICA VALE DO IGUAÇU"/>
            <filter val="Cooperativa da Agricultura Familiar Integrada de Capanema"/>
            <filter val="COOPERATIVA DE PRODUTORES E ARTESAOS DE ASTORGA - PR"/>
            <filter val="COOPERATIVA DOS PRODUTORES RURAIS DE CORONEL VIVIDA - COOPERVIVIDA"/>
            <filter val="COPERSOL ADMINISTRACAO E SERVICOS DE MONITORAMENTO LTDA"/>
            <filter val="COPERSOL ADMINISTRAÇÃO E SERVIÇOS DE MONITORAMENTO LTDA"/>
            <filter val="COSTA E GONCALVES EDIFICACOES LTDA"/>
            <filter val="COSTA E GONCALVES EDIFICAÇÕES LTDA"/>
            <filter val="COSTA E GONÇALVES EDIFICAÇÕES LTDA"/>
            <filter val="COSTA E GONÇALVES ENGENHARIA LTDA"/>
            <filter val="DELONIX SERVICOS E LOCACOES LTDA"/>
            <filter val="DF ELETROTÉCNICA COMÉRCIO MANUTENÇÃO E LOCAÇÃO DE EQUIPAMENTOS ELETRICOS EIRELI"/>
            <filter val="Dulce Stefaniak 03618411910"/>
            <filter val="E. A. LIMA PÃES E DOCES LTDA"/>
            <filter val="E4 CONSTRUCAO E MANUTENCAO DE EDIFICIOS LTDA"/>
            <filter val="EDELTO JOÃO DE PAIVA 57123110897"/>
            <filter val="ELETRIMAX ELÉTRICA E FERRAMENTAS LTDA"/>
            <filter val="EMPREENDIMENTOS TURISTICOS MAGALA LTDA"/>
            <filter val="EMPREENDIMENTOS TURÍSTICOS MAGALA LTDA"/>
            <filter val="EMPRESA BRASIL DE COMUNICAÇÃO S/A – EBC"/>
            <filter val="ENGETELA COMERCIO E SERVICOS LTDA"/>
            <filter val="EUNICE MARIA GONCALVES DE OLIVEIRA"/>
            <filter val="EUNICE MARIA GONÇALVES DE OLIVEIRA - EPP"/>
            <filter val="EVANDRO GENERO EPP - LIMPATEC SERVIÇOS TERCEIRIZADOS LTDA"/>
            <filter val="F K PARDINHO LTDA"/>
            <filter val="FERRAGENS DONDA MATERIAIS ELÉTRICOS, HIDRAULICOS E SERVICOS DE ENGENHARIA LTDA"/>
            <filter val="FRAC LIMPEZA, ASSEIO E CONSERVACAO PREDIAL EIRELI"/>
            <filter val="FRAC LIMPEZA, ASSEIO E CONSERVACAO PREDIAL LTDA"/>
            <filter val="FRAC LIMPEZA, ASSEIO E CONSERVAÇÃO PREDIAL LTDA"/>
            <filter val="FUNDACAO DE APOIO A EDUCACAO, PESQUISA E DESENVOLVIMENTO CIENTÍFICO E TECNOLÓGICO DA UTFPR"/>
            <filter val="Fundação de Apoio à Educação, Pesquisa e Desenvolvimento Científico e Tecnológico da UTFPR - FUNTEF"/>
            <filter val="G.A. ENGENHARIA LTDA"/>
            <filter val="GMAES TELECOM LTDA"/>
            <filter val="GOOD SERV DE CLIMATIZACAO LTDA"/>
            <filter val="GOOD SERV DE CLIMATIZAÇÃO LTDA"/>
            <filter val="GOOD SERV DE CLIMATIZACAO LTDA - EPP"/>
            <filter val="GOOD SERV. DE CLIMATIZAÇÃO LTDA"/>
            <filter val="Guaimbe Construtora Eireli"/>
            <filter val="GUAIMBE CONSTRUTORA LTDA"/>
            <filter val="H3N DESENVOLVIMENTOS ELETRÔNICOS EIRELI"/>
            <filter val="HELEN PAULA CAITANA DIAS EIRELI"/>
            <filter val="HELEN PAULA CAITANA DIAS EIRELI - EPP"/>
            <filter val="HELEN PAULA CAITANA DIAS LTDA"/>
            <filter val="INTERATIVA SOLUÇÕES EM IMPRESSÃO EIREL"/>
            <filter val="INTERATIVA SOLUÇÕES EM IMPRESSÃO EIRELI"/>
            <filter val="INTERATIVA SOLUCOES EM IMPRESSAO LTDA"/>
            <filter val="INTERATIVA SOLUÇOES EM IMPRESSAO LTDA"/>
            <filter val="INTERATIVA SOLUÇÕES EM IMPRESSAO LTDA"/>
            <filter val="INTERATIVA SOLUÇÕES EM IMPRESSÃO LTDA"/>
            <filter val="J C FARIAS PEREIRA - LTDA"/>
            <filter val="JOÃO GRABOVICZ PEREIRA EIRELI"/>
            <filter val="JOSE CARLOS BELVAO 54393558987"/>
            <filter val="JOSE LUCAS FERREIRA EIRELI"/>
            <filter val="LIDER NOTEBOOKS COMERCIO E SERVICOS LTDA"/>
            <filter val="LIGUE MOVEL S.A"/>
            <filter val="LIMTEC SERVICOS ESPECIALIZADOS LTDA"/>
            <filter val="LIMTEC SERVIÇOS ESPECIALIZADOS LTDA"/>
            <filter val="LIMTEC SERVIÇOS ESPECIALIZADOS LTDA​"/>
            <filter val="MAC VIGILANCIA E SEGURANCA PATRIMONIAL - EIRELI"/>
            <filter val="MAKLON INSTALAÇÃO E MANUTENÇÃO ELÉTRICA LTDA"/>
            <filter val="MASTER CLEAN LIMPEZA E CONSERVAÇÃO LTDA"/>
            <filter val="MAURICIO FORTUNATO DA PAIXÃO"/>
            <filter val="MERCADO GAVLAK - LTDA"/>
            <filter val="NELSON FERRARI EIRELI"/>
            <filter val="ODAIR GRABOSKI"/>
            <filter val="P S GERENCIAL DE NEGOCIOS LTDA"/>
            <filter val="Panificadora Pura Gula LTDA"/>
            <filter val="PETBRAZIL CLINICA VETERINARIA LTDA"/>
            <filter val="PLANSERVICE TERCEIRIZAÇÃO DE SERVIÇOS - LTDA"/>
            <filter val="POSITIVO  TECNOLOGIA S/A (Filial)"/>
            <filter val="POSITIVO TECNOLOGIA S.A"/>
            <filter val="POSITIVO TECNOLOGIA S.A."/>
            <filter val="POSITIVO TECNOLOGIA S/A (Filial)"/>
            <filter val="POSTO TREVO MACEDO COMBUSTÍVEIS LTDA"/>
            <filter val="PR LABOR COM. DE PRODUTOS E EQUIPAMENTOS PARA LABORATORIOS LTDA"/>
            <filter val="PROFISER - SERVIÇOS PROFISSIONAIS LTDA"/>
            <filter val="R. C. ROMANO IMPORTACAO DE ELETRO"/>
            <filter val="R.R.F. GUIMARÃES AGÊNCIA DE VIAGENS LTDA"/>
            <filter val="RENAN ALLAN SANCHEZ ZELASCHI 05936531902"/>
            <filter val="SEGVILLE SERVIÇOS ESPECIALIZADOS LTDA"/>
            <filter val="SETTA - SERVICOS TERCEIRIZADOS LTDA"/>
            <filter val="SETTA - SERVIÇOS TERCEIRIZADOS LTDA"/>
            <filter val="SETTA SERVICOS TERCEIRIZADOS LTDA"/>
            <filter val="SETTA SERVIÇOS TERCEIRIZADOS LTDA"/>
            <filter val="SETTA-SERVIÇOS TERCEIRIZADOS LTDA"/>
            <filter val="SEVEN LAVANDERIAS LTDA - ME"/>
            <filter val="SILVANA DA CONCEICAO KAMPA"/>
            <filter val="SK DISTRIBUIDORA E COMERCIO DE LIVROS LTDA"/>
            <filter val="SK DISTRIBUIDORA E COMÉRCIO DE LIVROS LTDA"/>
            <filter val="SMART LINK SOLUCOES LTDA"/>
            <filter val="Smart Link Soluções Ltda"/>
            <filter val="SOBENO SERVIÇOS PARA ELEVADORES LTDA"/>
            <filter val="SOLUMINAR SERVICE LTDA"/>
            <filter val="SUPERMERCADO BOM PRECO JACAREZINHO LTDA"/>
            <filter val="TransIsaak Turismo Ltda"/>
            <filter val="VALI AUDITORIA ASSESSORIA CONTÁBIL E FISCAL LTDA"/>
            <filter val="VARPEC ENGENHARIA LTDA"/>
            <filter val="VENEZA SERVICOS ADMINISTRATIVOS LTDA"/>
            <filter val="VENEZA SERVIÇOS ADMINISTRATIVOS LTDA"/>
            <filter val="WJ BRASIL TRANSPORTES LTDA"/>
            <filter val="WJ BRASIL TRANSPORTESLTDA"/>
          </filters>
        </filterColumn>
      </autoFilter>
    </customSheetView>
    <customSheetView guid="{7552B514-712F-4746-A61B-47DBC384B11C}" filter="1" showAutoFilter="1">
      <pageMargins left="0.511811024" right="0.511811024" top="0.78740157499999996" bottom="0.78740157499999996" header="0.31496062000000002" footer="0.31496062000000002"/>
      <autoFilter ref="A4:X788" xr:uid="{C97A329A-3949-468F-B198-8476B1F3EF79}">
        <filterColumn colId="3">
          <filters>
            <filter val="ALVORADA VEÍCULOS LTDA-ME"/>
            <filter val="APRUMPAR - ASSOCIACAO DOS PRODUTORES RURAIS DO MUNICIPIO DE PARANAGUA"/>
            <filter val="ARAUCARIA AR CONDICIONADO LTDA"/>
            <filter val="ARAUCÁRIA AR CONDICIONADO LTDA"/>
            <filter val="ARISTOCRATA TECNOLOGIA E APOIO ADMINISTRATIVOS LTDA"/>
            <filter val="ASSOCIACAO DOS AGRICULTORES ORGANICOS AGROECOLOGICOS DO MUNICÍPIO DE CAMPO MAGRO"/>
            <filter val="ASSOCIACAO DOS PRODUTORES DA AGRICULTURA FAMILIAR E E PRODUTOS COLONIAIS DE PAULO F"/>
            <filter val="BIO RESÍDUOS TRANSPORTES LTDA"/>
            <filter val="BUHRING CONSTRUÇÕES EIRELI"/>
            <filter val="BUHRING CONSTRUCOES LTDA"/>
            <filter val="C2 EMPREENDIMENTOS LTDA"/>
            <filter val="COCAMAR MAQUINAS AGRICOLAS LTDA"/>
            <filter val="COMSABOR COMERCIO DE ALIMENTOS LTDA"/>
            <filter val="COOPERATIVA AGRICULTURA FAMILIAR INTEGRADA - COOPAFI"/>
            <filter val="COOPERATIVA AGROECOLÓGICA VALE DO IGUAÇU"/>
            <filter val="Cooperativa da Agricultura Familiar Integrada de Capanema"/>
            <filter val="COOPERATIVA DOS PRODUTORES RURAIS DE CORONEL VIVIDA - COOPERVIVIDA"/>
            <filter val="COPERSOL ADMINISTRACAO E SERVICOS DE MONITORAMENTO LTDA"/>
            <filter val="COPERSOL ADMINISTRAÇÃO E SERVIÇOS DE MONITORAMENTO LTDA"/>
            <filter val="E. A. LIMA PÃES E DOCES LTDA"/>
            <filter val="E4 CONSTRUCAO E MANUTENCAO DE EDIFICIOS LTDA"/>
            <filter val="EMPREENDIMENTOS TURISTICOS MAGALA LTDA"/>
            <filter val="EMPREENDIMENTOS TURÍSTICOS MAGALA LTDA"/>
            <filter val="EMPRESA BRASIL DE COMUNICAÇÃO S/A – EBC"/>
            <filter val="ENGETELA COMERCIO E SERVICOS LTDA"/>
            <filter val="F K PARDINHO LTDA"/>
            <filter val="FRAC LIMPEZA, ASSEIO E CONSERVACAO PREDIAL EIRELI"/>
            <filter val="FRAC LIMPEZA, ASSEIO E CONSERVACAO PREDIAL LTDA"/>
            <filter val="FRAC LIMPEZA, ASSEIO E CONSERVAÇÃO PREDIAL LTDA"/>
            <filter val="G.A. ENGENHARIA LTDA"/>
            <filter val="GOOD SERV DE CLIMATIZACAO LTDA"/>
            <filter val="GOOD SERV DE CLIMATIZAÇÃO LTDA"/>
            <filter val="GOOD SERV DE CLIMATIZACAO LTDA - EPP"/>
            <filter val="GOOD SERV. DE CLIMATIZAÇÃO LTDA"/>
            <filter val="HELEN PAULA CAITANA DIAS EIRELI"/>
            <filter val="HELEN PAULA CAITANA DIAS EIRELI - EPP"/>
            <filter val="HELEN PAULA CAITANA DIAS LTDA"/>
            <filter val="INTERATIVA SOLUÇÕES EM IMPRESSÃO EIREL"/>
            <filter val="INTERATIVA SOLUÇÕES EM IMPRESSÃO EIRELI"/>
            <filter val="INTERATIVA SOLUCOES EM IMPRESSAO LTDA"/>
            <filter val="INTERATIVA SOLUÇOES EM IMPRESSAO LTDA"/>
            <filter val="INTERATIVA SOLUÇÕES EM IMPRESSAO LTDA"/>
            <filter val="INTERATIVA SOLUÇÕES EM IMPRESSÃO LTDA"/>
            <filter val="LIGUE MOVEL S.A"/>
            <filter val="LIMTEC SERVICOS ESPECIALIZADOS LTDA"/>
            <filter val="LIMTEC SERVIÇOS ESPECIALIZADOS LTDA"/>
            <filter val="LIMTEC SERVIÇOS ESPECIALIZADOS LTDA​"/>
            <filter val="MAURICIO FORTUNATO DA PAIXÃO"/>
            <filter val="NELSON FERRARI EIRELI"/>
            <filter val="P S GERENCIAL DE NEGOCIOS LTDA"/>
            <filter val="Panificadora Pura Gula LTDA"/>
            <filter val="PLANSERVICE TERCEIRIZAÇÃO DE SERVIÇOS - LTDA"/>
            <filter val="POSITIVO  TECNOLOGIA S/A (Filial)"/>
            <filter val="POSITIVO TECNOLOGIA S.A"/>
            <filter val="POSITIVO TECNOLOGIA S.A."/>
            <filter val="POSITIVO TECNOLOGIA S/A (Filial)"/>
            <filter val="PR LABOR COM. DE PRODUTOS E EQUIPAMENTOS PARA LABORATORIOS LTDA"/>
            <filter val="PROFISER - SERVIÇOS PROFISSIONAIS LTDA"/>
            <filter val="SETTA - SERVICOS TERCEIRIZADOS LTDA"/>
            <filter val="SETTA - SERVIÇOS TERCEIRIZADOS LTDA"/>
            <filter val="SETTA SERVICOS TERCEIRIZADOS LTDA"/>
            <filter val="SETTA SERVIÇOS TERCEIRIZADOS LTDA"/>
            <filter val="SETTA-SERVIÇOS TERCEIRIZADOS LTDA"/>
            <filter val="SEVEN LAVANDERIAS LTDA - ME"/>
            <filter val="SK DISTRIBUIDORA E COMERCIO DE LIVROS LTDA"/>
            <filter val="SK DISTRIBUIDORA E COMÉRCIO DE LIVROS LTDA"/>
            <filter val="Smart Link Soluções Ltda"/>
            <filter val="SUPERMERCADO BOM PRECO JACAREZINHO LTDA"/>
            <filter val="WJ Brasil Transportes Ltda"/>
            <filter val="WJ BRASIL TRANSPORTESLTDA"/>
          </filters>
        </filterColumn>
        <filterColumn colId="10">
          <filters>
            <filter val="PROVIDÊNCIAS"/>
            <filter val="Rescisão Unilateral em 11/10/2023"/>
            <filter val="URGENTE"/>
            <filter val="VIGENTE"/>
          </filters>
        </filterColumn>
      </autoFilter>
    </customSheetView>
    <customSheetView guid="{F080954A-BE72-4E2B-9D71-9EA8C7D70537}" filter="1" showAutoFilter="1">
      <pageMargins left="0.511811024" right="0.511811024" top="0.78740157499999996" bottom="0.78740157499999996" header="0.31496062000000002" footer="0.31496062000000002"/>
      <autoFilter ref="A4:AJ788" xr:uid="{D95F5443-7CAE-4D44-946B-0F26F1F85EEB}"/>
    </customSheetView>
    <customSheetView guid="{915269CF-8E84-427C-8089-118E28E5765C}" filter="1" showAutoFilter="1">
      <pageMargins left="0.511811024" right="0.511811024" top="0.78740157499999996" bottom="0.78740157499999996" header="0.31496062000000002" footer="0.31496062000000002"/>
      <autoFilter ref="A4:X788" xr:uid="{C1664874-C4F1-4FFB-BC60-AABC3D2B4CF1}"/>
    </customSheetView>
    <customSheetView guid="{EE9DA124-3423-4A40-8A57-83110770424E}" filter="1" showAutoFilter="1">
      <pageMargins left="0.511811024" right="0.511811024" top="0.78740157499999996" bottom="0.78740157499999996" header="0.31496062000000002" footer="0.31496062000000002"/>
      <autoFilter ref="A4:X158" xr:uid="{4AD9E61F-0BD9-4836-93F8-748ECD97B67A}"/>
    </customSheetView>
    <customSheetView guid="{6E849A88-DA28-4D17-B8B7-FE49D158633C}" filter="1" showAutoFilter="1">
      <pageMargins left="0.511811024" right="0.511811024" top="0.78740157499999996" bottom="0.78740157499999996" header="0.31496062000000002" footer="0.31496062000000002"/>
      <autoFilter ref="A4:X383" xr:uid="{1CA1644A-9078-430D-82BA-3B251D165341}">
        <filterColumn colId="5">
          <filters>
            <filter val="SIM"/>
          </filters>
        </filterColumn>
      </autoFilter>
    </customSheetView>
    <customSheetView guid="{613A85DE-B150-4B91-81B0-1DFC76AEF5FC}" filter="1" showAutoFilter="1">
      <pageMargins left="0.511811024" right="0.511811024" top="0.78740157499999996" bottom="0.78740157499999996" header="0.31496062000000002" footer="0.31496062000000002"/>
      <autoFilter ref="A4:X788" xr:uid="{84A9229B-5457-4821-A550-46A9A27F920B}">
        <filterColumn colId="4">
          <filters>
            <filter val="Almoxarifado Virtual"/>
            <filter val="Apoio a execução do Projeto Wash"/>
            <filter val="Apoio na execução do Projeto Eficientização das Instalações"/>
            <filter val="Aquisição de combustível"/>
            <filter val="Aquisição Desktops"/>
            <filter val="Aquisição Desktops/notebooks"/>
            <filter val="Aquisição Notebooks"/>
            <filter val="Cercamento Ponta Grossa"/>
            <filter val="Coffee-Break"/>
            <filter val="Coleta Lixo Hospitalar"/>
            <filter val="Cuidador de Alunos"/>
            <filter val="Cuidadores de Alunos"/>
            <filter val="Desinsetização"/>
            <filter val="Engenharia"/>
            <filter val="Engenharia Bloco Didático"/>
            <filter val="Frota c/ motorista"/>
            <filter val="Frota Eventual"/>
            <filter val="Frota S/ Motorista"/>
            <filter val="Gestão de Frota"/>
            <filter val="IFMAKERS"/>
            <filter val="Impressão"/>
            <filter val="Infraestrutura instalação Ar Condicionado"/>
            <filter val="JARDINAGEM"/>
            <filter val="Lavanderia"/>
            <filter val="Limpeza"/>
            <filter val="Locação de imóvel"/>
            <filter val="Locação de Veículo c/ motorisa"/>
            <filter val="Manuteção Predial"/>
            <filter val="Manutenção Ar-condicionado"/>
            <filter val="Manutenção Catracas"/>
            <filter val="Manutenção de Elevadores"/>
            <filter val="Manutenção predial"/>
            <filter val="Manutenção Trator agrícola"/>
            <filter val="Médico Veterinário"/>
            <filter val="Monitoração Radiológica"/>
            <filter val="Outsourcing Almoxarifado Virtual"/>
            <filter val="Passagens"/>
            <filter val="PNAE"/>
            <filter val="Prestação Serviços-Eventos"/>
            <filter val="Projeto Wash"/>
            <filter val="Publicidade legal"/>
            <filter val="Scanner"/>
            <filter val="Serviços de Lavanderia"/>
            <filter val="Sistema Fotovoltaico"/>
            <filter val="Sistema Fotovoltaíco"/>
            <filter val="Software MATLAB"/>
            <filter val="Telefonia"/>
            <filter val="Terceirizados"/>
            <filter val="Tradutor e Interprete"/>
            <filter val="Tradutor e Interprete Libras"/>
            <filter val="Tradutor/Interprete"/>
            <filter val="Tradutor/Interprete e Cuidador de Alunos"/>
          </filters>
        </filterColumn>
      </autoFilter>
    </customSheetView>
    <customSheetView guid="{4A4E0FDD-5A2C-4B8F-8A3F-5FB2D089BBCC}" filter="1" showAutoFilter="1">
      <pageMargins left="0.511811024" right="0.511811024" top="0.78740157499999996" bottom="0.78740157499999996" header="0.31496062000000002" footer="0.31496062000000002"/>
      <autoFilter ref="A4:X158" xr:uid="{7B68889F-577C-4627-BFD5-47F0DBE1549F}"/>
    </customSheetView>
    <customSheetView guid="{792E533A-99D8-45D2-9AA7-FB651DE1EE27}" filter="1" showAutoFilter="1">
      <pageMargins left="0.511811024" right="0.511811024" top="0.78740157499999996" bottom="0.78740157499999996" header="0.31496062000000002" footer="0.31496062000000002"/>
      <autoFilter ref="A4:X788" xr:uid="{8CF55754-B1E1-4228-827C-B73BBF689ACE}">
        <filterColumn colId="4">
          <filters>
            <filter val="Almoxarifado Virtual"/>
            <filter val="Aquisição de combustível"/>
            <filter val="Aquisição Desktops"/>
            <filter val="Aquisição Desktops/notebooks"/>
            <filter val="Aquisição Notebooks"/>
            <filter val="Cercamento Ponta Grossa"/>
            <filter val="Coffee-Break"/>
            <filter val="Coleta Lixo Hospitalar"/>
            <filter val="Cuidador de Alunos"/>
            <filter val="Cuidadores de Alunos"/>
            <filter val="Desinsetização"/>
            <filter val="Engenharia"/>
            <filter val="Engenharia Bloco Didático"/>
            <filter val="Frota c/ motorista"/>
            <filter val="Frota Eventual"/>
            <filter val="Frota S/ Motorista"/>
            <filter val="IFMAKERS"/>
            <filter val="Impressão"/>
            <filter val="Infraestrutura instalação Ar Condicionado"/>
            <filter val="Jardinagem"/>
            <filter val="Lavanderia"/>
            <filter val="Limpeza"/>
            <filter val="Locação de Veículo c/ motorisa"/>
            <filter val="Manuteção Predial"/>
            <filter val="Manutenção Ar-condicionado"/>
            <filter val="Manutenção Catracas"/>
            <filter val="Manutenção de Elevadores"/>
            <filter val="Manutenção predial"/>
            <filter val="Manutenção Trator agrícola"/>
            <filter val="Médico Veterinário"/>
            <filter val="Monitoração Radiológica"/>
            <filter val="Outsourcing Almoxarifado Virtual"/>
            <filter val="Passagens"/>
            <filter val="PNAE"/>
            <filter val="Prestação Serviços-Eventos"/>
            <filter val="Projeto Wash"/>
            <filter val="Publicidade legal"/>
            <filter val="Scanner"/>
            <filter val="Serviços de Lavanderia"/>
            <filter val="Sistema Fotovoltaico"/>
            <filter val="Sistema Fotovoltaíco"/>
            <filter val="Software MATLAB"/>
            <filter val="Telefonia"/>
            <filter val="Terceirizados"/>
            <filter val="Tradutor e Interprete"/>
            <filter val="Tradutor/Interprete"/>
            <filter val="Tradutor/Interprete e Cuidador de Alunos"/>
          </filters>
        </filterColumn>
      </autoFilter>
    </customSheetView>
    <customSheetView guid="{51C3C379-8CA7-4558-8667-122710FD2034}" filter="1" showAutoFilter="1">
      <pageMargins left="0.511811024" right="0.511811024" top="0.78740157499999996" bottom="0.78740157499999996" header="0.31496062000000002" footer="0.31496062000000002"/>
      <autoFilter ref="A4:X788" xr:uid="{ADE56CE8-265D-41CF-AECB-09B44ED37FE1}"/>
    </customSheetView>
    <customSheetView guid="{12436636-5E4C-4A47-8FE5-6F5C473901FB}" filter="1" showAutoFilter="1">
      <pageMargins left="0.511811024" right="0.511811024" top="0.78740157499999996" bottom="0.78740157499999996" header="0.31496062000000002" footer="0.31496062000000002"/>
      <autoFilter ref="A4:X788" xr:uid="{8985D7A5-7F05-4EF8-8F54-ED3C3A7690B7}"/>
    </customSheetView>
    <customSheetView guid="{B1FC8E4D-D35A-4EBB-9859-AE25CCAF82AC}" filter="1" showAutoFilter="1">
      <pageMargins left="0.511811024" right="0.511811024" top="0.78740157499999996" bottom="0.78740157499999996" header="0.31496062000000002" footer="0.31496062000000002"/>
      <autoFilter ref="A4:X788" xr:uid="{FCC44795-BA7C-4C47-94C4-A53B78C415CC}">
        <filterColumn colId="3">
          <filters>
            <filter val="ALVORADA VEÍCULOS LTDA-ME"/>
            <filter val="APRUMPAR - ASSOCIACAO DOS PRODUTORES RURAIS DO MUNICIPIO DE PARANAGUA"/>
            <filter val="ARAUCARIA AR CONDICIONADO LTDA"/>
            <filter val="ARAUCÁRIA AR CONDICIONADO LTDA"/>
            <filter val="ARISTOCRATA TECNOLOGIA E APOIO ADMINISTRATIVOS LTDA"/>
            <filter val="ASSOCIACAO DOS AGRICULTORES ORGANICOS AGROECOLOGICOS DO MUNICÍPIO DE CAMPO MAGRO"/>
            <filter val="ASSOCIACAO DOS PRODUTORES DA AGRICULTURA FAMILIAR E E PRODUTOS COLONIAIS DE PAULO F"/>
            <filter val="BIO RESÍDUOS TRANSPORTES LTDA"/>
            <filter val="BUHRING CONSTRUÇÕES EIRELI"/>
            <filter val="BUHRING CONSTRUCOES LTDA"/>
            <filter val="C2 EMPREENDIMENTOS LTDA"/>
            <filter val="COCAMAR MAQUINAS AGRICOLAS LTDA"/>
            <filter val="COMSABOR COMERCIO DE ALIMENTOS LTDA"/>
            <filter val="COOPERATIVA AGRICULTURA FAMILIAR INTEGRADA - COOPAFI"/>
            <filter val="COOPERATIVA AGROECOLÓGICA VALE DO IGUAÇU"/>
            <filter val="Cooperativa da Agricultura Familiar Integrada de Capanema"/>
            <filter val="COOPERATIVA DOS PRODUTORES RURAIS DE CORONEL VIVIDA - COOPERVIVIDA"/>
            <filter val="COPERSOL ADMINISTRACAO E SERVICOS DE MONITORAMENTO LTDA"/>
            <filter val="COPERSOL ADMINISTRAÇÃO E SERVIÇOS DE MONITORAMENTO LTDA"/>
            <filter val="E. A. LIMA PÃES E DOCES LTDA"/>
            <filter val="E4 CONSTRUCAO E MANUTENCAO DE EDIFICIOS LTDA"/>
            <filter val="EMPREENDIMENTOS TURISTICOS MAGALA LTDA"/>
            <filter val="EMPREENDIMENTOS TURÍSTICOS MAGALA LTDA"/>
            <filter val="EMPRESA BRASIL DE COMUNICAÇÃO S/A – EBC"/>
            <filter val="ENGETELA COMERCIO E SERVICOS LTDA"/>
            <filter val="F K PARDINHO LTDA"/>
            <filter val="FRAC LIMPEZA, ASSEIO E CONSERVACAO PREDIAL EIRELI"/>
            <filter val="FRAC LIMPEZA, ASSEIO E CONSERVACAO PREDIAL LTDA"/>
            <filter val="FRAC LIMPEZA, ASSEIO E CONSERVAÇÃO PREDIAL LTDA"/>
            <filter val="G.A. ENGENHARIA LTDA"/>
            <filter val="GOOD SERV DE CLIMATIZACAO LTDA"/>
            <filter val="GOOD SERV DE CLIMATIZAÇÃO LTDA"/>
            <filter val="GOOD SERV DE CLIMATIZACAO LTDA - EPP"/>
            <filter val="GOOD SERV. DE CLIMATIZAÇÃO LTDA"/>
            <filter val="HELEN PAULA CAITANA DIAS EIRELI - EPP"/>
            <filter val="HELEN PAULA CAITANA DIAS LTDA"/>
            <filter val="INTERATIVA SOLUÇÕES EM IMPRESSÃO EIREL"/>
            <filter val="INTERATIVA SOLUÇÕES EM IMPRESSÃO EIRELI"/>
            <filter val="INTERATIVA SOLUCOES EM IMPRESSAO LTDA"/>
            <filter val="INTERATIVA SOLUÇOES EM IMPRESSAO LTDA"/>
            <filter val="INTERATIVA SOLUÇÕES EM IMPRESSAO LTDA"/>
            <filter val="INTERATIVA SOLUÇÕES EM IMPRESSÃO LTDA"/>
            <filter val="LIGUE MOVEL S.A"/>
            <filter val="LIMTEC SERVICOS ESPECIALIZADOS LTDA"/>
            <filter val="LIMTEC SERVIÇOS ESPECIALIZADOS LTDA"/>
            <filter val="LIMTEC SERVIÇOS ESPECIALIZADOS LTDA​"/>
            <filter val="LUZA MARA VALPERES SCHWEBEL 71009485920"/>
            <filter val="MAURICIO FORTUNATO DA PAIXÃO"/>
            <filter val="NELSON FERRARI EIRELI"/>
            <filter val="P S GERENCIAL DE NEGOCIOS LTDA"/>
            <filter val="Panificadora Pura Gula LTDA"/>
            <filter val="PLANSERVICE TERCEIRIZAÇÃO DE SERVIÇOS - LTDA"/>
            <filter val="POSITIVO  TECNOLOGIA S/A (Filial)"/>
            <filter val="POSITIVO TECNOLOGIA S.A"/>
            <filter val="POSITIVO TECNOLOGIA S.A."/>
            <filter val="POSITIVO TECNOLOGIA S/A (Filial)"/>
            <filter val="PR LABOR COM. DE PRODUTOS E EQUIPAMENTOS PARA LABORATORIOS LTDA"/>
            <filter val="PROFISER - SERVIÇOS PROFISSIONAIS LTDA"/>
            <filter val="SEGVILLE SERVIÇOS ESPECIALIZADOS LTDA"/>
            <filter val="SETTA - SERVICOS TERCEIRIZADOS LTDA"/>
            <filter val="SETTA - SERVIÇOS TERCEIRIZADOS LTDA"/>
            <filter val="SETTA SERVICOS TERCEIRIZADOS LTDA"/>
            <filter val="SETTA SERVIÇOS TERCEIRIZADOS LTDA"/>
            <filter val="SETTA-SERVIÇOS TERCEIRIZADOS LTDA"/>
            <filter val="SEVEN LAVANDERIAS LTDA - ME"/>
            <filter val="SK DISTRIBUIDORA E COMERCIO DE LIVROS LTDA"/>
            <filter val="SK DISTRIBUIDORA E COMÉRCIO DE LIVROS LTDA"/>
            <filter val="Smart Link Soluções Ltda"/>
            <filter val="SUPERMERCADO BOM PRECO JACAREZINHO LTDA"/>
            <filter val="WJ Brasil Transportes Ltda"/>
            <filter val="WJ BRASIL TRANSPORTESLTDA"/>
          </filters>
        </filterColumn>
      </autoFilter>
    </customSheetView>
    <customSheetView guid="{4264FF79-5BCE-4821-ACFB-142B853CBC4E}" filter="1" showAutoFilter="1">
      <pageMargins left="0.511811024" right="0.511811024" top="0.78740157499999996" bottom="0.78740157499999996" header="0.31496062000000002" footer="0.31496062000000002"/>
      <autoFilter ref="E1:E804" xr:uid="{AC5C31F2-0A4A-4DA2-9E02-5B9A5DC285BD}">
        <filterColumn colId="0">
          <filters>
            <filter val="Almoxarifado Virtual"/>
            <filter val="Apoio na execução do Projeto Eficientização das Instalações"/>
            <filter val="Aquisição de combustível"/>
            <filter val="Aquisição Desktops"/>
            <filter val="Aquisição Desktops/notebooks"/>
            <filter val="Aquisição Notebooks"/>
            <filter val="Cercamento Ponta Grossa"/>
            <filter val="Coffee-Break"/>
            <filter val="Coleta Lixo Hospitalar"/>
            <filter val="Cuidador de Alunos"/>
            <filter val="Cuidadores de Alunos"/>
            <filter val="Desinsetização"/>
            <filter val="Engenharia"/>
            <filter val="Engenharia Bloco Didático"/>
            <filter val="Frota c/ motorista"/>
            <filter val="Frota Eventual"/>
            <filter val="Frota S/ Motorista"/>
            <filter val="IFMAKERS"/>
            <filter val="Impressão"/>
            <filter val="Infraestrutura instalação Ar Condicionado"/>
            <filter val="Jardinagem"/>
            <filter val="Lavanderia"/>
            <filter val="Limpeza"/>
            <filter val="Locação de imóvel"/>
            <filter val="Locação de Veículo c/ motorisa"/>
            <filter val="Manuteção Predial"/>
            <filter val="Manutenção Ar-condicionado"/>
            <filter val="Manutenção Catracas"/>
            <filter val="Manutenção de Elevadores"/>
            <filter val="Manutenção de Equipamentos odontológicos"/>
            <filter val="Manutenção elevador"/>
            <filter val="Manutenção Predial"/>
            <filter val="Manutenção Trator agrícola"/>
            <filter val="Médico Veterinário"/>
            <filter val="Monitoração Radiológica"/>
            <filter val="Outsourcing Almoxarifado Virtual"/>
            <filter val="Passagens"/>
            <filter val="PLATAFORMA ELEVATÓRIA"/>
            <filter val="PNAE"/>
            <filter val="Prestação Serviços-Eventos"/>
            <filter val="Projeto Wash"/>
            <filter val="Publicidade legal"/>
            <filter val="Scanner"/>
            <filter val="Serviços de Lavanderia"/>
            <filter val="Sistema Fotovoltaico"/>
            <filter val="Sistema Fotovoltaíco"/>
            <filter val="Software MATLAB"/>
            <filter val="Telefonia"/>
            <filter val="Terceirizados"/>
            <filter val="Tradutor e Interprete"/>
            <filter val="Tradutor/Interprete"/>
            <filter val="Tradutor/Interprete e Cuidador de Alunos"/>
          </filters>
        </filterColumn>
      </autoFilter>
    </customSheetView>
    <customSheetView guid="{CDFD84AA-1425-4430-9CF4-9B24A453B490}" filter="1" showAutoFilter="1">
      <pageMargins left="0.511811024" right="0.511811024" top="0.78740157499999996" bottom="0.78740157499999996" header="0.31496062000000002" footer="0.31496062000000002"/>
      <autoFilter ref="A4:X800" xr:uid="{9B07F64E-8834-461E-8262-BC5699DF2EC6}"/>
    </customSheetView>
    <customSheetView guid="{352EFF0C-3AD1-4FC2-99D0-0184E1BAA5D7}" filter="1" showAutoFilter="1">
      <pageMargins left="0.511811024" right="0.511811024" top="0.78740157499999996" bottom="0.78740157499999996" header="0.31496062000000002" footer="0.31496062000000002"/>
      <autoFilter ref="A4:X383" xr:uid="{8625B78D-3B43-4CD2-8EC6-206592FE4239}"/>
    </customSheetView>
    <customSheetView guid="{E138BA5B-850B-4EC1-9356-7F8AF96A7D33}" filter="1" showAutoFilter="1">
      <pageMargins left="0.511811024" right="0.511811024" top="0.78740157499999996" bottom="0.78740157499999996" header="0.31496062000000002" footer="0.31496062000000002"/>
      <autoFilter ref="A4:X381" xr:uid="{E6CCD0C4-7EE2-4DEF-A70B-CA87C7D01499}">
        <filterColumn colId="3">
          <filters>
            <filter val="APECE SERVICOS GERAIS LTDA"/>
            <filter val="CONSTRUTORA DINIZ EIRELI - ME"/>
            <filter val="COSTA E GONCALVES EDIFICACOES LTDA"/>
            <filter val="COSTA E GONÇALVES EDIFICAÇÕES LTDA"/>
            <filter val="DELONIX SERVICOS E LOCACOES LTDA"/>
            <filter val="EVANDRO GENERO EPP - LIMPATEC SERVIÇOS TERCEIRIZADOS LTDA"/>
            <filter val="FUNDACAO DE APOIO A EDUCACAO, PESQUISA E DESENVOLVIMENTO CIENTÍFICO E TECNOLÓGICO DA UTFPR"/>
            <filter val="Fundação de Apoio à Educação, Pesquisa e Desenvolvimento Científico e Tecnológico da UTFPR - FUNTEF"/>
            <filter val="HELEN PAULA CAITANA DIAS EIRELI"/>
            <filter val="JOSE CARLOS BELVAO 54393558987"/>
            <filter val="MAC VIGILANCIA E SEGURANCA PATRIMONIAL - EIRELI"/>
            <filter val="MERCADO GAVLAK - LTDA"/>
            <filter val="P S GERENCIAL DE NEGOCIOS LTDA"/>
            <filter val="SMART LINK SOLUCOES LTDA"/>
            <filter val="Smart Link Soluções LTDA"/>
            <filter val="SOBENO SERVIÇOS PARA ELEVADORES LTDA"/>
            <filter val="SOLUMINAR SERVICE LTDA"/>
            <filter val="TransIsaak Turismo Ltda"/>
            <filter val="VARPEC ENGENHARIA LTDA"/>
          </filters>
        </filterColumn>
      </autoFilter>
    </customSheetView>
    <customSheetView guid="{A658D8D6-2E69-4FD5-B14A-42C844962259}" filter="1" showAutoFilter="1">
      <pageMargins left="0.511811024" right="0.511811024" top="0.78740157499999996" bottom="0.78740157499999996" header="0.31496062000000002" footer="0.31496062000000002"/>
      <autoFilter ref="A4:X788" xr:uid="{4FD6D588-593C-46E8-806C-42D16105E078}">
        <filterColumn colId="4">
          <filters>
            <filter val="Almoxarifado Virtual"/>
            <filter val="Apoio a execução do Projeto Wash"/>
            <filter val="Apoio na execução do Projeto Eficientização das Instalações"/>
            <filter val="Aquisição de combustível"/>
            <filter val="Aquisição Desktops"/>
            <filter val="Aquisição Desktops/notebooks"/>
            <filter val="Aquisição Notebooks"/>
            <filter val="Cercamento Ponta Grossa"/>
            <filter val="Coffee-Break"/>
            <filter val="Coleta Lixo Hospitalar"/>
            <filter val="Cuidador de Alunos"/>
            <filter val="Cuidadores de Alunos"/>
            <filter val="Desinsetização"/>
            <filter val="Engenharia"/>
            <filter val="Engenharia Bloco Didático"/>
            <filter val="Frota c/ motorista"/>
            <filter val="Frota Eventual"/>
            <filter val="Frota S/ Motorista"/>
            <filter val="Gestão de Frota"/>
            <filter val="IFMAKERS"/>
            <filter val="Impressão"/>
            <filter val="Infraestrutura instalação Ar Condicionado"/>
            <filter val="Jardinagem"/>
            <filter val="Lavanderia"/>
            <filter val="Limpeza"/>
            <filter val="Locação de imóvel"/>
            <filter val="Locação de Veículo c/ motorisa"/>
            <filter val="Manuteção Predial"/>
            <filter val="Manutenção Ar-condicionado"/>
            <filter val="Manutenção Catracas"/>
            <filter val="Manutenção de Elevadores"/>
            <filter val="Manutenção predial"/>
            <filter val="Manutenção Trator agrícola"/>
            <filter val="Médico Veterinário"/>
            <filter val="Monitoração Radiológica"/>
            <filter val="Outsourcing Almoxarifado Virtual"/>
            <filter val="Passagens"/>
            <filter val="PNAE"/>
            <filter val="Prestação Serviços-Eventos"/>
            <filter val="Projeto Wash"/>
            <filter val="Publicidade legal"/>
            <filter val="Scanner"/>
            <filter val="Serviços de Lavanderia"/>
            <filter val="Sistema Fotovoltaico"/>
            <filter val="Sistema Fotovoltaíco"/>
            <filter val="Software MATLAB"/>
            <filter val="Telefonia"/>
            <filter val="Terceirizados"/>
            <filter val="Tradutor e Interprete"/>
            <filter val="Tradutor e Interprete Libras"/>
            <filter val="Tradutor/Interprete"/>
            <filter val="Tradutor/Interprete e Cuidador de Alunos"/>
          </filters>
        </filterColumn>
      </autoFilter>
    </customSheetView>
    <customSheetView guid="{70380A14-167A-4EB6-B8D4-AE4BC8D9790B}" filter="1" showAutoFilter="1">
      <pageMargins left="0.511811024" right="0.511811024" top="0.78740157499999996" bottom="0.78740157499999996" header="0.31496062000000002" footer="0.31496062000000002"/>
      <autoFilter ref="A4:X788" xr:uid="{481E80D8-65F3-43AD-B1FE-D4E408B4850B}">
        <filterColumn colId="3">
          <filters>
            <filter val="ALVORADA VEÍCULOS LTDA-ME"/>
            <filter val="APRUMPAR - ASSOCIACAO DOS PRODUTORES RURAIS DO MUNICIPIO DE PARANAGUA"/>
            <filter val="ARAUCARIA AR CONDICIONADO LTDA"/>
            <filter val="ARAUCÁRIA AR CONDICIONADO LTDA"/>
            <filter val="ARISTOCRATA TECNOLOGIA E APOIO ADMINISTRATIVOS LTDA"/>
            <filter val="ASAE SERVICOS ELETRICOS LTDA"/>
            <filter val="ASSOCIACAO DOS AGRICULTORES ORGANICOS AGROECOLOGICOS DO MUNICÍPIO DE CAMPO MAGRO"/>
            <filter val="ASSOCIACAO DOS PRODUTORES DA AGRICULTURA FAMILIAR E E PRODUTOS COLONIAIS DE PAULO F"/>
            <filter val="ASSOCIAÇÃO MEGA TAXI BRASIL"/>
            <filter val="BIO RESÍDUOS TRANSPORTES LTDA"/>
            <filter val="BUHRING CONSTRUÇÕES EIRELI"/>
            <filter val="BUHRING CONSTRUCOES LTDA"/>
            <filter val="C A MACIEL CONSTRUTORA EIRELI"/>
            <filter val="C2 EMPREENDIMENTOS LTDA"/>
            <filter val="COCAMAR MAQUINAS AGRICOLAS LTDA"/>
            <filter val="COMSABOR COMERCIO DE ALIMENTOS LTDA"/>
            <filter val="CONSTRUTORA VALE OESTE EIRELI"/>
            <filter val="COOPERATIVA AGRICULTURA FAMILIAR INTEGRADA - COOPAFI"/>
            <filter val="COOPERATIVA AGROECOLÓGICA VALE DO IGUAÇU"/>
            <filter val="Cooperativa da Agricultura Familiar Integrada de Capanema"/>
            <filter val="COOPERATIVA DOS PRODUTORES RURAIS DE CORONEL VIVIDA - COOPERVIVIDA"/>
            <filter val="COPERSOL ADMINISTRACAO E SERVICOS DE MONITORAMENTO LTDA"/>
            <filter val="COPERSOL ADMINISTRAÇÃO E SERVIÇOS DE MONITORAMENTO LTDA"/>
            <filter val="E. A. LIMA PÃES E DOCES LTDA"/>
            <filter val="E4 CONSTRUCAO E MANUTENCAO DE EDIFICIOS LTDA"/>
            <filter val="EMPREENDIMENTOS TURISTICOS MAGALA LTDA"/>
            <filter val="EMPREENDIMENTOS TURÍSTICOS MAGALA LTDA"/>
            <filter val="EMPRESA BRASIL DE COMUNICAÇÃO S/A – EBC"/>
            <filter val="ENGETELA COMERCIO E SERVICOS LTDA"/>
            <filter val="F K PARDINHO LTDA"/>
            <filter val="FERRAGENS DONDA MATERIAIS ELÉTRICOS, HIDRAULICOS E SERVICOS DE ENGENHARIA LTDA"/>
            <filter val="FRAC LIMPEZA, ASSEIO E CONSERVACAO PREDIAL EIRELI"/>
            <filter val="FRAC LIMPEZA, ASSEIO E CONSERVACAO PREDIAL LTDA"/>
            <filter val="FRAC LIMPEZA, ASSEIO E CONSERVAÇÃO PREDIAL LTDA"/>
            <filter val="G.A. ENGENHARIA LTDA"/>
            <filter val="GMAES TELECOM LTDA"/>
            <filter val="GOOD SERV DE CLIMATIZACAO LTDA"/>
            <filter val="GOOD SERV DE CLIMATIZAÇÃO LTDA"/>
            <filter val="GOOD SERV DE CLIMATIZACAO LTDA - EPP"/>
            <filter val="GOOD SERV. DE CLIMATIZAÇÃO LTDA"/>
            <filter val="GUAIMBE CONSTRUTORA LTDA"/>
            <filter val="HELEN PAULA CAITANA DIAS EIRELI - EPP"/>
            <filter val="HELEN PAULA CAITANA DIAS LTDA"/>
            <filter val="INTERATIVA SOLUÇÕES EM IMPRESSÃO EIREL"/>
            <filter val="INTERATIVA SOLUÇÕES EM IMPRESSÃO EIRELI"/>
            <filter val="INTERATIVA SOLUCOES EM IMPRESSAO LTDA"/>
            <filter val="INTERATIVA SOLUÇOES EM IMPRESSAO LTDA"/>
            <filter val="INTERATIVA SOLUÇÕES EM IMPRESSAO LTDA"/>
            <filter val="INTERATIVA SOLUÇÕES EM IMPRESSÃO LTDA"/>
            <filter val="JOÃO GRABOVICZ PEREIRA EIRELI"/>
            <filter val="JOSE LUCAS FERREIRA EIRELI"/>
            <filter val="LIGUE MOVEL S.A"/>
            <filter val="LIMTEC SERVICOS ESPECIALIZADOS LTDA"/>
            <filter val="LIMTEC SERVIÇOS ESPECIALIZADOS LTDA"/>
            <filter val="LIMTEC SERVIÇOS ESPECIALIZADOS LTDA​"/>
            <filter val="LUZA MARA VALPERES SCHWEBEL 71009485920"/>
            <filter val="MAKLON INSTALAÇÃO E MANUTENÇÃO ELÉTRICA LTDA"/>
            <filter val="MAURICIO FORTUNATO DA PAIXÃO"/>
            <filter val="NELSON FERRARI EIRELI"/>
            <filter val="OPENCADD ADVANCED TECHNOLOGY COMÉRCIO E SERVIÇOS LTDA"/>
            <filter val="P S GERENCIAL DE NEGOCIOS LTDA"/>
            <filter val="Panificadora Pura Gula LTDA"/>
            <filter val="PLANSERVICE TERCEIRIZAÇÃO DE SERVIÇOS - LTDA"/>
            <filter val="POSITIVO  TECNOLOGIA S/A (Filial)"/>
            <filter val="POSITIVO TECNOLOGIA S.A"/>
            <filter val="POSITIVO TECNOLOGIA S.A."/>
            <filter val="POSITIVO TECNOLOGIA S/A (Filial)"/>
            <filter val="PR LABOR COM. DE PRODUTOS E EQUIPAMENTOS PARA LABORATORIOS LTDA"/>
            <filter val="PROFISER - SERVIÇOS PROFISSIONAIS LTDA"/>
            <filter val="R.R.F. GUIMARÃES AGÊNCIA DE VIAGENS LTDA"/>
            <filter val="SEGVILLE SERVIÇOS ESPECIALIZADOS LTDA"/>
            <filter val="SETTA - SERVICOS TERCEIRIZADOS LTDA"/>
            <filter val="SETTA - SERVIÇOS TERCEIRIZADOS LTDA"/>
            <filter val="SETTA SERVICOS TERCEIRIZADOS LTDA"/>
            <filter val="SETTA SERVIÇOS TERCEIRIZADOS LTDA"/>
            <filter val="SETTA-SERVIÇOS TERCEIRIZADOS LTDA"/>
            <filter val="SEVEN LAVANDERIAS LTDA - ME"/>
            <filter val="SK DISTRIBUIDORA E COMERCIO DE LIVROS LTDA"/>
            <filter val="SK DISTRIBUIDORA E COMÉRCIO DE LIVROS LTDA"/>
            <filter val="Smart Link Soluções Ltda"/>
            <filter val="SUPERMERCADO BOM PRECO JACAREZINHO LTDA"/>
            <filter val="VALI AUDITORIA ASSESSORIA CONTÁBIL E FISCAL LTDA"/>
            <filter val="WJ Brasil Transportes Ltda"/>
            <filter val="WJ BRASIL TRANSPORTESLTDA"/>
          </filters>
        </filterColumn>
      </autoFilter>
    </customSheetView>
    <customSheetView guid="{F1C2228D-F1F5-4859-A2D6-256140D80E7F}" filter="1" showAutoFilter="1">
      <pageMargins left="0.511811024" right="0.511811024" top="0.78740157499999996" bottom="0.78740157499999996" header="0.31496062000000002" footer="0.31496062000000002"/>
      <autoFilter ref="A4:X383" xr:uid="{B71443D8-7EF5-4AE7-B41A-B10152918191}">
        <filterColumn colId="4">
          <filters>
            <filter val="Apoio a execução do Projeto Wash"/>
            <filter val="Apoio na execução do Projeto Eficientização das Instalações"/>
            <filter val="Frota c/ motorista"/>
            <filter val="Frota Eventual"/>
            <filter val="Gestão de Frota"/>
            <filter val="Jardinagem"/>
            <filter val="Manutenção de Elevadores"/>
            <filter val="Manutenção Predial"/>
            <filter val="Monitoração Radiológica"/>
            <filter val="Projeto Wash"/>
            <filter val="Scanner"/>
            <filter val="Telefonia"/>
            <filter val="Terceirizados"/>
          </filters>
        </filterColumn>
      </autoFilter>
    </customSheetView>
    <customSheetView guid="{2833F33F-8E84-47F5-B6A4-2C801C5BB0AE}" filter="1" showAutoFilter="1">
      <pageMargins left="0.511811024" right="0.511811024" top="0.78740157499999996" bottom="0.78740157499999996" header="0.31496062000000002" footer="0.31496062000000002"/>
      <autoFilter ref="A4:X788" xr:uid="{51B226A0-7627-4833-8A8E-E8290690245C}">
        <filterColumn colId="3">
          <filters>
            <filter val="3DERAS MANUFATURA DIGITAL LTDA"/>
            <filter val="5G ENERGIA, COMERCIAL IMPORTADORA E EXPORTADORA LTDA"/>
            <filter val="A2 ROBOTICS COMERCIO IMPORTACAO E EXPORTACAO LTDA"/>
            <filter val="A3 LOCACAO DE MAO DE OBRA E SERVICOS EIRELI (CNPJ 23.080.111/0001-50)"/>
            <filter val="AC COMERCIO DE FERRAMENTAS E PRODUTOS PARA FIXACAO LTDA"/>
            <filter val="ACQUA MASTER LAVANDERIA LTDA"/>
            <filter val="ADSERVI - ADMINISTRADORA DE SERVICOS LTDA"/>
            <filter val="ALVORADA VEÍCULOS LTDA-ME"/>
            <filter val="AMERICANA3D EQUIPAMENTOS ELETRÔNICOS E MATERIAIS PLÁSTICOS LTDA"/>
            <filter val="APECE SERVICOS GERAIS LTDA"/>
            <filter val="APOLLO SERVICOS TERCEIRIZADOS E MAO DE OBRA ESPECIALIZADA - EIRELI"/>
            <filter val="APOLLO SERVIÇOS TERCEIRIZADOS E MÃO DE OBRA ESPECIALIZADA - EIRELI"/>
            <filter val="APRUMPAR - ASSOCIACAO DOS PRODUTORES RURAIS DO MUNICIPIO DE PARANAGUA"/>
            <filter val="ARAUCARIA AR CONDICIONADO LTDA"/>
            <filter val="ARAUCÁRIA AR CONDICIONADO LTDA"/>
            <filter val="ARISTOCRATA TECNOLOGIA E APOIO ADMINISTRATIVOS LTDA"/>
            <filter val="ASAE SERVICOS ELETRICOS LTDA"/>
            <filter val="ASSOCIACAO DOS AGRICULTORES ORGANICOS AGROECOLOGICOS DO MUNICÍPIO DE CAMPO MAGRO"/>
            <filter val="ASSOCIACAO DOS PRODUTORES DA AGRICULTURA FAMILIAR E E PRODUTOS COLONIAIS DE PAULO F"/>
            <filter val="ASSOCIAÇÃO MEGA TAXI BRASIL"/>
            <filter val="BALDUSSI SOLUCOES LTDA ME"/>
            <filter val="BIO RESÍDUOS TRANSPORTES LTDA"/>
            <filter val="BOING COMERCIO ATACADISTA DE MATERIAIS LTDA EPP"/>
            <filter val="BUHRING CONSTRUCOES LTDA"/>
            <filter val="C A MACIEL CONSTRUTORA EIRELI"/>
            <filter val="C2 EMPREENDIMENTOS LTDA"/>
            <filter val="COCAMAR MAQUINAS AGRICOLAS LTDA"/>
            <filter val="COMSABOR COMERCIO DE ALIMENTOS LTDA"/>
            <filter val="CONJUNTO DE AMADORES DE TEATRO"/>
            <filter val="CONSTRUTORA DINIZ EIRELI - ME"/>
            <filter val="CONSTRUTORA VALE OESTE EIRELI"/>
            <filter val="CONSTRUTORA VALE OESTE LTDA"/>
            <filter val="COOPERATIVA AGRICULTURA FAMILIAR INTEGRADA - COOPAFI"/>
            <filter val="COOPERATIVA AGROECOLÓGICA VALE DO IGUAÇU"/>
            <filter val="Cooperativa da Agricultura Familiar Integrada de Capanema"/>
            <filter val="COOPERATIVA DE PRODUTORES E ARTESAOS DE ASTORGA - PR"/>
            <filter val="COOPERATIVA DOS PRODUTORES RURAIS DE CORONEL VIVIDA - COOPERVIVIDA"/>
            <filter val="COPERSOL ADMINISTRACAO E SERVICOS DE MONITORAMENTO LTDA"/>
            <filter val="COPERSOL ADMINISTRAÇÃO E SERVIÇOS DE MONITORAMENTO LTDA"/>
            <filter val="COSTA E GONCALVES EDIFICACOES LTDA"/>
            <filter val="COSTA E GONCALVES EDIFICAÇÕES LTDA"/>
            <filter val="COSTA E GONÇALVES EDIFICAÇÕES LTDA"/>
            <filter val="COSTA E GONÇALVES ENGENHARIA LTDA"/>
            <filter val="D E C MASTER SERVIÇOS EIRELI"/>
            <filter val="DELONIX SERVICOS E LOCACOES LTDA"/>
            <filter val="DF ELETROTÉCNICA COMÉRCIO MANUTENÇÃO E LOCAÇÃO DE EQUIPAMENTOS ELETRICOS EIRELI"/>
            <filter val="DINAMICA SERVICOS DE LIMPEZA E CONSERVACAO LTDA"/>
            <filter val="Dulce Stefaniak 03618411910"/>
            <filter val="E. A. LIMA PÃES E DOCES LTDA"/>
            <filter val="E4 CONSTRUCAO E MANUTENCAO DE EDIFICIOS LTDA"/>
            <filter val="EDELTO JOÃO DE PAIVA 57123110897"/>
            <filter val="E-LABORE SERVIÇOS E TECNOLOGIA SOCIAL LTDA"/>
            <filter val="ELETRIMAX ELÉTRICA E FERRAMENTAS LTDA"/>
            <filter val="EMPREENDIMENTOS TURISTICOS MAGALA LTDA"/>
            <filter val="EMPREENDIMENTOS TURÍSTICOS MAGALA LTDA"/>
            <filter val="EMPRESA BRASIL DE COMUNICAÇÃO S/A – EBC"/>
            <filter val="ENGETELA COMERCIO E SERVICOS LTDA"/>
            <filter val="EUNICE MARIA GONCALVES DE OLIVEIRA"/>
            <filter val="EUNICE MARIA GONÇALVES DE OLIVEIRA - EPP"/>
            <filter val="EVANDRO GENERO EPP - LIMPATEC SERVIÇOS TERCEIRIZADOS LTDA"/>
            <filter val="F K PARDINHO LTDA"/>
            <filter val="FERRAGENS DONDA MATERIAIS ELÉTRICOS, HIDRAULICOS E SERVICOS DE ENGENHARIA LTDA"/>
            <filter val="FRAC LIMPEZA, ASSEIO E CONSERVACAO PREDIAL EIRELI"/>
            <filter val="FRAC LIMPEZA, ASSEIO E CONSERVACAO PREDIAL LTDA"/>
            <filter val="FRAC LIMPEZA, ASSEIO E CONSERVAÇÃO PREDIAL LTDA"/>
            <filter val="FUNDACAO DE APOIO A EDUCACAO, PESQUISA E DESENVOLVIMENTO CIENTÍFICO E TECNOLÓGICO DA UTFPR"/>
            <filter val="Fundação de Apoio à Educação, Pesquisa e Desenvolvimento Científico e Tecnológico da UTFPR - FUNTEF"/>
            <filter val="G.A. ENGENHARIA LTDA"/>
            <filter val="GMAES TELECOM LTDA"/>
            <filter val="GOOD SERV DE CLIMATIZACAO LTDA"/>
            <filter val="GOOD SERV DE CLIMATIZAÇÃO LTDA"/>
            <filter val="GOOD SERV DE CLIMATIZACAO LTDA - EPP"/>
            <filter val="GOOD SERV. DE CLIMATIZAÇÃO LTDA"/>
            <filter val="Guaimbe Construtora Eireli"/>
            <filter val="GUAIMBE CONSTRUTORA LTDA"/>
            <filter val="H3N DESENVOLVIMENTOS ELETRÔNICOS EIRELI"/>
            <filter val="HELEN PAULA CAITANA DIAS EIRELI"/>
            <filter val="HELEN PAULA CAITANA DIAS EIRELI - EPP"/>
            <filter val="HELEN PAULA CAITANA DIAS LTDA"/>
            <filter val="INTERATIVA SOLUÇÕES EM IMPRESSÃO EIREL"/>
            <filter val="INTERATIVA SOLUÇÕES EM IMPRESSÃO EIRELI"/>
            <filter val="INTERATIVA SOLUCOES EM IMPRESSAO LTDA"/>
            <filter val="INTERATIVA SOLUÇOES EM IMPRESSAO LTDA"/>
            <filter val="INTERATIVA SOLUÇÕES EM IMPRESSAO LTDA"/>
            <filter val="INTERATIVA SOLUÇÕES EM IMPRESSÃO LTDA"/>
            <filter val="J C FARIAS PEREIRA - LTDA"/>
            <filter val="JOÃO GRABOVICZ PEREIRA EIRELI"/>
            <filter val="JOSE CARLOS BELVAO 54393558987"/>
            <filter val="JOSÉ LUCAS FERREIRA – EIRELI"/>
            <filter val="JOSE LUCAS FERREIRA EIRELI"/>
            <filter val="LIDER NOTEBOOKS COMERCIO E SERVICOS LTDA"/>
            <filter val="LIGGA TELECOMUNICAÇÕES S/A (sucessora  de COPEL TELECOMUNICAÇÕES S/A)"/>
            <filter val="LIGUE MOVEL S.A"/>
            <filter val="LIMTEC SERVICOS ESPECIALIZADOS LTDA"/>
            <filter val="LIMTEC SERVIÇOS ESPECIALIZADOS LTDA"/>
            <filter val="LIMTEC SERVIÇOS ESPECIALIZADOS LTDA​"/>
            <filter val="MAC VIGILANCIA E SEGURANCA PATRIMONIAL - EIRELI"/>
            <filter val="MAKLON INSTALAÇÃO E MANUTENÇÃO ELÉTRICA LTDA"/>
            <filter val="MASTER CLEAN LIMPEZA E CONSERVAÇÃO LTDA"/>
            <filter val="MAURICIO FORTUNATO DA PAIXÃO"/>
            <filter val="MERCADO GAVLAK - LTDA"/>
            <filter val="NELSON FERRARI EIRELI"/>
            <filter val="ODAIR GRABOSKI"/>
            <filter val="P S GERENCIAL DE NEGOCIOS LTDA"/>
            <filter val="Panificadora Pura Gula LTDA"/>
            <filter val="PANTANAL VEÍCULOS LTDA"/>
            <filter val="PETBRAZIL CLINICA VETERINARIA LTDA"/>
            <filter val="PLANSERVICE TERCEIRIZAÇÃO DE SERVIÇOS - LTDA"/>
            <filter val="PLANSERVICE TERCEIRIZAÇÃO DE SERVIÇOS EIRELI"/>
            <filter val="POSITIVO  TECNOLOGIA S/A (Filial)"/>
            <filter val="POSITIVO TECNOLOGIA S.A"/>
            <filter val="POSITIVO TECNOLOGIA S.A."/>
            <filter val="POSITIVO TECNOLOGIA S/A (Filial)"/>
            <filter val="POSTO TREVO MACEDO COMBUSTÍVEIS LTDA"/>
            <filter val="PR LABOR COM. DE PRODUTOS E EQUIPAMENTOS PARA LABORATORIOS LTDA"/>
            <filter val="PROFISER - SERVIÇOS PROFISSIONAIS LTDA"/>
            <filter val="R. C. ROMANO IMPORTACAO DE ELETRO"/>
            <filter val="R.R.F. GUIMARÃES AGÊNCIA DE VIAGENS LTDA"/>
            <filter val="RENAN ALLAN SANCHEZ ZELASCHI 05936531902"/>
            <filter val="SEGVILLE SERVIÇOS ESPECIALIZADOS LTDA"/>
            <filter val="SETTA - SERVICOS TERCEIRIZADOS LTDA"/>
            <filter val="SETTA - SERVIÇOS TERCEIRIZADOS LTDA"/>
            <filter val="SETTA SERVICOS TERCEIRIZADOS LTDA"/>
            <filter val="SETTA SERVIÇOS TERCEIRIZADOS LTDA"/>
            <filter val="SETTA-SERVIÇOS TERCEIRIZADOS LTDA"/>
            <filter val="SEVEN LAVANDERIAS LTDA - ME"/>
            <filter val="SILVANA DA CONCEICAO KAMPA"/>
            <filter val="SK DISTRIBUIDORA E COMERCIO DE LIVROS LTDA"/>
            <filter val="SK DISTRIBUIDORA E COMÉRCIO DE LIVROS LTDA"/>
            <filter val="SMART LINK SOLUCOES LTDA"/>
            <filter val="Smart Link Soluções Ltda"/>
            <filter val="SOLUMINAR SERVICE LTDA"/>
            <filter val="SUPERMERCADO BOM PRECO JACAREZINHO LTDA"/>
            <filter val="TransIsaak Turismo Ltda"/>
            <filter val="VALI AUDITORIA ASSESSORIA CONTÁBIL E FISCAL LTDA"/>
            <filter val="VALMIR MINE DE OLIVEIRA"/>
            <filter val="VARPEC ENGENHARIA LTDA"/>
            <filter val="VENEZA SERVICOS ADMINISTRATIVOS LTDA"/>
            <filter val="VENEZA SERVIÇOS ADMINISTRATIVOS LTDA"/>
            <filter val="WJ BRASIL TRANSPORTES LTDA"/>
            <filter val="WJ BRASIL TRANSPORTESLTDA"/>
            <filter val="WROS SEGURANCA LTDA"/>
          </filters>
        </filterColumn>
      </autoFilter>
    </customSheetView>
    <customSheetView guid="{BA14E662-7674-4A2B-9FFB-B8663DC42617}" filter="1" showAutoFilter="1">
      <pageMargins left="0.511811024" right="0.511811024" top="0.78740157499999996" bottom="0.78740157499999996" header="0.31496062000000002" footer="0.31496062000000002"/>
      <autoFilter ref="A4:X397" xr:uid="{468CBCAE-6310-4C25-AC0C-3EC37E27F207}"/>
    </customSheetView>
    <customSheetView guid="{778954C2-3E7D-4C2C-A02A-EC74DA420832}" filter="1" showAutoFilter="1">
      <pageMargins left="0.511811024" right="0.511811024" top="0.78740157499999996" bottom="0.78740157499999996" header="0.31496062000000002" footer="0.31496062000000002"/>
      <autoFilter ref="A4:X800" xr:uid="{C65932E0-1C63-4827-B739-E07148A21F2E}"/>
    </customSheetView>
    <customSheetView guid="{B28176B9-9449-4B8B-90A3-485AA3973867}" filter="1" showAutoFilter="1">
      <pageMargins left="0.511811024" right="0.511811024" top="0.78740157499999996" bottom="0.78740157499999996" header="0.31496062000000002" footer="0.31496062000000002"/>
      <autoFilter ref="A4:X800" xr:uid="{56A5D632-91B9-4088-ABAF-82FA902E64CC}"/>
    </customSheetView>
    <customSheetView guid="{67D5C975-4A58-4A73-A8AF-6237DC7E5E90}" filter="1" showAutoFilter="1">
      <pageMargins left="0.511811024" right="0.511811024" top="0.78740157499999996" bottom="0.78740157499999996" header="0.31496062000000002" footer="0.31496062000000002"/>
      <autoFilter ref="B2:D2" xr:uid="{49D9DB2E-44D8-474D-8B6C-BD8858009881}"/>
    </customSheetView>
    <customSheetView guid="{F73E6EC3-1129-4D3D-8983-0F29A250C2C7}" filter="1" showAutoFilter="1">
      <pageMargins left="0.511811024" right="0.511811024" top="0.78740157499999996" bottom="0.78740157499999996" header="0.31496062000000002" footer="0.31496062000000002"/>
      <autoFilter ref="A4:X788" xr:uid="{EF0CBA6E-5D5D-46CE-B51E-1BD944FF45D3}">
        <filterColumn colId="3">
          <filters>
            <filter val="3DERAS MANUFATURA DIGITAL LTDA"/>
            <filter val="5G ENERGIA, COMERCIAL IMPORTADORA E EXPORTADORA LTDA"/>
            <filter val="A. ANTONIO REDONDO CHAVEIRO"/>
            <filter val="A2 ROBOTICS COMERCIO IMPORTACAO E EXPORTACAO LTDA"/>
            <filter val="A3 LOCACAO DE MAO DE OBRA E SERVICOS EIRELI (CNPJ 23.080.111/0001-50)"/>
            <filter val="AC COMERCIO DE FERRAMENTAS E PRODUTOS PARA FIXACAO LTDA"/>
            <filter val="ACQUA MASTER LAVANDERIA LTDA"/>
            <filter val="ADRIMAX PRESTAÇÃO DE SERVIÇOS DE LIMPEZA E CONSERVAÇÃO - EIRELI"/>
            <filter val="ADSERVI - ADMINISTRADORA DE SERVICOS LTDA"/>
            <filter val="ALGO A MAIS SERVIÇOS TEMPORARIOS LTDA"/>
            <filter val="ALVORADA VEÍCULOS LTDA-ME"/>
            <filter val="AMERICANA3D EQUIPAMENTOS ELETRÔNICOS E MATERIAIS PLÁSTICOS LTDA"/>
            <filter val="APECE SERVICOS GERAIS LTDA"/>
            <filter val="APOLLO SERVICOS TERCEIRIZADOS E MAO DE OBRA ESPECIALIZADA - EIRELI"/>
            <filter val="APOLLO SERVIÇOS TERCEIRIZADOS E MÃO DE OBRA ESPECIALIZADA - EIRELI"/>
            <filter val="APRUMPAR - ASSOCIACAO DOS PRODUTORES RURAIS DO MUNICIPIO DE PARANAGUA"/>
            <filter val="ARAUCARIA AR CONDICIONADO LTDA"/>
            <filter val="ARAUCÁRIA AR CONDICIONADO LTDA"/>
            <filter val="ARISTOCRATA TECNOLOGIA E APOIO ADMINISTRATIVOS LTDA"/>
            <filter val="ASAE SERVICOS ELETRICOS LTDA"/>
            <filter val="ASSOCIAÇÃO BRASILEIRA DE NORMAS TÉCNICAS – ABNT"/>
            <filter val="ASSOCIACAO DOS AGRICULTORES ORGANICOS AGROECOLOGICOS DO MUNICÍPIO DE CAMPO MAGRO"/>
            <filter val="ASSOCIACAO DOS PRODUTORES DA AGRICULTURA FAMILIAR E E PRODUTOS COLONIAIS DE PAULO F"/>
            <filter val="ASSOCIAÇÃO MEGA TAXI BRASIL"/>
            <filter val="ASSOCIAÇÃO PARANAENSE DE CULTURA APC"/>
            <filter val="ATLANTA-LOCADORA DE VEICULOS LTDA"/>
            <filter val="ATLANTA-LOCADORA DE VEÍCULOS LTDA."/>
            <filter val="BALDUSSI SOLUCOES LTDA"/>
            <filter val="BALDUSSI SOLUÇÕES LTDA"/>
            <filter val="BALDUSSI SOLUCOES LTDA ME"/>
            <filter val="BETRON MANUTENÇÃO E SERVIÇOS LTDA"/>
            <filter val="BETRON TECNOLOGIA EM SEGURANÇA LTDA"/>
            <filter val="BIO RESÍDUOS TRANSPORTES LTDA"/>
            <filter val="BOING COMERCIO ATACADISTA DE MATERIAIS LTDA EPP"/>
            <filter val="BRS SP SUPRIMENTOS CORPORATIVOS LTDA"/>
            <filter val="BSK CONSTRUÇÃO CIVIL E SERVIÇOS EIRELI"/>
            <filter val="BUHRING CONSTRUÇÕES EIRELI"/>
            <filter val="BUHRING CONSTRUCOES LTDA"/>
            <filter val="C A MACIEL CONSTRUTORA EIRELI"/>
            <filter val="C2 EMPREENDIMENTOS LTDA"/>
            <filter val="CLARO S.A"/>
            <filter val="CLARO S.A."/>
            <filter val="CLEONIR MARIA LUDVICHAK RODRIGUES 96911956900"/>
            <filter val="COCAMAR MAQUINAS AGRICOLAS LTDA"/>
            <filter val="COMSABOR COMERCIO DE ALIMENTOS LTDA"/>
            <filter val="CONJUNTO DE AMADORES DE TEATRO"/>
            <filter val="CONSTRUTORA DINIZ EIRELI - ME"/>
            <filter val="CONSTRUTORA VALE OESTE EIRELI"/>
            <filter val="CONSTRUTORA VALE OESTE LTDA"/>
            <filter val="COOPERATIVA AGRICULTURA FAMILIAR INTEGRADA - COOPAFI"/>
            <filter val="COOPERATIVA AGROECOLÓGICA VALE DO IGUAÇU"/>
            <filter val="Cooperativa da Agricultura Familiar Integrada de Capanema"/>
            <filter val="COOPERATIVA DE PRODUTORES E ARTESAOS DE ASTORGA - PR"/>
            <filter val="COOPERATIVA DE PRODUTORES ORGÂNICOS CORES DA TERRA"/>
            <filter val="COOPERATIVA DOS PRODUTORES RURAIS DE CORONEL VIVIDA - COOPERVIVIDA"/>
            <filter val="COPERSOL ADMINISTRACAO E SERVICOS DE MONITORAMENTO LTDA"/>
            <filter val="COPERSOL ADMINISTRAÇÃO E SERVIÇOS DE MONITORAMENTO LTDA"/>
            <filter val="COSTA E GONCALVES EDIFICACOES LTDA"/>
            <filter val="COSTA E GONCALVES EDIFICAÇÕES LTDA"/>
            <filter val="COSTA E GONÇALVES EDIFICAÇÕES LTDA"/>
            <filter val="COSTA E GONÇALVES ENGENHARIA LTDA"/>
            <filter val="D E C MASTER SERVIÇOS EIRELI"/>
            <filter val="DELONIX SERVICOS E LOCACOES LTDA"/>
            <filter val="DF ELETROTÉCNICA COMÉRCIO MANUTENÇÃO E LOCAÇÃO DE EQUIPAMENTOS ELETRICOS EIRELI"/>
            <filter val="DINAMICA SERVICOS DE LIMPEZA E CONSERVACAO LTDA"/>
            <filter val="DIRETIVA PATRIMONIAL LTDA"/>
            <filter val="Dulce Stefaniak 03618411910"/>
            <filter val="E. A. LIMA PÃES E DOCES LTDA"/>
            <filter val="E4 CONSTRUCAO E MANUTENCAO DE EDIFICIOS LTDA"/>
            <filter val="EAI TELECOMUNICACOES LTDA"/>
            <filter val="EAI TELECOMUNICAÇÕES LTDA"/>
            <filter val="EDELTO JOÃO DE PAIVA 57123110897"/>
            <filter val="Eduardo Zarate Elias &amp; Cia LTDA"/>
            <filter val="E-LABORE SERVIÇOS E TECNOLOGIA SOCIAL LTDA"/>
            <filter val="ELETRIMAX ELÉTRICA E FERRAMENTAS LTDA"/>
            <filter val="ELETRON ELEVADORES LTDA"/>
            <filter val="ELEVADORES CONISTEL LTDA - ME"/>
            <filter val="ELEVADORES ORTIS LTDA"/>
            <filter val="EMPREENDIMENTO TURÍSTICOS MAGALA EIRELI"/>
            <filter val="EMPREENDIMENTO TURÍSTICOS MAGALA LTDA - ME"/>
            <filter val="EMPREENDIMENTOS TURISTICOS MAGALA LTDA"/>
            <filter val="EMPREENDIMENTOS TURÍSTICOS MAGALA LTDA"/>
            <filter val="EMPRESA BRASIL DE COMUNICAÇÃO S/A – EBC"/>
            <filter val="EMPRESA BRASILEIRA DE CORREIOS E TELÉGRAFOS"/>
            <filter val="EMPRESA EWT BRASIL ELEVADORES LTDA ME"/>
            <filter val="ENGETELA COMERCIO E SERVICOS LTDA"/>
            <filter val="EVANDRO GENERO EPP - LIMPATEC SERVIÇOS TERCEIRIZADOS LTDA"/>
            <filter val="EXTREME DIGITAL CONSULTORIA E REPRESENTAÇÕES LTDA"/>
            <filter val="F K PARDINHO LTDA"/>
            <filter val="FERRAGENS DONDA MATERIAIS ELÉTRICOS, HIDRAULICOS E SERVICOS DE ENGENHARIA LTDA"/>
            <filter val="FRAC LIMPEZA, ASSEIO E CONSERVACAO PREDIAL EIRELI"/>
            <filter val="FRAC LIMPEZA, ASSEIO E CONSERVACAO PREDIAL LTDA"/>
            <filter val="FRAC LIMPEZA, ASSEIO E CONSERVAÇÃO PREDIAL LTDA"/>
            <filter val="FUNDAÇÃO DE APOIO À EDUCAÇÃO, PESQUISA E DESENVOLVIMENTO CIENTÍFICO E TECNOLÓGICO DA UNIVERSIDADE TECNOLÓGICA FEDERAL DO PARANÁ"/>
            <filter val="FUNDACAO DE APOIO A EDUCACAO, PESQUISA E DESENVOLVIMENTO CIENTÍFICO E TECNOLÓGICO DA UTFPR"/>
            <filter val="FUNDAÇÃO DE APOIO À EDUCAÇÃO, PESQUISA E DESENVOLVIMENTO CIENTÍFICO E TECNOLÓGICO DA UTFPR - _x000a_FUNTEF/PR"/>
            <filter val="Fundação de Apoio à Educação, Pesquisa e Desenvolvimento Científico e Tecnológico da UTFPR - FUNTEF"/>
            <filter val="FUNDAÇÃO DE APOIO AO DESENVOLVIMENTO DA UNIVERSIDADE ESTADUAL DO CENTRO-OESTE - FAU"/>
            <filter val="FUNTEF"/>
            <filter val="G.A. ENGENHARIA LTDA"/>
            <filter val="GMAES TELECOM LTDA"/>
            <filter val="GOOD SERV DE CLIMATIZACAO LTDA"/>
            <filter val="GOOD SERV DE CLIMATIZAÇÃO LTDA"/>
            <filter val="GOOD SERV DE CLIMATIZACAO LTDA - EPP"/>
            <filter val="GOOD SERV. DE CLIMATIZAÇÃO LTDA"/>
            <filter val="GOP Engenharia Ltda."/>
            <filter val="Guaimbe Construtora Eireli"/>
            <filter val="GUAIMBE CONSTRUTORA LTDA"/>
            <filter val="H3N DESENVOLVIMENTOS ELETRÔNICOS EIRELI"/>
            <filter val="HELEN PAULA CAITANA DIAS EIRELI"/>
            <filter val="HELEN PAULA CAITANA DIAS EIRELI - EPP"/>
            <filter val="HELEN PAULA CAITANA DIAS LTDA"/>
            <filter val="I9 SOLUTIONS - SOLUÇÕES COMERCIAIS E GESTAO DE TRANSPORTE LTDA"/>
            <filter val="INOVA SOLUÇÕES EM TELECOMUNICAÇÃO EIRELI"/>
            <filter val="INTERATIVA SOLUÇÕES EM IMPRESSÃO EIREL"/>
            <filter val="INTERATIVA SOLUÇÕES EM IMPRESSÃO EIRELI"/>
            <filter val="INTERATIVA SOLUCOES EM IMPRESSAO LTDA"/>
            <filter val="INTERATIVA SOLUÇOES EM IMPRESSAO LTDA"/>
            <filter val="INTERATIVA SOLUÇÕES EM IMPRESSAO LTDA"/>
            <filter val="INTERATIVA SOLUÇÕES EM IMPRESSÃO LTDA"/>
            <filter val="J C FARIAS PEREIRA - LTDA"/>
            <filter val="JOÃO GRABOVICZ PEREIRA EIRELI"/>
            <filter val="JOHNSON DE AGUIAR CAITANO"/>
            <filter val="JORGE LUIZ MACHADO &amp; CIA LTDA EPP"/>
            <filter val="JOSE CARLOS BELVAO 54393558987"/>
            <filter val="JOSE LUCAS FERREIRA"/>
            <filter val="JOSE LUCAS FERREIRA - EIRELI"/>
            <filter val="JOSÉ LUCAS FERREIRA - EIRELI"/>
            <filter val="JOSÉ LUCAS FERREIRA – EIRELI"/>
            <filter val="JOSE LUCAS FERREIRA EIRELI"/>
            <filter val="L BRENNER &amp; CIA LTDA"/>
            <filter val="LIDER NOTEBOOKS COMERCIO E SERVICOS LTDA"/>
            <filter val="LIDERANCA LIMPEZA E CONSERVACAO -LTDA"/>
            <filter val="LIGGA TELECOMUNICAÇÕES S/A (sucessora  de COPEL TELECOMUNICAÇÕES S/A)"/>
            <filter val="LIGUE MOVEL S.A"/>
            <filter val="LIMTEC SERVICOS ESPECIALIZADOS LTDA"/>
            <filter val="LIMTEC SERVIÇOS ESPECIALIZADOS LTDA"/>
            <filter val="LIMTEC SERVIÇOS ESPECIALIZADOS LTDA​"/>
            <filter val="LUCIANI ZANATTA SENDESKI LTDA"/>
            <filter val="LUCINEIA SOARES DE OLIVEIRA 04075353907"/>
            <filter val="LUZA MARA VALPERES SCHWEBEL 71009485920"/>
            <filter val="MAC VIGILANCIA E SEGURANCA PATRIMONIAL - EIRELI"/>
            <filter val="MAKLON INSTALAÇÃO E MANUTENÇÃO ELÉTRICA LTDA"/>
            <filter val="MASTER CLEAN LIMPEZA E CONSERVAÇÃO LTDA"/>
            <filter val="MAURICIO FORTUNATO DA PAIXÃO"/>
            <filter val="MERCADO GAVLAK - LTDA"/>
            <filter val="METODO TELECOMUNICAÇÕES E COMÉRCIO LTDA"/>
            <filter val="MÉTODO TELECOMUNICAÇÕES E COMÉRCIO LTDA"/>
            <filter val="MUNDIAL TERCEIRIZADORA LTDA"/>
            <filter val="NELSON FERRARI EIRELI"/>
            <filter val="ODAIR GRABOSKI"/>
            <filter val="ODAIR GRABOSKI - ME"/>
            <filter val="OI. S.A  - EM RECUPERAÇÃO JUDICIAL"/>
            <filter val="OPENCADD ADVANCED TECHNOLOGY COMÉRCIO E SERVIÇOS LTDA"/>
            <filter val="ORBENK ADMINISTRACAO E SERVICOS LTDA"/>
            <filter val="ORBENK ADMINISTRAÇÃO E SERVIÇOS LTDA"/>
            <filter val="P S GERENCIAL DE NEGOCIOS LTDA"/>
            <filter val="Panificadora Pura Gula LTDA"/>
            <filter val="PANTANAL VEICULOS LTDA"/>
            <filter val="PANTANAL VEÍCULOS LTDA"/>
            <filter val="PANTANAL-VEICULOS LTDA"/>
            <filter val="PAPOLÂ CAFÉ &amp; BISTRO LTDA"/>
            <filter val="PAULO SIEWERT JUNIOR"/>
            <filter val="PEARSON EDUCATION DO BRASIL S.A"/>
            <filter val="PETBRAZIL CLINICA VETERINARIA LTDA"/>
            <filter val="PLANSERVICE TERCEIRIZACAO DE SERVICOS - EIRELI"/>
            <filter val="PLANSERVICE TERCEIRIZAÇÃO DE SERVIÇOS – EIRELI"/>
            <filter val="PLANSERVICE TERCEIRIZAÇÃO DE SERVIÇOS - LTDA"/>
            <filter val="PLANSERVICE TERCEIRIZAÇÃO DE SERVIÇOS EIRELI"/>
            <filter val="POSITIVO  TECNOLOGIA S/A (Filial)"/>
            <filter val="POSITIVO TECNOLOGIA S.A"/>
            <filter val="POSITIVO TECNOLOGIA S.A."/>
            <filter val="POSITIVO TECNOLOGIA S/A (Filial)"/>
            <filter val="POSTO TREVO MACEDO COMBUSTÍVEIS LTDA"/>
            <filter val="PR LABOR COM. DE PRODUTOS E EQUIPAMENTOS PARA LABORATORIOS LTDA"/>
            <filter val="PRIME CONSULTORIA E ASSESSORIA EMPRESARIAL LTDA"/>
            <filter val="PROFISER - SERVIÇOS PROFISSIONAIS LTDA"/>
            <filter val="R. C. ROMANO IMPORTACAO DE ELETRO"/>
            <filter val="R.R.F. GUIMARÃES AGÊNCIA DE VIAGENS LTDA"/>
            <filter val="REDE NACIONAL DE ENSINO E PESQUISA - RNP"/>
            <filter val="RENAN ALLAN SANCHEZ ZELASCHI 05936531902"/>
            <filter val="RMO CONSULTORES ASSOCIADOS LTDA"/>
            <filter val="RODRIGUES &amp; SCHULTZ LOCADORA DE VEÍCULOS LTDA"/>
            <filter val="SAPRA LANDAUER SERVICO DE ASSESSORIA E PROTEÇÃO RADIOLÓGICA LTDA"/>
            <filter val="SEGUROS SURA S.A"/>
            <filter val="SEGVILLE SERVIÇOS ESPECIALIZADOS LTDA"/>
            <filter val="SERGIO SACZK SERVICOS E LOCACOES LTDA"/>
            <filter val="SERVICO FEDERAL DE PROCESSAMENTO DE DADOS -SERPRO"/>
            <filter val="SERVIOESTE SOLUÇÕES AMBIENTAIS LTDA"/>
            <filter val="SETTA - SERVICOS TERCEIRIZADOS LTDA"/>
            <filter val="SETTA - SERVIÇOS TERCEIRIZADOS LTDA"/>
            <filter val="SETTA SERVICOS TERCEIRIZADOS LTDA"/>
            <filter val="SETTA SERVIÇOS TERCEIRIZADOS LTDA"/>
            <filter val="SETTA-SERVIÇOS TERCEIRIZADOS LTDA"/>
            <filter val="SEVEN LAVANDERIAS LTDA - ME"/>
            <filter val="SILVANA DA CONCEICAO KAMPA"/>
            <filter val="SIMPRESS COMERCIO LOCACAO E SERVICOS LTDA"/>
            <filter val="SK DISTRIBUIDORA E COMERCIO DE LIVROS LTDA"/>
            <filter val="SK DISTRIBUIDORA E COMÉRCIO DE LIVROS LTDA"/>
            <filter val="SMART LINK SOLUCOES LTDA"/>
            <filter val="Smart Link Soluções Ltda"/>
            <filter val="SOBENO SERVIÇOS PARA ELEVADORES LTDA"/>
            <filter val="SOLUMINAR SERVICE LTDA"/>
            <filter val="STILO ELEVADORES LTDA"/>
            <filter val="SUPERMERCADO BOM PRECO JACAREZINHO LTDA"/>
            <filter val="TELEFÔNICA BRASIL S.A"/>
            <filter val="THYSSENKRUPP ELEVADORES S/A"/>
            <filter val="TICKET SOLUCOES HDFGT S/A"/>
            <filter val="TK ELEVADORES BRASIL LTDA"/>
            <filter val="TRANS ISAAK TURISMO LTDA"/>
            <filter val="TransIsaak Turismo Ltda"/>
            <filter val="VALI AUDITORIA ASSESSORIA CONTÁBIL E FISCAL LTDA"/>
            <filter val="VALMIR JOSE DREHER"/>
            <filter val="VALMIR MINE DE OLIVEIRA"/>
            <filter val="VALTER JOSE DUARTE IMUNIZACAO E CONTROLE DE PRAGAS URBANAS."/>
            <filter val="Van Rosa Prestação de Serviços Ltda"/>
            <filter val="VARPEC ENGENHARIA LTDA"/>
            <filter val="VENEZA SERVICOS ADMINISTRATIVOS LTDA"/>
            <filter val="VENEZA SERVIÇOS ADMINISTRATIVOS LTDA"/>
            <filter val="WJ BRASIL TRANSPORTES LTDA"/>
            <filter val="WJ BRASIL TRANSPORTESLTDA"/>
            <filter val="WROS SEGURANCA LTDA"/>
          </filters>
        </filterColumn>
        <filterColumn colId="4">
          <filters>
            <filter val="ACERVO BIBLIOGRÁFICO"/>
            <filter val="Almoxarifado Virtual"/>
            <filter val="Aquisição de combustível"/>
            <filter val="Aquisição Desktops"/>
            <filter val="Aquisição Desktops/notebooks"/>
            <filter val="Aquisição Notebooks"/>
            <filter val="Cercamento Ponta Grossa"/>
            <filter val="Coffee-Break"/>
            <filter val="Coleta Lixo Hospitalar"/>
            <filter val="Cuidador de Alunos"/>
            <filter val="Cuidadores de Alunos"/>
            <filter val="Desinsetização"/>
            <filter val="Engenharia"/>
            <filter val="Engenharia Bloco Didático"/>
            <filter val="Frota c/ motorista"/>
            <filter val="Frota Eventual"/>
            <filter val="Frota S/ Motorista"/>
            <filter val="Impressão"/>
            <filter val="Infraestrutura instalação Ar Condicionado"/>
            <filter val="Jardinagem"/>
            <filter val="Limpeza"/>
            <filter val="Locação de Veículo c/ motorisa"/>
            <filter val="Manutenção Ar-condicionado"/>
            <filter val="Manutenção de Elevadores"/>
            <filter val="Manutenção predial"/>
            <filter val="Manutenção Trator agrícola"/>
            <filter val="Outsourcing Almoxarifado Virtual"/>
            <filter val="Passagens"/>
            <filter val="Prestação Serviços-Eventos"/>
            <filter val="Publicidade legal"/>
            <filter val="Scanner"/>
            <filter val="Serviços de Lavanderia"/>
            <filter val="Sistema Fotovoltaico"/>
            <filter val="Telefonia"/>
            <filter val="Terceirizados"/>
            <filter val="Tradutor e Interprete"/>
            <filter val="Tradutor/Interprete"/>
            <filter val="Tradutor/Interprete e Cuidador de Alunos"/>
          </filters>
        </filterColumn>
        <filterColumn colId="10">
          <filters>
            <filter val="PROVIDÊNCIAS"/>
            <filter val="Rescisão Unilateral em 11/10/2023"/>
            <filter val="URGENTE"/>
            <filter val="VIGENTE"/>
          </filters>
        </filterColumn>
      </autoFilter>
    </customSheetView>
    <customSheetView guid="{44EF150C-A074-40C6-A83F-1EAF9C63E41A}" filter="1" showAutoFilter="1">
      <pageMargins left="0.511811024" right="0.511811024" top="0.78740157499999996" bottom="0.78740157499999996" header="0.31496062000000002" footer="0.31496062000000002"/>
      <autoFilter ref="A4:X383" xr:uid="{5970D6E5-6324-46FB-946F-23999BE40C4D}"/>
    </customSheetView>
    <customSheetView guid="{1C3024B0-C64A-441F-B1B1-5B027791200F}" filter="1" showAutoFilter="1">
      <pageMargins left="0.511811024" right="0.511811024" top="0.78740157499999996" bottom="0.78740157499999996" header="0.31496062000000002" footer="0.31496062000000002"/>
      <autoFilter ref="A4:X384" xr:uid="{D51805CA-C28D-488A-9F09-D04D33252783}">
        <filterColumn colId="3">
          <filters>
            <filter val="ADSERVI - ADMINISTRADORA DE SERVICOS LTDA"/>
            <filter val="APECE SERVICOS GERAIS LTDA"/>
            <filter val="APOLLO SERVICOS TERCEIRIZADOS E MAO DE OBRA ESPECIALIZADA - EIRELI"/>
            <filter val="APOLLO SERVIÇOS TERCEIRIZADOS E MÃO DE OBRA ESPECIALIZADA - EIRELI"/>
            <filter val="ATLANTA-LOCADORA DE VEICULOS LTDA"/>
            <filter val="ATLANTA-LOCADORA DE VEÍCULOS LTDA."/>
            <filter val="BALDUSSI SOLUCOES LTDA ME"/>
            <filter val="CONSTRUTORA DINIZ EIRELI - ME"/>
            <filter val="COSTA E GONCALVES EDIFICACOES LTDA"/>
            <filter val="COSTA E GONÇALVES EDIFICAÇÕES LTDA"/>
            <filter val="D E C MASTER SERVIÇOS EIRELI"/>
            <filter val="DELONIX SERVICOS E LOCACOES LTDA"/>
            <filter val="DINAMICA SERVICOS DE LIMPEZA E CONSERVACAO LTDA"/>
            <filter val="Eduardo Zarate Elias &amp; Cia LTDA"/>
            <filter val="E-LABORE SERVIÇOS E TECNOLOGIA SOCIAL LTDA"/>
            <filter val="EVANDRO GENERO EPP - LIMPATEC SERVIÇOS TERCEIRIZADOS LTDA"/>
            <filter val="FUNDACAO DE APOIO A EDUCACAO, PESQUISA E DESENVOLVIMENTO CIENTÍFICO E TECNOLÓGICO DA UTFPR"/>
            <filter val="Fundação de Apoio à Educação, Pesquisa e Desenvolvimento Científico e Tecnológico da UTFPR - FUNTEF"/>
            <filter val="HELEN PAULA CAITANA DIAS EIRELI"/>
            <filter val="INOVA SOLUÇÕES EM TELECOMUNICAÇÃO EIRELI"/>
            <filter val="JOSE CARLOS BELVAO 54393558987"/>
            <filter val="JOSÉ LUCAS FERREIRA – EIRELI"/>
            <filter val="LIGGA TELECOMUNICAÇÕES S/A (sucessora  de COPEL TELECOMUNICAÇÕES S/A)"/>
            <filter val="MAC VIGILANCIA E SEGURANCA PATRIMONIAL - EIRELI"/>
            <filter val="MERCADO GAVLAK - LTDA"/>
            <filter val="P S GERENCIAL DE NEGOCIOS LTDA"/>
            <filter val="PANTANAL VEÍCULOS LTDA"/>
            <filter val="PLANSERVICE TERCEIRIZAÇÃO DE SERVIÇOS EIRELI"/>
            <filter val="SMART LINK SOLUCOES LTDA"/>
            <filter val="Smart Link Soluções LTDA"/>
            <filter val="SOLUMINAR SERVICE LTDA"/>
            <filter val="STILO ELEVADORES LTDA"/>
            <filter val="TransIsaak Turismo Ltda"/>
            <filter val="VALMIR MINE DE OLIVEIRA"/>
            <filter val="VARPEC ENGENHARIA LTDA"/>
            <filter val="WROS SEGURANCA LTDA"/>
          </filters>
        </filterColumn>
      </autoFilter>
    </customSheetView>
    <customSheetView guid="{24E5D3EF-56C4-4D1A-A78F-28405A558997}" filter="1" showAutoFilter="1">
      <pageMargins left="0.511811024" right="0.511811024" top="0.78740157499999996" bottom="0.78740157499999996" header="0.31496062000000002" footer="0.31496062000000002"/>
      <autoFilter ref="A4:X788" xr:uid="{4F87FF02-0E22-45C4-857D-DF7D46C4C916}"/>
    </customSheetView>
    <customSheetView guid="{97DE1C65-4CA3-42DE-A679-80B1319C2D8B}" filter="1" showAutoFilter="1">
      <pageMargins left="0.511811024" right="0.511811024" top="0.78740157499999996" bottom="0.78740157499999996" header="0.31496062000000002" footer="0.31496062000000002"/>
      <autoFilter ref="A4:X788" xr:uid="{926D33FA-4949-4F89-90F1-0FB948D2DD0D}">
        <filterColumn colId="3">
          <filters>
            <filter val="3DERAS MANUFATURA DIGITAL LTDA"/>
            <filter val="5G ENERGIA, COMERCIAL IMPORTADORA E EXPORTADORA LTDA"/>
            <filter val="A2 ROBOTICS COMERCIO IMPORTACAO E EXPORTACAO LTDA"/>
            <filter val="A3 LOCACAO DE MAO DE OBRA E SERVICOS EIRELI (CNPJ 23.080.111/0001-50)"/>
            <filter val="AC COMERCIO DE FERRAMENTAS E PRODUTOS PARA FIXACAO LTDA"/>
            <filter val="ACQUA MASTER LAVANDERIA LTDA"/>
            <filter val="ALVORADA VEÍCULOS LTDA-ME"/>
            <filter val="AMERICANA3D EQUIPAMENTOS ELETRÔNICOS E MATERIAIS PLÁSTICOS LTDA"/>
            <filter val="APRUMPAR - ASSOCIACAO DOS PRODUTORES RURAIS DO MUNICIPIO DE PARANAGUA"/>
            <filter val="ARAUCARIA AR CONDICIONADO LTDA"/>
            <filter val="ARAUCÁRIA AR CONDICIONADO LTDA"/>
            <filter val="ARISTOCRATA TECNOLOGIA E APOIO ADMINISTRATIVOS LTDA"/>
            <filter val="ASAE SERVICOS ELETRICOS LTDA"/>
            <filter val="ASSOCIACAO DOS AGRICULTORES ORGANICOS AGROECOLOGICOS DO MUNICÍPIO DE CAMPO MAGRO"/>
            <filter val="ASSOCIACAO DOS PRODUTORES DA AGRICULTURA FAMILIAR E E PRODUTOS COLONIAIS DE PAULO F"/>
            <filter val="ASSOCIAÇÃO MEGA TAXI BRASIL"/>
            <filter val="BIO RESÍDUOS TRANSPORTES LTDA"/>
            <filter val="BOING COMERCIO ATACADISTA DE MATERIAIS LTDA EPP"/>
            <filter val="BUHRING CONSTRUÇÕES EIRELI"/>
            <filter val="BUHRING CONSTRUCOES LTDA"/>
            <filter val="C A MACIEL CONSTRUTORA EIRELI"/>
            <filter val="C2 EMPREENDIMENTOS LTDA"/>
            <filter val="COCAMAR MAQUINAS AGRICOLAS LTDA"/>
            <filter val="COMSABOR COMERCIO DE ALIMENTOS LTDA"/>
            <filter val="CONJUNTO DE AMADORES DE TEATRO"/>
            <filter val="CONSTRUTORA DINIZ EIRELI - ME"/>
            <filter val="CONSTRUTORA VALE OESTE EIRELI"/>
            <filter val="CONSTRUTORA VALE OESTE LTDA"/>
            <filter val="COOPERATIVA AGRICULTURA FAMILIAR INTEGRADA - COOPAFI"/>
            <filter val="COOPERATIVA AGROECOLÓGICA VALE DO IGUAÇU"/>
            <filter val="Cooperativa da Agricultura Familiar Integrada de Capanema"/>
            <filter val="COOPERATIVA DE PRODUTORES E ARTESAOS DE ASTORGA - PR"/>
            <filter val="COOPERATIVA DOS PRODUTORES RURAIS DE CORONEL VIVIDA - COOPERVIVIDA"/>
            <filter val="COPERSOL ADMINISTRACAO E SERVICOS DE MONITORAMENTO LTDA"/>
            <filter val="COPERSOL ADMINISTRAÇÃO E SERVIÇOS DE MONITORAMENTO LTDA"/>
            <filter val="COSTA E GONCALVES EDIFICACOES LTDA"/>
            <filter val="COSTA E GONCALVES EDIFICAÇÕES LTDA"/>
            <filter val="COSTA E GONÇALVES EDIFICAÇÕES LTDA"/>
            <filter val="COSTA E GONÇALVES ENGENHARIA LTDA"/>
            <filter val="DELONIX SERVICOS E LOCACOES LTDA"/>
            <filter val="DF ELETROTÉCNICA COMÉRCIO MANUTENÇÃO E LOCAÇÃO DE EQUIPAMENTOS ELETRICOS EIRELI"/>
            <filter val="Dulce Stefaniak 03618411910"/>
            <filter val="E. A. LIMA PÃES E DOCES LTDA"/>
            <filter val="E4 CONSTRUCAO E MANUTENCAO DE EDIFICIOS LTDA"/>
            <filter val="EDELTO JOÃO DE PAIVA 57123110897"/>
            <filter val="ELETRIMAX ELÉTRICA E FERRAMENTAS LTDA"/>
            <filter val="EMPREENDIMENTOS TURISTICOS MAGALA LTDA"/>
            <filter val="EMPREENDIMENTOS TURÍSTICOS MAGALA LTDA"/>
            <filter val="EMPRESA BRASIL DE COMUNICAÇÃO S/A – EBC"/>
            <filter val="ENGETELA COMERCIO E SERVICOS LTDA"/>
            <filter val="EUNICE MARIA GONCALVES DE OLIVEIRA"/>
            <filter val="EUNICE MARIA GONÇALVES DE OLIVEIRA - EPP"/>
            <filter val="EVANDRO GENERO EPP - LIMPATEC SERVIÇOS TERCEIRIZADOS LTDA"/>
            <filter val="F K PARDINHO LTDA"/>
            <filter val="FERRAGENS DONDA MATERIAIS ELÉTRICOS, HIDRAULICOS E SERVICOS DE ENGENHARIA LTDA"/>
            <filter val="FRAC LIMPEZA, ASSEIO E CONSERVACAO PREDIAL EIRELI"/>
            <filter val="FRAC LIMPEZA, ASSEIO E CONSERVACAO PREDIAL LTDA"/>
            <filter val="FRAC LIMPEZA, ASSEIO E CONSERVAÇÃO PREDIAL LTDA"/>
            <filter val="FUNDACAO DE APOIO A EDUCACAO, PESQUISA E DESENVOLVIMENTO CIENTÍFICO E TECNOLÓGICO DA UTFPR"/>
            <filter val="Fundação de Apoio à Educação, Pesquisa e Desenvolvimento Científico e Tecnológico da UTFPR - FUNTEF"/>
            <filter val="G.A. ENGENHARIA LTDA"/>
            <filter val="GMAES TELECOM LTDA"/>
            <filter val="GOOD SERV DE CLIMATIZACAO LTDA"/>
            <filter val="GOOD SERV DE CLIMATIZAÇÃO LTDA"/>
            <filter val="GOOD SERV DE CLIMATIZACAO LTDA - EPP"/>
            <filter val="GOOD SERV. DE CLIMATIZAÇÃO LTDA"/>
            <filter val="Guaimbe Construtora Eireli"/>
            <filter val="GUAIMBE CONSTRUTORA LTDA"/>
            <filter val="H3N DESENVOLVIMENTOS ELETRÔNICOS EIRELI"/>
            <filter val="HELEN PAULA CAITANA DIAS EIRELI"/>
            <filter val="HELEN PAULA CAITANA DIAS EIRELI - EPP"/>
            <filter val="HELEN PAULA CAITANA DIAS LTDA"/>
            <filter val="INTERATIVA SOLUÇÕES EM IMPRESSÃO EIREL"/>
            <filter val="INTERATIVA SOLUÇÕES EM IMPRESSÃO EIRELI"/>
            <filter val="INTERATIVA SOLUCOES EM IMPRESSAO LTDA"/>
            <filter val="INTERATIVA SOLUÇOES EM IMPRESSAO LTDA"/>
            <filter val="INTERATIVA SOLUÇÕES EM IMPRESSAO LTDA"/>
            <filter val="INTERATIVA SOLUÇÕES EM IMPRESSÃO LTDA"/>
            <filter val="J C FARIAS PEREIRA - LTDA"/>
            <filter val="JOÃO GRABOVICZ PEREIRA EIRELI"/>
            <filter val="JOSE CARLOS BELVAO 54393558987"/>
            <filter val="JOSE LUCAS FERREIRA - EIRELI"/>
            <filter val="JOSE LUCAS FERREIRA EIRELI"/>
            <filter val="LIDER NOTEBOOKS COMERCIO E SERVICOS LTDA"/>
            <filter val="LIGUE MOVEL S.A"/>
            <filter val="LIMTEC SERVICOS ESPECIALIZADOS LTDA"/>
            <filter val="LIMTEC SERVIÇOS ESPECIALIZADOS LTDA"/>
            <filter val="LIMTEC SERVIÇOS ESPECIALIZADOS LTDA​"/>
            <filter val="MAC VIGILANCIA E SEGURANCA PATRIMONIAL - EIRELI"/>
            <filter val="MAKLON INSTALAÇÃO E MANUTENÇÃO ELÉTRICA LTDA"/>
            <filter val="MASTER CLEAN LIMPEZA E CONSERVAÇÃO LTDA"/>
            <filter val="MAURICIO FORTUNATO DA PAIXÃO"/>
            <filter val="MERCADO GAVLAK - LTDA"/>
            <filter val="NELSON FERRARI EIRELI"/>
            <filter val="ODAIR GRABOSKI"/>
            <filter val="P S GERENCIAL DE NEGOCIOS LTDA"/>
            <filter val="Panificadora Pura Gula LTDA"/>
            <filter val="PETBRAZIL CLINICA VETERINARIA LTDA"/>
            <filter val="PLANSERVICE TERCEIRIZAÇÃO DE SERVIÇOS - LTDA"/>
            <filter val="POSITIVO  TECNOLOGIA S/A (Filial)"/>
            <filter val="POSITIVO TECNOLOGIA S.A"/>
            <filter val="POSITIVO TECNOLOGIA S.A."/>
            <filter val="POSITIVO TECNOLOGIA S/A (Filial)"/>
            <filter val="POSTO TREVO MACEDO COMBUSTÍVEIS LTDA"/>
            <filter val="PR LABOR COM. DE PRODUTOS E EQUIPAMENTOS PARA LABORATORIOS LTDA"/>
            <filter val="PROFISER - SERVIÇOS PROFISSIONAIS LTDA"/>
            <filter val="R. C. ROMANO IMPORTACAO DE ELETRO"/>
            <filter val="R.R.F. GUIMARÃES AGÊNCIA DE VIAGENS LTDA"/>
            <filter val="RENAN ALLAN SANCHEZ ZELASCHI 05936531902"/>
            <filter val="SEGVILLE SERVIÇOS ESPECIALIZADOS LTDA"/>
            <filter val="SETTA - SERVICOS TERCEIRIZADOS LTDA"/>
            <filter val="SETTA - SERVIÇOS TERCEIRIZADOS LTDA"/>
            <filter val="SETTA SERVICOS TERCEIRIZADOS LTDA"/>
            <filter val="SETTA SERVIÇOS TERCEIRIZADOS LTDA"/>
            <filter val="SETTA-SERVIÇOS TERCEIRIZADOS LTDA"/>
            <filter val="SEVEN LAVANDERIAS LTDA - ME"/>
            <filter val="SILVANA DA CONCEICAO KAMPA"/>
            <filter val="SK DISTRIBUIDORA E COMERCIO DE LIVROS LTDA"/>
            <filter val="SK DISTRIBUIDORA E COMÉRCIO DE LIVROS LTDA"/>
            <filter val="SMART LINK SOLUCOES LTDA"/>
            <filter val="Smart Link Soluções Ltda"/>
            <filter val="SOLUMINAR SERVICE LTDA"/>
            <filter val="SUPERMERCADO BOM PRECO JACAREZINHO LTDA"/>
            <filter val="TransIsaak Turismo Ltda"/>
            <filter val="VALI AUDITORIA ASSESSORIA CONTÁBIL E FISCAL LTDA"/>
            <filter val="VARPEC ENGENHARIA LTDA"/>
            <filter val="VENEZA SERVICOS ADMINISTRATIVOS LTDA"/>
            <filter val="VENEZA SERVIÇOS ADMINISTRATIVOS LTDA"/>
            <filter val="WJ BRASIL TRANSPORTES LTDA"/>
            <filter val="WJ BRASIL TRANSPORTESLTDA"/>
          </filters>
        </filterColumn>
      </autoFilter>
    </customSheetView>
    <customSheetView guid="{9AAFB393-27A2-453E-93D7-4E1F5200E716}" filter="1" showAutoFilter="1">
      <pageMargins left="0.511811024" right="0.511811024" top="0.78740157499999996" bottom="0.78740157499999996" header="0.31496062000000002" footer="0.31496062000000002"/>
      <autoFilter ref="A4:X415" xr:uid="{D2450B2E-9308-4414-BD55-A70FDD32D405}"/>
    </customSheetView>
    <customSheetView guid="{E2BC0705-8148-4F12-AA1F-AA142904EC99}" filter="1" showAutoFilter="1">
      <pageMargins left="0.511811024" right="0.511811024" top="0.78740157499999996" bottom="0.78740157499999996" header="0.31496062000000002" footer="0.31496062000000002"/>
      <autoFilter ref="A1:D2" xr:uid="{C2621CE5-1EC1-4238-BD83-51C098A6209F}"/>
    </customSheetView>
    <customSheetView guid="{CD07FC3D-90A1-4192-B759-55D4862878EC}" filter="1" showAutoFilter="1">
      <pageMargins left="0.511811024" right="0.511811024" top="0.78740157499999996" bottom="0.78740157499999996" header="0.31496062000000002" footer="0.31496062000000002"/>
      <autoFilter ref="A4:X788" xr:uid="{7492ABE7-297A-4EA8-9144-D82267E3C69D}">
        <filterColumn colId="8">
          <filters>
            <filter val="NOV"/>
          </filters>
        </filterColumn>
      </autoFilter>
    </customSheetView>
    <customSheetView guid="{BCDD85DC-C924-4528-9889-B37648F067F6}" filter="1" showAutoFilter="1">
      <pageMargins left="0.511811024" right="0.511811024" top="0.78740157499999996" bottom="0.78740157499999996" header="0.31496062000000002" footer="0.31496062000000002"/>
      <autoFilter ref="A4:AJ788" xr:uid="{D4139387-2C69-469B-B3B1-1DEB74531EFF}">
        <filterColumn colId="10">
          <filters>
            <filter val="ENCERRADO"/>
            <filter val="Rescisão Unilateral em 11/10/2023"/>
          </filters>
        </filterColumn>
      </autoFilter>
    </customSheetView>
    <customSheetView guid="{EBE3257A-89DD-4402-9F80-6A32BA90CAFB}" filter="1" showAutoFilter="1">
      <pageMargins left="0.511811024" right="0.511811024" top="0.78740157499999996" bottom="0.78740157499999996" header="0.31496062000000002" footer="0.31496062000000002"/>
      <autoFilter ref="A1:D2" xr:uid="{16E0C34A-DA0C-4023-965A-F9CE335DF1D5}"/>
    </customSheetView>
    <customSheetView guid="{61F2FBBC-19AC-40DB-B98C-8F73BB29F6FF}" filter="1" showAutoFilter="1">
      <pageMargins left="0.511811024" right="0.511811024" top="0.78740157499999996" bottom="0.78740157499999996" header="0.31496062000000002" footer="0.31496062000000002"/>
      <autoFilter ref="A1:D2" xr:uid="{1D5426DA-E06D-49A7-B716-8AFFD5D7A0E1}"/>
    </customSheetView>
    <customSheetView guid="{7CF8B6CD-335E-4477-AAC2-929E588165A2}" filter="1" showAutoFilter="1">
      <pageMargins left="0.511811024" right="0.511811024" top="0.78740157499999996" bottom="0.78740157499999996" header="0.31496062000000002" footer="0.31496062000000002"/>
      <autoFilter ref="A4:X788" xr:uid="{A0A379E2-DB2A-4717-B62F-8756C69223EA}">
        <filterColumn colId="3">
          <filters>
            <filter val="3DERAS MANUFATURA DIGITAL LTDA"/>
            <filter val="5G ENERGIA, COMERCIAL IMPORTADORA E EXPORTADORA LTDA"/>
            <filter val="A2 ROBOTICS COMERCIO IMPORTACAO E EXPORTACAO LTDA"/>
            <filter val="A3 LOCACAO DE MAO DE OBRA E SERVICOS EIRELI (CNPJ 23.080.111/0001-50)"/>
            <filter val="AC COMERCIO DE FERRAMENTAS E PRODUTOS PARA FIXACAO LTDA"/>
            <filter val="ACQUA MASTER LAVANDERIA LTDA"/>
            <filter val="ALVORADA VEÍCULOS LTDA-ME"/>
            <filter val="AMERICANA3D EQUIPAMENTOS ELETRÔNICOS E MATERIAIS PLÁSTICOS LTDA"/>
            <filter val="APRUMPAR - ASSOCIACAO DOS PRODUTORES RURAIS DO MUNICIPIO DE PARANAGUA"/>
            <filter val="ARAUCARIA AR CONDICIONADO LTDA"/>
            <filter val="ARAUCÁRIA AR CONDICIONADO LTDA"/>
            <filter val="ARISTOCRATA TECNOLOGIA E APOIO ADMINISTRATIVOS LTDA"/>
            <filter val="ASAE SERVICOS ELETRICOS LTDA"/>
            <filter val="ASSOCIACAO DOS AGRICULTORES ORGANICOS AGROECOLOGICOS DO MUNICÍPIO DE CAMPO MAGRO"/>
            <filter val="ASSOCIACAO DOS PRODUTORES DA AGRICULTURA FAMILIAR E E PRODUTOS COLONIAIS DE PAULO F"/>
            <filter val="ASSOCIAÇÃO MEGA TAXI BRASIL"/>
            <filter val="BIO RESÍDUOS TRANSPORTES LTDA"/>
            <filter val="BOING COMERCIO ATACADISTA DE MATERIAIS LTDA EPP"/>
            <filter val="BUHRING CONSTRUCOES LTDA"/>
            <filter val="C A MACIEL CONSTRUTORA EIRELI"/>
            <filter val="C2 EMPREENDIMENTOS LTDA"/>
            <filter val="COCAMAR MAQUINAS AGRICOLAS LTDA"/>
            <filter val="COMSABOR COMERCIO DE ALIMENTOS LTDA"/>
            <filter val="CONJUNTO DE AMADORES DE TEATRO"/>
            <filter val="CONSTRUTORA DINIZ EIRELI - ME"/>
            <filter val="CONSTRUTORA VALE OESTE EIRELI"/>
            <filter val="CONSTRUTORA VALE OESTE LTDA"/>
            <filter val="COOPERATIVA AGRICULTURA FAMILIAR INTEGRADA - COOPAFI"/>
            <filter val="COOPERATIVA AGROECOLÓGICA VALE DO IGUAÇU"/>
            <filter val="Cooperativa da Agricultura Familiar Integrada de Capanema"/>
            <filter val="COOPERATIVA DE PRODUTORES E ARTESAOS DE ASTORGA - PR"/>
            <filter val="COOPERATIVA DOS PRODUTORES RURAIS DE CORONEL VIVIDA - COOPERVIVIDA"/>
            <filter val="COPERSOL ADMINISTRACAO E SERVICOS DE MONITORAMENTO LTDA"/>
            <filter val="COPERSOL ADMINISTRAÇÃO E SERVIÇOS DE MONITORAMENTO LTDA"/>
            <filter val="COSTA E GONCALVES EDIFICACOES LTDA"/>
            <filter val="COSTA E GONCALVES EDIFICAÇÕES LTDA"/>
            <filter val="COSTA E GONÇALVES EDIFICAÇÕES LTDA"/>
            <filter val="COSTA E GONÇALVES ENGENHARIA LTDA"/>
            <filter val="DELONIX SERVICOS E LOCACOES LTDA"/>
            <filter val="DF ELETROTÉCNICA COMÉRCIO MANUTENÇÃO E LOCAÇÃO DE EQUIPAMENTOS ELETRICOS EIRELI"/>
            <filter val="Dulce Stefaniak 03618411910"/>
            <filter val="E. A. LIMA PÃES E DOCES LTDA"/>
            <filter val="E4 CONSTRUCAO E MANUTENCAO DE EDIFICIOS LTDA"/>
            <filter val="EDELTO JOÃO DE PAIVA 57123110897"/>
            <filter val="ELETRIMAX ELÉTRICA E FERRAMENTAS LTDA"/>
            <filter val="EMPREENDIMENTOS TURISTICOS MAGALA LTDA"/>
            <filter val="EMPREENDIMENTOS TURÍSTICOS MAGALA LTDA"/>
            <filter val="EMPRESA BRASIL DE COMUNICAÇÃO S/A – EBC"/>
            <filter val="ENGETELA COMERCIO E SERVICOS LTDA"/>
            <filter val="EUNICE MARIA GONCALVES DE OLIVEIRA"/>
            <filter val="EUNICE MARIA GONÇALVES DE OLIVEIRA - EPP"/>
            <filter val="EVANDRO GENERO EPP - LIMPATEC SERVIÇOS TERCEIRIZADOS LTDA"/>
            <filter val="F K PARDINHO LTDA"/>
            <filter val="FERRAGENS DONDA MATERIAIS ELÉTRICOS, HIDRAULICOS E SERVICOS DE ENGENHARIA LTDA"/>
            <filter val="FRAC LIMPEZA, ASSEIO E CONSERVACAO PREDIAL EIRELI"/>
            <filter val="FRAC LIMPEZA, ASSEIO E CONSERVACAO PREDIAL LTDA"/>
            <filter val="FRAC LIMPEZA, ASSEIO E CONSERVAÇÃO PREDIAL LTDA"/>
            <filter val="FUNDACAO DE APOIO A EDUCACAO, PESQUISA E DESENVOLVIMENTO CIENTÍFICO E TECNOLÓGICO DA UTFPR"/>
            <filter val="Fundação de Apoio à Educação, Pesquisa e Desenvolvimento Científico e Tecnológico da UTFPR - FUNTEF"/>
            <filter val="G.A. ENGENHARIA LTDA"/>
            <filter val="GMAES TELECOM LTDA"/>
            <filter val="GOOD SERV DE CLIMATIZACAO LTDA"/>
            <filter val="GOOD SERV DE CLIMATIZAÇÃO LTDA"/>
            <filter val="GOOD SERV DE CLIMATIZACAO LTDA - EPP"/>
            <filter val="GOOD SERV. DE CLIMATIZAÇÃO LTDA"/>
            <filter val="Guaimbe Construtora Eireli"/>
            <filter val="GUAIMBE CONSTRUTORA LTDA"/>
            <filter val="H3N DESENVOLVIMENTOS ELETRÔNICOS EIRELI"/>
            <filter val="HELEN PAULA CAITANA DIAS EIRELI"/>
            <filter val="HELEN PAULA CAITANA DIAS EIRELI - EPP"/>
            <filter val="HELEN PAULA CAITANA DIAS LTDA"/>
            <filter val="INTERATIVA SOLUÇÕES EM IMPRESSÃO EIREL"/>
            <filter val="INTERATIVA SOLUÇÕES EM IMPRESSÃO EIRELI"/>
            <filter val="INTERATIVA SOLUCOES EM IMPRESSAO LTDA"/>
            <filter val="INTERATIVA SOLUÇOES EM IMPRESSAO LTDA"/>
            <filter val="INTERATIVA SOLUÇÕES EM IMPRESSAO LTDA"/>
            <filter val="INTERATIVA SOLUÇÕES EM IMPRESSÃO LTDA"/>
            <filter val="J C FARIAS PEREIRA - LTDA"/>
            <filter val="JOÃO GRABOVICZ PEREIRA EIRELI"/>
            <filter val="JOSE CARLOS BELVAO 54393558987"/>
            <filter val="JOSE LUCAS FERREIRA EIRELI"/>
            <filter val="LIDER NOTEBOOKS COMERCIO E SERVICOS LTDA"/>
            <filter val="LIGUE MOVEL S.A"/>
            <filter val="LIMTEC SERVICOS ESPECIALIZADOS LTDA"/>
            <filter val="LIMTEC SERVIÇOS ESPECIALIZADOS LTDA"/>
            <filter val="LIMTEC SERVIÇOS ESPECIALIZADOS LTDA​"/>
            <filter val="MAC VIGILANCIA E SEGURANCA PATRIMONIAL - EIRELI"/>
            <filter val="MAKLON INSTALAÇÃO E MANUTENÇÃO ELÉTRICA LTDA"/>
            <filter val="MASTER CLEAN LIMPEZA E CONSERVAÇÃO LTDA"/>
            <filter val="MAURICIO FORTUNATO DA PAIXÃO"/>
            <filter val="MERCADO GAVLAK - LTDA"/>
            <filter val="NELSON FERRARI EIRELI"/>
            <filter val="ODAIR GRABOSKI"/>
            <filter val="P S GERENCIAL DE NEGOCIOS LTDA"/>
            <filter val="Panificadora Pura Gula LTDA"/>
            <filter val="PANTANAL VEÍCULOS LTDA"/>
            <filter val="PETBRAZIL CLINICA VETERINARIA LTDA"/>
            <filter val="PLANSERVICE TERCEIRIZAÇÃO DE SERVIÇOS - LTDA"/>
            <filter val="POSITIVO  TECNOLOGIA S/A (Filial)"/>
            <filter val="POSITIVO TECNOLOGIA S.A"/>
            <filter val="POSITIVO TECNOLOGIA S.A."/>
            <filter val="POSITIVO TECNOLOGIA S/A (Filial)"/>
            <filter val="POSTO TREVO MACEDO COMBUSTÍVEIS LTDA"/>
            <filter val="PR LABOR COM. DE PRODUTOS E EQUIPAMENTOS PARA LABORATORIOS LTDA"/>
            <filter val="PROFISER - SERVIÇOS PROFISSIONAIS LTDA"/>
            <filter val="R. C. ROMANO IMPORTACAO DE ELETRO"/>
            <filter val="R.R.F. GUIMARÃES AGÊNCIA DE VIAGENS LTDA"/>
            <filter val="RENAN ALLAN SANCHEZ ZELASCHI 05936531902"/>
            <filter val="SEGVILLE SERVIÇOS ESPECIALIZADOS LTDA"/>
            <filter val="SETTA - SERVICOS TERCEIRIZADOS LTDA"/>
            <filter val="SETTA - SERVIÇOS TERCEIRIZADOS LTDA"/>
            <filter val="SETTA SERVICOS TERCEIRIZADOS LTDA"/>
            <filter val="SETTA SERVIÇOS TERCEIRIZADOS LTDA"/>
            <filter val="SETTA-SERVIÇOS TERCEIRIZADOS LTDA"/>
            <filter val="SEVEN LAVANDERIAS LTDA - ME"/>
            <filter val="SILVANA DA CONCEICAO KAMPA"/>
            <filter val="SK DISTRIBUIDORA E COMERCIO DE LIVROS LTDA"/>
            <filter val="SK DISTRIBUIDORA E COMÉRCIO DE LIVROS LTDA"/>
            <filter val="SMART LINK SOLUCOES LTDA"/>
            <filter val="Smart Link Soluções Ltda"/>
            <filter val="SOLUMINAR SERVICE LTDA"/>
            <filter val="SUPERMERCADO BOM PRECO JACAREZINHO LTDA"/>
            <filter val="TransIsaak Turismo Ltda"/>
            <filter val="VALI AUDITORIA ASSESSORIA CONTÁBIL E FISCAL LTDA"/>
            <filter val="VARPEC ENGENHARIA LTDA"/>
            <filter val="VENEZA SERVICOS ADMINISTRATIVOS LTDA"/>
            <filter val="VENEZA SERVIÇOS ADMINISTRATIVOS LTDA"/>
            <filter val="WJ BRASIL TRANSPORTES LTDA"/>
            <filter val="WJ BRASIL TRANSPORTESLTDA"/>
          </filters>
        </filterColumn>
      </autoFilter>
    </customSheetView>
    <customSheetView guid="{50611390-C2E9-44B7-BE71-E574E2387A78}" filter="1" showAutoFilter="1">
      <pageMargins left="0.511811024" right="0.511811024" top="0.78740157499999996" bottom="0.78740157499999996" header="0.31496062000000002" footer="0.31496062000000002"/>
      <autoFilter ref="A4:X788" xr:uid="{3F6BC18F-4B36-4B67-801F-74F13A7DFC24}">
        <filterColumn colId="3">
          <filters>
            <filter val="3DERAS MANUFATURA DIGITAL LTDA"/>
            <filter val="5G ENERGIA, COMERCIAL IMPORTADORA E EXPORTADORA LTDA"/>
            <filter val="A2 ROBOTICS COMERCIO IMPORTACAO E EXPORTACAO LTDA"/>
            <filter val="A3 LOCACAO DE MAO DE OBRA E SERVICOS EIRELI (CNPJ 23.080.111/0001-50)"/>
            <filter val="AC COMERCIO DE FERRAMENTAS E PRODUTOS PARA FIXACAO LTDA"/>
            <filter val="ACQUA MASTER LAVANDERIA LTDA"/>
            <filter val="ALVORADA VEÍCULOS LTDA-ME"/>
            <filter val="AMERICANA3D EQUIPAMENTOS ELETRÔNICOS E MATERIAIS PLÁSTICOS LTDA"/>
            <filter val="APRUMPAR - ASSOCIACAO DOS PRODUTORES RURAIS DO MUNICIPIO DE PARANAGUA"/>
            <filter val="ARAUCARIA AR CONDICIONADO LTDA"/>
            <filter val="ARAUCÁRIA AR CONDICIONADO LTDA"/>
            <filter val="ARISTOCRATA TECNOLOGIA E APOIO ADMINISTRATIVOS LTDA"/>
            <filter val="ASAE SERVICOS ELETRICOS LTDA"/>
            <filter val="ASSOCIACAO DOS AGRICULTORES ORGANICOS AGROECOLOGICOS DO MUNICÍPIO DE CAMPO MAGRO"/>
            <filter val="ASSOCIACAO DOS PRODUTORES DA AGRICULTURA FAMILIAR E E PRODUTOS COLONIAIS DE PAULO F"/>
            <filter val="ASSOCIAÇÃO MEGA TAXI BRASIL"/>
            <filter val="BIO RESÍDUOS TRANSPORTES LTDA"/>
            <filter val="BOING COMERCIO ATACADISTA DE MATERIAIS LTDA EPP"/>
            <filter val="BUHRING CONSTRUÇÕES EIRELI"/>
            <filter val="BUHRING CONSTRUCOES LTDA"/>
            <filter val="C A MACIEL CONSTRUTORA EIRELI"/>
            <filter val="C2 EMPREENDIMENTOS LTDA"/>
            <filter val="COCAMAR MAQUINAS AGRICOLAS LTDA"/>
            <filter val="COMSABOR COMERCIO DE ALIMENTOS LTDA"/>
            <filter val="CONJUNTO DE AMADORES DE TEATRO"/>
            <filter val="CONSTRUTORA DINIZ EIRELI - ME"/>
            <filter val="CONSTRUTORA VALE OESTE EIRELI"/>
            <filter val="CONSTRUTORA VALE OESTE LTDA"/>
            <filter val="COOPERATIVA AGRICULTURA FAMILIAR INTEGRADA - COOPAFI"/>
            <filter val="COOPERATIVA AGROECOLÓGICA VALE DO IGUAÇU"/>
            <filter val="Cooperativa da Agricultura Familiar Integrada de Capanema"/>
            <filter val="COOPERATIVA DE PRODUTORES E ARTESAOS DE ASTORGA - PR"/>
            <filter val="COOPERATIVA DOS PRODUTORES RURAIS DE CORONEL VIVIDA - COOPERVIVIDA"/>
            <filter val="COPERSOL ADMINISTRACAO E SERVICOS DE MONITORAMENTO LTDA"/>
            <filter val="COPERSOL ADMINISTRAÇÃO E SERVIÇOS DE MONITORAMENTO LTDA"/>
            <filter val="COSTA E GONCALVES EDIFICACOES LTDA"/>
            <filter val="COSTA E GONCALVES EDIFICAÇÕES LTDA"/>
            <filter val="COSTA E GONÇALVES EDIFICAÇÕES LTDA"/>
            <filter val="COSTA E GONÇALVES ENGENHARIA LTDA"/>
            <filter val="DELONIX SERVICOS E LOCACOES LTDA"/>
            <filter val="DF ELETROTÉCNICA COMÉRCIO MANUTENÇÃO E LOCAÇÃO DE EQUIPAMENTOS ELETRICOS EIRELI"/>
            <filter val="Dulce Stefaniak 03618411910"/>
            <filter val="E. A. LIMA PÃES E DOCES LTDA"/>
            <filter val="E4 CONSTRUCAO E MANUTENCAO DE EDIFICIOS LTDA"/>
            <filter val="EDELTO JOÃO DE PAIVA 57123110897"/>
            <filter val="ELETRIMAX ELÉTRICA E FERRAMENTAS LTDA"/>
            <filter val="EMPREENDIMENTOS TURISTICOS MAGALA LTDA"/>
            <filter val="EMPREENDIMENTOS TURÍSTICOS MAGALA LTDA"/>
            <filter val="EMPRESA BRASIL DE COMUNICAÇÃO S/A – EBC"/>
            <filter val="ENGETELA COMERCIO E SERVICOS LTDA"/>
            <filter val="EUNICE MARIA GONCALVES DE OLIVEIRA"/>
            <filter val="EUNICE MARIA GONÇALVES DE OLIVEIRA - EPP"/>
            <filter val="EVANDRO GENERO EPP - LIMPATEC SERVIÇOS TERCEIRIZADOS LTDA"/>
            <filter val="F K PARDINHO LTDA"/>
            <filter val="FERRAGENS DONDA MATERIAIS ELÉTRICOS, HIDRAULICOS E SERVICOS DE ENGENHARIA LTDA"/>
            <filter val="FRAC LIMPEZA, ASSEIO E CONSERVACAO PREDIAL EIRELI"/>
            <filter val="FRAC LIMPEZA, ASSEIO E CONSERVACAO PREDIAL LTDA"/>
            <filter val="FRAC LIMPEZA, ASSEIO E CONSERVAÇÃO PREDIAL LTDA"/>
            <filter val="FUNDACAO DE APOIO A EDUCACAO, PESQUISA E DESENVOLVIMENTO CIENTÍFICO E TECNOLÓGICO DA UTFPR"/>
            <filter val="Fundação de Apoio à Educação, Pesquisa e Desenvolvimento Científico e Tecnológico da UTFPR - FUNTEF"/>
            <filter val="G.A. ENGENHARIA LTDA"/>
            <filter val="GMAES TELECOM LTDA"/>
            <filter val="GOOD SERV DE CLIMATIZACAO LTDA"/>
            <filter val="GOOD SERV DE CLIMATIZAÇÃO LTDA"/>
            <filter val="GOOD SERV DE CLIMATIZACAO LTDA - EPP"/>
            <filter val="GOOD SERV. DE CLIMATIZAÇÃO LTDA"/>
            <filter val="Guaimbe Construtora Eireli"/>
            <filter val="GUAIMBE CONSTRUTORA LTDA"/>
            <filter val="H3N DESENVOLVIMENTOS ELETRÔNICOS EIRELI"/>
            <filter val="HELEN PAULA CAITANA DIAS EIRELI"/>
            <filter val="HELEN PAULA CAITANA DIAS EIRELI - EPP"/>
            <filter val="HELEN PAULA CAITANA DIAS LTDA"/>
            <filter val="INTERATIVA SOLUÇÕES EM IMPRESSÃO EIREL"/>
            <filter val="INTERATIVA SOLUÇÕES EM IMPRESSÃO EIRELI"/>
            <filter val="INTERATIVA SOLUCOES EM IMPRESSAO LTDA"/>
            <filter val="INTERATIVA SOLUÇOES EM IMPRESSAO LTDA"/>
            <filter val="INTERATIVA SOLUÇÕES EM IMPRESSAO LTDA"/>
            <filter val="INTERATIVA SOLUÇÕES EM IMPRESSÃO LTDA"/>
            <filter val="J C FARIAS PEREIRA - LTDA"/>
            <filter val="JOÃO GRABOVICZ PEREIRA EIRELI"/>
            <filter val="JOSE CARLOS BELVAO 54393558987"/>
            <filter val="JOSE LUCAS FERREIRA EIRELI"/>
            <filter val="LIDER NOTEBOOKS COMERCIO E SERVICOS LTDA"/>
            <filter val="LIGUE MOVEL S.A"/>
            <filter val="LIMTEC SERVICOS ESPECIALIZADOS LTDA"/>
            <filter val="LIMTEC SERVIÇOS ESPECIALIZADOS LTDA"/>
            <filter val="LIMTEC SERVIÇOS ESPECIALIZADOS LTDA​"/>
            <filter val="MAC VIGILANCIA E SEGURANCA PATRIMONIAL - EIRELI"/>
            <filter val="MAKLON INSTALAÇÃO E MANUTENÇÃO ELÉTRICA LTDA"/>
            <filter val="MASTER CLEAN LIMPEZA E CONSERVAÇÃO LTDA"/>
            <filter val="MAURICIO FORTUNATO DA PAIXÃO"/>
            <filter val="MERCADO GAVLAK - LTDA"/>
            <filter val="NELSON FERRARI EIRELI"/>
            <filter val="ODAIR GRABOSKI"/>
            <filter val="P S GERENCIAL DE NEGOCIOS LTDA"/>
            <filter val="Panificadora Pura Gula LTDA"/>
            <filter val="PETBRAZIL CLINICA VETERINARIA LTDA"/>
            <filter val="PLANSERVICE TERCEIRIZAÇÃO DE SERVIÇOS - LTDA"/>
            <filter val="POSITIVO  TECNOLOGIA S/A (Filial)"/>
            <filter val="POSITIVO TECNOLOGIA S.A"/>
            <filter val="POSITIVO TECNOLOGIA S.A."/>
            <filter val="POSITIVO TECNOLOGIA S/A (Filial)"/>
            <filter val="POSTO TREVO MACEDO COMBUSTÍVEIS LTDA"/>
            <filter val="PR LABOR COM. DE PRODUTOS E EQUIPAMENTOS PARA LABORATORIOS LTDA"/>
            <filter val="PROFISER - SERVIÇOS PROFISSIONAIS LTDA"/>
            <filter val="R. C. ROMANO IMPORTACAO DE ELETRO"/>
            <filter val="R.R.F. GUIMARÃES AGÊNCIA DE VIAGENS LTDA"/>
            <filter val="RENAN ALLAN SANCHEZ ZELASCHI 05936531902"/>
            <filter val="SEGVILLE SERVIÇOS ESPECIALIZADOS LTDA"/>
            <filter val="SETTA - SERVICOS TERCEIRIZADOS LTDA"/>
            <filter val="SETTA - SERVIÇOS TERCEIRIZADOS LTDA"/>
            <filter val="SETTA SERVICOS TERCEIRIZADOS LTDA"/>
            <filter val="SETTA SERVIÇOS TERCEIRIZADOS LTDA"/>
            <filter val="SETTA-SERVIÇOS TERCEIRIZADOS LTDA"/>
            <filter val="SEVEN LAVANDERIAS LTDA - ME"/>
            <filter val="SILVANA DA CONCEICAO KAMPA"/>
            <filter val="SK DISTRIBUIDORA E COMERCIO DE LIVROS LTDA"/>
            <filter val="SK DISTRIBUIDORA E COMÉRCIO DE LIVROS LTDA"/>
            <filter val="SMART LINK SOLUCOES LTDA"/>
            <filter val="Smart Link Soluções Ltda"/>
            <filter val="SOLUMINAR SERVICE LTDA"/>
            <filter val="SUPERMERCADO BOM PRECO JACAREZINHO LTDA"/>
            <filter val="TransIsaak Turismo Ltda"/>
            <filter val="VALI AUDITORIA ASSESSORIA CONTÁBIL E FISCAL LTDA"/>
            <filter val="VARPEC ENGENHARIA LTDA"/>
            <filter val="VENEZA SERVICOS ADMINISTRATIVOS LTDA"/>
            <filter val="VENEZA SERVIÇOS ADMINISTRATIVOS LTDA"/>
            <filter val="WJ BRASIL TRANSPORTES LTDA"/>
            <filter val="WJ BRASIL TRANSPORTESLTDA"/>
          </filters>
        </filterColumn>
      </autoFilter>
    </customSheetView>
    <customSheetView guid="{E1A071A0-3E96-4FC9-9834-FE044C2356A2}" filter="1" showAutoFilter="1">
      <pageMargins left="0.511811024" right="0.511811024" top="0.78740157499999996" bottom="0.78740157499999996" header="0.31496062000000002" footer="0.31496062000000002"/>
      <autoFilter ref="A4:X788" xr:uid="{C1F8E2B1-C7A4-4E82-89C6-8A2068EFAE33}">
        <filterColumn colId="3">
          <filters>
            <filter val="ALVORADA VEÍCULOS LTDA-ME"/>
            <filter val="APRUMPAR - ASSOCIACAO DOS PRODUTORES RURAIS DO MUNICIPIO DE PARANAGUA"/>
            <filter val="ARAUCARIA AR CONDICIONADO LTDA"/>
            <filter val="ARAUCÁRIA AR CONDICIONADO LTDA"/>
            <filter val="ARISTOCRATA TECNOLOGIA E APOIO ADMINISTRATIVOS LTDA"/>
            <filter val="ASAE SERVICOS ELETRICOS LTDA"/>
            <filter val="ASSOCIACAO DOS AGRICULTORES ORGANICOS AGROECOLOGICOS DO MUNICÍPIO DE CAMPO MAGRO"/>
            <filter val="ASSOCIACAO DOS PRODUTORES DA AGRICULTURA FAMILIAR E E PRODUTOS COLONIAIS DE PAULO F"/>
            <filter val="ASSOCIAÇÃO MEGA TAXI BRASIL"/>
            <filter val="BIO RESÍDUOS TRANSPORTES LTDA"/>
            <filter val="BUHRING CONSTRUÇÕES EIRELI"/>
            <filter val="BUHRING CONSTRUCOES LTDA"/>
            <filter val="C A MACIEL CONSTRUTORA EIRELI"/>
            <filter val="C2 EMPREENDIMENTOS LTDA"/>
            <filter val="COCAMAR MAQUINAS AGRICOLAS LTDA"/>
            <filter val="COMSABOR COMERCIO DE ALIMENTOS LTDA"/>
            <filter val="CONSTRUTORA VALE OESTE EIRELI"/>
            <filter val="COOPERATIVA AGRICULTURA FAMILIAR INTEGRADA - COOPAFI"/>
            <filter val="COOPERATIVA AGROECOLÓGICA VALE DO IGUAÇU"/>
            <filter val="Cooperativa da Agricultura Familiar Integrada de Capanema"/>
            <filter val="COOPERATIVA DOS PRODUTORES RURAIS DE CORONEL VIVIDA - COOPERVIVIDA"/>
            <filter val="COPERSOL ADMINISTRACAO E SERVICOS DE MONITORAMENTO LTDA"/>
            <filter val="COPERSOL ADMINISTRAÇÃO E SERVIÇOS DE MONITORAMENTO LTDA"/>
            <filter val="E. A. LIMA PÃES E DOCES LTDA"/>
            <filter val="E4 CONSTRUCAO E MANUTENCAO DE EDIFICIOS LTDA"/>
            <filter val="EMPREENDIMENTOS TURISTICOS MAGALA LTDA"/>
            <filter val="EMPREENDIMENTOS TURÍSTICOS MAGALA LTDA"/>
            <filter val="EMPRESA BRASIL DE COMUNICAÇÃO S/A – EBC"/>
            <filter val="ENGETELA COMERCIO E SERVICOS LTDA"/>
            <filter val="F K PARDINHO LTDA"/>
            <filter val="FERRAGENS DONDA MATERIAIS ELÉTRICOS, HIDRAULICOS E SERVICOS DE ENGENHARIA LTDA"/>
            <filter val="FRAC LIMPEZA, ASSEIO E CONSERVACAO PREDIAL EIRELI"/>
            <filter val="FRAC LIMPEZA, ASSEIO E CONSERVACAO PREDIAL LTDA"/>
            <filter val="FRAC LIMPEZA, ASSEIO E CONSERVAÇÃO PREDIAL LTDA"/>
            <filter val="G.A. ENGENHARIA LTDA"/>
            <filter val="GMAES TELECOM LTDA"/>
            <filter val="GOOD SERV DE CLIMATIZACAO LTDA"/>
            <filter val="GOOD SERV DE CLIMATIZAÇÃO LTDA"/>
            <filter val="GOOD SERV DE CLIMATIZACAO LTDA - EPP"/>
            <filter val="GOOD SERV. DE CLIMATIZAÇÃO LTDA"/>
            <filter val="GUAIMBE CONSTRUTORA LTDA"/>
            <filter val="HELEN PAULA CAITANA DIAS EIRELI - EPP"/>
            <filter val="HELEN PAULA CAITANA DIAS LTDA"/>
            <filter val="INTERATIVA SOLUÇÕES EM IMPRESSÃO EIREL"/>
            <filter val="INTERATIVA SOLUÇÕES EM IMPRESSÃO EIRELI"/>
            <filter val="INTERATIVA SOLUCOES EM IMPRESSAO LTDA"/>
            <filter val="INTERATIVA SOLUÇOES EM IMPRESSAO LTDA"/>
            <filter val="INTERATIVA SOLUÇÕES EM IMPRESSAO LTDA"/>
            <filter val="INTERATIVA SOLUÇÕES EM IMPRESSÃO LTDA"/>
            <filter val="JOÃO GRABOVICZ PEREIRA EIRELI"/>
            <filter val="JOSE LUCAS FERREIRA EIRELI"/>
            <filter val="LIGUE MOVEL S.A"/>
            <filter val="LIMTEC SERVICOS ESPECIALIZADOS LTDA"/>
            <filter val="LIMTEC SERVIÇOS ESPECIALIZADOS LTDA"/>
            <filter val="LIMTEC SERVIÇOS ESPECIALIZADOS LTDA​"/>
            <filter val="LUZA MARA VALPERES SCHWEBEL 71009485920"/>
            <filter val="MAKLON INSTALAÇÃO E MANUTENÇÃO ELÉTRICA LTDA"/>
            <filter val="MAURICIO FORTUNATO DA PAIXÃO"/>
            <filter val="NELSON FERRARI EIRELI"/>
            <filter val="OPENCADD ADVANCED TECHNOLOGY COMÉRCIO E SERVIÇOS LTDA"/>
            <filter val="P S GERENCIAL DE NEGOCIOS LTDA"/>
            <filter val="Panificadora Pura Gula LTDA"/>
            <filter val="PLANSERVICE TERCEIRIZAÇÃO DE SERVIÇOS - LTDA"/>
            <filter val="POSITIVO  TECNOLOGIA S/A (Filial)"/>
            <filter val="POSITIVO TECNOLOGIA S.A"/>
            <filter val="POSITIVO TECNOLOGIA S.A."/>
            <filter val="POSITIVO TECNOLOGIA S/A (Filial)"/>
            <filter val="PR LABOR COM. DE PRODUTOS E EQUIPAMENTOS PARA LABORATORIOS LTDA"/>
            <filter val="PROFISER - SERVIÇOS PROFISSIONAIS LTDA"/>
            <filter val="R.R.F. GUIMARÃES AGÊNCIA DE VIAGENS LTDA"/>
            <filter val="SEGVILLE SERVIÇOS ESPECIALIZADOS LTDA"/>
            <filter val="SETTA - SERVICOS TERCEIRIZADOS LTDA"/>
            <filter val="SETTA - SERVIÇOS TERCEIRIZADOS LTDA"/>
            <filter val="SETTA SERVICOS TERCEIRIZADOS LTDA"/>
            <filter val="SETTA SERVIÇOS TERCEIRIZADOS LTDA"/>
            <filter val="SETTA-SERVIÇOS TERCEIRIZADOS LTDA"/>
            <filter val="SEVEN LAVANDERIAS LTDA - ME"/>
            <filter val="SK DISTRIBUIDORA E COMERCIO DE LIVROS LTDA"/>
            <filter val="SK DISTRIBUIDORA E COMÉRCIO DE LIVROS LTDA"/>
            <filter val="Smart Link Soluções Ltda"/>
            <filter val="SUPERMERCADO BOM PRECO JACAREZINHO LTDA"/>
            <filter val="VALI AUDITORIA ASSESSORIA CONTÁBIL E FISCAL LTDA"/>
            <filter val="WJ Brasil Transportes Ltda"/>
            <filter val="WJ BRASIL TRANSPORTESLTDA"/>
          </filters>
        </filterColumn>
      </autoFilter>
    </customSheetView>
    <customSheetView guid="{EF7A690D-8336-4B04-9D33-DAE97D1B5669}" filter="1" showAutoFilter="1">
      <pageMargins left="0.511811024" right="0.511811024" top="0.78740157499999996" bottom="0.78740157499999996" header="0.31496062000000002" footer="0.31496062000000002"/>
      <autoFilter ref="A4:X788" xr:uid="{6118937A-EDEC-4B12-8881-2C97DE902411}"/>
    </customSheetView>
  </customSheetViews>
  <mergeCells count="3">
    <mergeCell ref="B2:D2"/>
    <mergeCell ref="J2:K2"/>
    <mergeCell ref="J3:K3"/>
  </mergeCells>
  <conditionalFormatting sqref="K5:K800">
    <cfRule type="containsText" dxfId="7653" priority="1" operator="containsText" text="VIGENTE">
      <formula>NOT(ISERROR(SEARCH(("VIGENTE"),(K5))))</formula>
    </cfRule>
  </conditionalFormatting>
  <conditionalFormatting sqref="K5:K800">
    <cfRule type="containsText" dxfId="7652" priority="2" operator="containsText" text="URGENTE">
      <formula>NOT(ISERROR(SEARCH(("URGENTE"),(K5))))</formula>
    </cfRule>
  </conditionalFormatting>
  <conditionalFormatting sqref="K5:K800">
    <cfRule type="containsText" dxfId="7651" priority="3" operator="containsText" text="PROVIDÊNCIAS">
      <formula>NOT(ISERROR(SEARCH(("PROVIDÊNCIAS"),(K5))))</formula>
    </cfRule>
  </conditionalFormatting>
  <conditionalFormatting sqref="K5:K800">
    <cfRule type="containsText" dxfId="7650" priority="4" operator="containsText" text="ENCERRADO">
      <formula>NOT(ISERROR(SEARCH(("ENCERRADO"),(K5))))</formula>
    </cfRule>
  </conditionalFormatting>
  <conditionalFormatting sqref="K5:K800">
    <cfRule type="containsText" dxfId="7649" priority="5" operator="containsText" text="URGENTE">
      <formula>NOT(ISERROR(SEARCH(("URGENTE"),(K5))))</formula>
    </cfRule>
  </conditionalFormatting>
  <conditionalFormatting sqref="K5:K800">
    <cfRule type="containsText" dxfId="7648" priority="6" operator="containsText" text="URGENTE">
      <formula>NOT(ISERROR(SEARCH(("URGENTE"),(K5))))</formula>
    </cfRule>
  </conditionalFormatting>
  <conditionalFormatting sqref="K5:K800">
    <cfRule type="containsText" dxfId="7647" priority="7" operator="containsText" text="URGENTE">
      <formula>NOT(ISERROR(SEARCH(("URGENTE"),(K5))))</formula>
    </cfRule>
  </conditionalFormatting>
  <conditionalFormatting sqref="K5:K800">
    <cfRule type="containsText" dxfId="7646" priority="8" operator="containsText" text="URGENTE">
      <formula>NOT(ISERROR(SEARCH(("URGENTE"),(K5))))</formula>
    </cfRule>
  </conditionalFormatting>
  <conditionalFormatting sqref="K5:K800">
    <cfRule type="containsText" dxfId="7645" priority="9" operator="containsText" text="URGENTE">
      <formula>NOT(ISERROR(SEARCH(("URGENTE"),(K5))))</formula>
    </cfRule>
  </conditionalFormatting>
  <conditionalFormatting sqref="K5:K800">
    <cfRule type="containsText" dxfId="7644" priority="10" operator="containsText" text="URGENTE">
      <formula>NOT(ISERROR(SEARCH(("URGENTE"),(K5))))</formula>
    </cfRule>
  </conditionalFormatting>
  <conditionalFormatting sqref="K5:K800">
    <cfRule type="containsText" dxfId="7643" priority="11" operator="containsText" text="ENCERRADO">
      <formula>NOT(ISERROR(SEARCH(("ENCERRADO"),(K5))))</formula>
    </cfRule>
  </conditionalFormatting>
  <conditionalFormatting sqref="K5:K800">
    <cfRule type="containsText" dxfId="7642" priority="12" operator="containsText" text="PROVIDÊNCIAS">
      <formula>NOT(ISERROR(SEARCH(("PROVIDÊNCIAS"),(K5))))</formula>
    </cfRule>
  </conditionalFormatting>
  <conditionalFormatting sqref="K5:K800">
    <cfRule type="containsText" dxfId="7641" priority="13" operator="containsText" text="URGENTE">
      <formula>NOT(ISERROR(SEARCH(("URGENTE"),(K5))))</formula>
    </cfRule>
  </conditionalFormatting>
  <conditionalFormatting sqref="K5:K800">
    <cfRule type="containsText" dxfId="7640" priority="14" operator="containsText" text="VIGENTE">
      <formula>NOT(ISERROR(SEARCH(("VIGENTE"),(K5))))</formula>
    </cfRule>
  </conditionalFormatting>
  <conditionalFormatting sqref="K3:K804 L5 N5:P5 L12 N12:P12 L14 N14:P14 L16 N16:Q16 L18 N18:P18 L21 N21:P21 S21:T21 L23:L24 N23:P24 L26 N26:P26 L30 N30:Q30 L33 N33:P33 L39 N39:P39 L41 N41:P41 L43 N43:P43 L45 N45:P45 L47 N47:P47 L49:L50 M49 N50:P50 L52:L53 N52:P53 N55 V55:W55 L57:M57 L60 N60:P60 L62 N62:P62 L64:L102 N64:N73 O64:P67 M68:M70 Q68:Q70 O70:P73 Q72 N93:O94 P93 M96 U99:U101 X99:X101 L214:L216 L245:L248 L251 L255:L257 L259 L262:L265 O262 L268:L270 L273:L278 L286:L288 V287:V288 L292 L304:L321 V304:V305 O322:O323 L324:L386 O364:O365 O387:O388 L389:L402 L404:L427 V411:V412 L429:L800 O456 O500:O520 V559 V784:V800 O793">
    <cfRule type="containsText" dxfId="7639" priority="15" operator="containsText" text="VIGENTE">
      <formula>NOT(ISERROR(SEARCH(("VIGENTE"),(K3))))</formula>
    </cfRule>
  </conditionalFormatting>
  <conditionalFormatting sqref="K3:K804 L5 N5:P5 L12 N12:P12 L14 N14:P14 L16 N16:Q16 L18 N18:P18 L21 N21:P21 S21:T21 L23:L24 N23:P24 L26 N26:P26 L30 N30:Q30 L33 N33:P33 L39 N39:P39 L41 N41:P41 L43 N43:P43 L45 N45:P45 L47 N47:P47 L49:L50 M49 N50:P50 L52:L53 N52:P53 N55 V55:W55 L57:M57 L60 N60:P60 L62 N62:P62 L64:L102 N64:N73 O64:P67 M68:M70 Q68:Q70 O70:P73 Q72 N93:O94 P93 M96 U99:U101 X99:X101 L214:L216 L245:L248 L251 L255:L257 L259 L262:L265 O262 L268:L270 L273:L278 L286:L288 V287:V288 L292 L304:L321 V304:V305 O322:O323 L324:L386 O364:O365 O387:O388 L389:L402 L404:L427 V411:V412 L429:L800 O456 O500:O520 V559 V784:V800 O793">
    <cfRule type="containsText" dxfId="7638" priority="16" operator="containsText" text="URGENTE">
      <formula>NOT(ISERROR(SEARCH(("URGENTE"),(K3))))</formula>
    </cfRule>
  </conditionalFormatting>
  <conditionalFormatting sqref="K3:K804 L5 N5:P5 L12 N12:P12 L14 N14:P14 L16 N16:Q16 L18 N18:P18 L21 N21:P21 S21:T21 L23:L24 N23:P24 L26 N26:P26 L30 N30:Q30 L33 N33:P33 L39 N39:P39 L41 N41:P41 L43 N43:P43 L45 N45:P45 L47 N47:P47 L49:L50 M49 N50:P50 L52:L53 N52:P53 N55 V55:W55 L57:M57 L60 N60:P60 L62 N62:P62 L64:L102 N64:N73 O64:P67 M68:M70 Q68:Q70 O70:P73 Q72 N93:O94 P93 M96 U99:U101 X99:X101 L214:L216 L245:L248 L251 L255:L257 L259 L262:L265 O262 L268:L270 L273:L278 L286:L288 V287:V288 L292 L304:L321 V304:V305 O322:O323 L324:L386 O364:O365 O387:O388 L389:L402 L404:L427 V411:V412 L429:L800 O456 O500:O520 V559 V784:V800 O793">
    <cfRule type="containsText" dxfId="7637" priority="17" operator="containsText" text="PROVIDÊNCIAS">
      <formula>NOT(ISERROR(SEARCH(("PROVIDÊNCIAS"),(K3))))</formula>
    </cfRule>
  </conditionalFormatting>
  <conditionalFormatting sqref="K3:K804 L5 N5:P5 L12 N12:P12 L14 N14:P14 L16 N16:Q16 L18 N18:P18 L21 N21:P21 S21:T21 L23:L24 N23:P24 L26 N26:P26 L30 N30:Q30 L33 N33:P33 L39 N39:P39 L41 N41:P41 L43 N43:P43 L45 N45:P45 L47 N47:P47 L49:L50 M49 N50:P50 L52:L53 N52:P53 N55 V55:W55 L57:M57 L60 N60:P60 L62 N62:P62 L64:L102 N64:N73 O64:P67 M68:M70 Q68:Q70 O70:P73 Q72 N93:O94 P93 M96 U99:U101 X99:X101 L214:L216 L245:L248 L251 L255:L257 L259 L262:L265 O262 L268:L270 L273:L278 L286:L288 V287:V288 L292 L304:L321 V304:V305 O322:O323 L324:L386 O364:O365 O387:O388 L389:L402 L404:L427 V411:V412 L429:L800 O456 O500:O520 V559 V784:V800 O793">
    <cfRule type="containsText" dxfId="7636" priority="18" operator="containsText" text="ENCERRADO">
      <formula>NOT(ISERROR(SEARCH(("ENCERRADO"),(K3))))</formula>
    </cfRule>
  </conditionalFormatting>
  <conditionalFormatting sqref="K3:K804 L5 N5:P5 L12 N12:P12 L14 N14:P14 L16 N16:Q16 L18 N18:P18 L21 N21:P21 S21:T21 L23:L24 N23:P24 L26 N26:P26 L30 N30:Q30 L33 N33:P33 L39 N39:P39 L41 N41:P41 L43 N43:P43 L45 N45:P45 L47 N47:P47 L49:L50 M49 N50:P50 L52:L53 N52:P53 N55 V55:W55 L57:M57 L60 N60:P60 L62 N62:P62 L64:L102 N64:N73 O64:P67 M68:M70 Q68:Q70 O70:P73 Q72 N93:O94 P93 M96 U99:U101 X99:X101 L214:L216 L245:L248 L251 L255:L257 L259 L262:L265 O262 L268:L270 L273:L278 L286:L288 V287:V288 L292 L304:L321 V304:V305 O322:O323 L324:L386 O364:O365 O387:O388 L389:L402 L404:L427 V411:V412 L429:L800 O456 O500:O520 V559 V784:V800 O793">
    <cfRule type="containsText" dxfId="7635" priority="19" operator="containsText" text="URGENTE">
      <formula>NOT(ISERROR(SEARCH(("URGENTE"),(K3))))</formula>
    </cfRule>
  </conditionalFormatting>
  <conditionalFormatting sqref="K3:K804 L5 N5:P5 L12 N12:P12 L14 N14:P14 L16 N16:Q16 L18 N18:P18 L21 N21:P21 S21:T21 L23:L24 N23:P24 L26 N26:P26 L30 N30:Q30 L33 N33:P33 L39 N39:P39 L41 N41:P41 L43 N43:P43 L45 N45:P45 L47 N47:P47 L49:L50 M49 N50:P50 L52:L53 N52:P53 N55 V55:W55 L57:M57 L60 N60:P60 L62 N62:P62 L64:L102 N64:N73 O64:P67 M68:M70 Q68:Q70 O70:P73 Q72 N93:O94 P93 M96 U99:U101 X99:X101 L214:L216 L245:L248 L251 L255:L257 L259 L262:L265 O262 L268:L270 L273:L278 L286:L288 V287:V288 L292 L304:L321 V304:V305 O322:O323 L324:L386 O364:O365 O387:O388 L389:L402 L404:L427 V411:V412 L429:L800 O456 O500:O520 V559 V784:V800 O793">
    <cfRule type="containsText" dxfId="7634" priority="20" operator="containsText" text="URGENTE">
      <formula>NOT(ISERROR(SEARCH(("URGENTE"),(K3))))</formula>
    </cfRule>
  </conditionalFormatting>
  <conditionalFormatting sqref="K3:K804 L5 N5:P5 L12 N12:P12 L14 N14:P14 L16 N16:Q16 L18 N18:P18 L21 N21:P21 S21:T21 L23:L24 N23:P24 L26 N26:P26 L30 N30:Q30 L33 N33:P33 L39 N39:P39 L41 N41:P41 L43 N43:P43 L45 N45:P45 L47 N47:P47 L49:L50 M49 N50:P50 L52:L53 N52:P53 N55 V55:W55 L57:M57 L60 N60:P60 L62 N62:P62 L64:L102 N64:N73 O64:P67 M68:M70 Q68:Q70 O70:P73 Q72 N93:O94 P93 M96 U99:U101 X99:X101 L214:L216 L245:L248 L251 L255:L257 L259 L262:L265 O262 L268:L270 L273:L278 L286:L288 V287:V288 L292 L304:L321 V304:V305 O322:O323 L324:L386 O364:O365 O387:O388 L389:L402 L404:L427 V411:V412 L429:L800 O456 O500:O520 V559 V784:V800 O793">
    <cfRule type="containsText" dxfId="7633" priority="21" operator="containsText" text="URGENTE">
      <formula>NOT(ISERROR(SEARCH(("URGENTE"),(K3))))</formula>
    </cfRule>
  </conditionalFormatting>
  <hyperlinks>
    <hyperlink ref="M13" r:id="rId1" xr:uid="{00000000-0004-0000-0000-000000000000}"/>
    <hyperlink ref="P56" r:id="rId2" xr:uid="{00000000-0004-0000-0000-000001000000}"/>
    <hyperlink ref="T74" r:id="rId3" xr:uid="{00000000-0004-0000-0000-000002000000}"/>
    <hyperlink ref="W74" r:id="rId4" xr:uid="{00000000-0004-0000-0000-000003000000}"/>
    <hyperlink ref="T79" r:id="rId5" xr:uid="{00000000-0004-0000-0000-000004000000}"/>
    <hyperlink ref="W79" r:id="rId6" xr:uid="{00000000-0004-0000-0000-000005000000}"/>
    <hyperlink ref="T84" r:id="rId7" xr:uid="{00000000-0004-0000-0000-000006000000}"/>
    <hyperlink ref="T90" r:id="rId8" xr:uid="{00000000-0004-0000-0000-000007000000}"/>
    <hyperlink ref="T97" r:id="rId9" xr:uid="{00000000-0004-0000-0000-000008000000}"/>
    <hyperlink ref="U103" r:id="rId10" xr:uid="{00000000-0004-0000-0000-000009000000}"/>
    <hyperlink ref="W103" r:id="rId11" xr:uid="{00000000-0004-0000-0000-00000A000000}"/>
    <hyperlink ref="U110" r:id="rId12" xr:uid="{00000000-0004-0000-0000-00000B000000}"/>
    <hyperlink ref="W110" r:id="rId13" xr:uid="{00000000-0004-0000-0000-00000C000000}"/>
    <hyperlink ref="U111" r:id="rId14" xr:uid="{00000000-0004-0000-0000-00000D000000}"/>
    <hyperlink ref="U112" r:id="rId15" xr:uid="{00000000-0004-0000-0000-00000E000000}"/>
    <hyperlink ref="W112" r:id="rId16" xr:uid="{00000000-0004-0000-0000-00000F000000}"/>
    <hyperlink ref="U113" r:id="rId17" xr:uid="{00000000-0004-0000-0000-000010000000}"/>
    <hyperlink ref="W113" r:id="rId18" xr:uid="{00000000-0004-0000-0000-000011000000}"/>
    <hyperlink ref="U118" r:id="rId19" xr:uid="{00000000-0004-0000-0000-000012000000}"/>
    <hyperlink ref="W118" r:id="rId20" xr:uid="{00000000-0004-0000-0000-000013000000}"/>
    <hyperlink ref="U119" r:id="rId21" xr:uid="{00000000-0004-0000-0000-000014000000}"/>
    <hyperlink ref="W119" r:id="rId22" xr:uid="{00000000-0004-0000-0000-000015000000}"/>
    <hyperlink ref="W120" r:id="rId23" xr:uid="{00000000-0004-0000-0000-000016000000}"/>
    <hyperlink ref="U121" r:id="rId24" xr:uid="{00000000-0004-0000-0000-000017000000}"/>
    <hyperlink ref="W123" r:id="rId25" xr:uid="{00000000-0004-0000-0000-000018000000}"/>
    <hyperlink ref="U124" r:id="rId26" xr:uid="{00000000-0004-0000-0000-000019000000}"/>
    <hyperlink ref="U127" r:id="rId27" xr:uid="{00000000-0004-0000-0000-00001A000000}"/>
    <hyperlink ref="U128" r:id="rId28" xr:uid="{00000000-0004-0000-0000-00001B000000}"/>
    <hyperlink ref="W128" r:id="rId29" xr:uid="{00000000-0004-0000-0000-00001C000000}"/>
    <hyperlink ref="T133" r:id="rId30" xr:uid="{00000000-0004-0000-0000-00001D000000}"/>
    <hyperlink ref="W158" r:id="rId31" xr:uid="{00000000-0004-0000-0000-00001E000000}"/>
    <hyperlink ref="W160" r:id="rId32" xr:uid="{00000000-0004-0000-0000-00001F000000}"/>
    <hyperlink ref="T217" r:id="rId33" xr:uid="{00000000-0004-0000-0000-000020000000}"/>
    <hyperlink ref="W217" r:id="rId34" xr:uid="{00000000-0004-0000-0000-000021000000}"/>
    <hyperlink ref="T226" r:id="rId35" xr:uid="{00000000-0004-0000-0000-000022000000}"/>
    <hyperlink ref="T229" r:id="rId36" xr:uid="{00000000-0004-0000-0000-000023000000}"/>
    <hyperlink ref="W229" r:id="rId37" xr:uid="{00000000-0004-0000-0000-000024000000}"/>
    <hyperlink ref="T230" r:id="rId38" xr:uid="{00000000-0004-0000-0000-000025000000}"/>
    <hyperlink ref="W230" r:id="rId39" xr:uid="{00000000-0004-0000-0000-000026000000}"/>
    <hyperlink ref="T235" r:id="rId40" xr:uid="{00000000-0004-0000-0000-000027000000}"/>
    <hyperlink ref="W242" r:id="rId41" xr:uid="{00000000-0004-0000-0000-000028000000}"/>
    <hyperlink ref="W249" r:id="rId42" xr:uid="{00000000-0004-0000-0000-000029000000}"/>
    <hyperlink ref="W255" r:id="rId43" xr:uid="{00000000-0004-0000-0000-00002A000000}"/>
    <hyperlink ref="M285" r:id="rId44" xr:uid="{00000000-0004-0000-0000-00002B000000}"/>
    <hyperlink ref="P285" r:id="rId45" xr:uid="{00000000-0004-0000-0000-00002C000000}"/>
    <hyperlink ref="T285" r:id="rId46" xr:uid="{00000000-0004-0000-0000-00002D000000}"/>
    <hyperlink ref="W285" r:id="rId47" xr:uid="{00000000-0004-0000-0000-00002E000000}"/>
    <hyperlink ref="M289" r:id="rId48" xr:uid="{00000000-0004-0000-0000-00002F000000}"/>
    <hyperlink ref="T289" r:id="rId49" xr:uid="{00000000-0004-0000-0000-000030000000}"/>
    <hyperlink ref="W289" r:id="rId50" xr:uid="{00000000-0004-0000-0000-000031000000}"/>
    <hyperlink ref="M290" r:id="rId51" xr:uid="{00000000-0004-0000-0000-000032000000}"/>
    <hyperlink ref="T290" r:id="rId52" xr:uid="{00000000-0004-0000-0000-000033000000}"/>
    <hyperlink ref="M293" r:id="rId53" xr:uid="{00000000-0004-0000-0000-000034000000}"/>
    <hyperlink ref="P293" r:id="rId54" xr:uid="{00000000-0004-0000-0000-000035000000}"/>
    <hyperlink ref="T293" r:id="rId55" xr:uid="{00000000-0004-0000-0000-000036000000}"/>
    <hyperlink ref="W293" r:id="rId56" xr:uid="{00000000-0004-0000-0000-000037000000}"/>
    <hyperlink ref="M294" r:id="rId57" xr:uid="{00000000-0004-0000-0000-000038000000}"/>
    <hyperlink ref="P294" r:id="rId58" xr:uid="{00000000-0004-0000-0000-000039000000}"/>
    <hyperlink ref="T294" r:id="rId59" xr:uid="{00000000-0004-0000-0000-00003A000000}"/>
    <hyperlink ref="W294" r:id="rId60" xr:uid="{00000000-0004-0000-0000-00003B000000}"/>
    <hyperlink ref="T314" r:id="rId61" xr:uid="{00000000-0004-0000-0000-00003C000000}"/>
    <hyperlink ref="W314" r:id="rId62" xr:uid="{00000000-0004-0000-0000-00003D000000}"/>
    <hyperlink ref="T315" r:id="rId63" xr:uid="{00000000-0004-0000-0000-00003E000000}"/>
    <hyperlink ref="W315" r:id="rId64" xr:uid="{00000000-0004-0000-0000-00003F000000}"/>
    <hyperlink ref="T332" r:id="rId65" xr:uid="{00000000-0004-0000-0000-000040000000}"/>
    <hyperlink ref="T335" r:id="rId66" xr:uid="{00000000-0004-0000-0000-000041000000}"/>
    <hyperlink ref="W335" r:id="rId67" xr:uid="{00000000-0004-0000-0000-000042000000}"/>
    <hyperlink ref="T337" r:id="rId68" xr:uid="{00000000-0004-0000-0000-000043000000}"/>
    <hyperlink ref="T338" r:id="rId69" xr:uid="{00000000-0004-0000-0000-000044000000}"/>
    <hyperlink ref="W338" r:id="rId70" xr:uid="{00000000-0004-0000-0000-000045000000}"/>
    <hyperlink ref="W339" r:id="rId71" xr:uid="{00000000-0004-0000-0000-000046000000}"/>
    <hyperlink ref="T342" r:id="rId72" xr:uid="{00000000-0004-0000-0000-000047000000}"/>
    <hyperlink ref="T345" r:id="rId73" xr:uid="{00000000-0004-0000-0000-000048000000}"/>
    <hyperlink ref="W345" r:id="rId74" xr:uid="{00000000-0004-0000-0000-000049000000}"/>
    <hyperlink ref="T348" r:id="rId75" xr:uid="{00000000-0004-0000-0000-00004A000000}"/>
    <hyperlink ref="T349" r:id="rId76" xr:uid="{00000000-0004-0000-0000-00004B000000}"/>
    <hyperlink ref="T355" r:id="rId77" xr:uid="{00000000-0004-0000-0000-00004C000000}"/>
    <hyperlink ref="T358" r:id="rId78" xr:uid="{00000000-0004-0000-0000-00004D000000}"/>
    <hyperlink ref="M381" r:id="rId79" xr:uid="{00000000-0004-0000-0000-00004E000000}"/>
    <hyperlink ref="P381" r:id="rId80" xr:uid="{00000000-0004-0000-0000-00004F000000}"/>
    <hyperlink ref="T381" r:id="rId81" xr:uid="{00000000-0004-0000-0000-000050000000}"/>
    <hyperlink ref="W381" r:id="rId82" xr:uid="{00000000-0004-0000-0000-000051000000}"/>
    <hyperlink ref="W495" r:id="rId83" xr:uid="{00000000-0004-0000-0000-000052000000}"/>
    <hyperlink ref="M527" r:id="rId84" xr:uid="{00000000-0004-0000-0000-000053000000}"/>
    <hyperlink ref="P527" r:id="rId85" xr:uid="{00000000-0004-0000-0000-000054000000}"/>
    <hyperlink ref="T527" r:id="rId86" xr:uid="{00000000-0004-0000-0000-000055000000}"/>
    <hyperlink ref="W527" r:id="rId87" xr:uid="{00000000-0004-0000-0000-000056000000}"/>
    <hyperlink ref="T582" r:id="rId88" xr:uid="{00000000-0004-0000-0000-000057000000}"/>
    <hyperlink ref="M583" r:id="rId89" xr:uid="{00000000-0004-0000-0000-000058000000}"/>
    <hyperlink ref="P583" r:id="rId90" xr:uid="{00000000-0004-0000-0000-000059000000}"/>
    <hyperlink ref="T583" r:id="rId91" xr:uid="{00000000-0004-0000-0000-00005A000000}"/>
    <hyperlink ref="W583" r:id="rId92" xr:uid="{00000000-0004-0000-0000-00005B000000}"/>
    <hyperlink ref="M584" r:id="rId93" xr:uid="{00000000-0004-0000-0000-00005C000000}"/>
    <hyperlink ref="P584" r:id="rId94" xr:uid="{00000000-0004-0000-0000-00005D000000}"/>
    <hyperlink ref="T584" r:id="rId95" xr:uid="{00000000-0004-0000-0000-00005E000000}"/>
    <hyperlink ref="W584" r:id="rId96" xr:uid="{00000000-0004-0000-0000-00005F000000}"/>
    <hyperlink ref="M585" r:id="rId97" xr:uid="{00000000-0004-0000-0000-000060000000}"/>
    <hyperlink ref="P585" r:id="rId98" xr:uid="{00000000-0004-0000-0000-000061000000}"/>
    <hyperlink ref="T585" r:id="rId99" xr:uid="{00000000-0004-0000-0000-000062000000}"/>
    <hyperlink ref="W585" r:id="rId100" xr:uid="{00000000-0004-0000-0000-000063000000}"/>
    <hyperlink ref="T756" r:id="rId101" xr:uid="{00000000-0004-0000-0000-000064000000}"/>
    <hyperlink ref="W756" r:id="rId102" xr:uid="{00000000-0004-0000-0000-000065000000}"/>
    <hyperlink ref="T762" r:id="rId103" xr:uid="{00000000-0004-0000-0000-000066000000}"/>
    <hyperlink ref="T780" r:id="rId104" xr:uid="{00000000-0004-0000-0000-000067000000}"/>
    <hyperlink ref="W780" r:id="rId105" xr:uid="{00000000-0004-0000-0000-000068000000}"/>
  </hyperlinks>
  <printOptions horizontalCentered="1" gridLines="1"/>
  <pageMargins left="0.7" right="0.7" top="0.75" bottom="0.75" header="0" footer="0"/>
  <pageSetup paperSize="9" fitToHeight="0" pageOrder="overThenDown" orientation="landscape" cellComments="atEnd"/>
  <legacyDrawing r:id="rId10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outlinePr summaryBelow="0" summaryRight="0"/>
  </sheetPr>
  <dimension ref="A1:AS1508"/>
  <sheetViews>
    <sheetView workbookViewId="0">
      <pane ySplit="4" topLeftCell="A5" activePane="bottomLeft" state="frozen"/>
      <selection pane="bottomLeft" activeCell="B6" sqref="B6"/>
    </sheetView>
  </sheetViews>
  <sheetFormatPr defaultColWidth="12.5703125" defaultRowHeight="15.75" customHeight="1"/>
  <cols>
    <col min="1" max="1" width="20.140625" customWidth="1"/>
    <col min="2" max="2" width="21.140625" customWidth="1"/>
    <col min="3" max="3" width="18.5703125" customWidth="1"/>
    <col min="4" max="4" width="47.42578125" customWidth="1"/>
    <col min="5" max="7" width="14.42578125" customWidth="1"/>
    <col min="11" max="11" width="15.7109375" customWidth="1"/>
    <col min="12" max="12" width="26.42578125" customWidth="1"/>
    <col min="13" max="13" width="29.28515625" customWidth="1"/>
    <col min="14" max="14" width="23.28515625" customWidth="1"/>
    <col min="15" max="15" width="32" customWidth="1"/>
    <col min="16" max="16" width="35.42578125" customWidth="1"/>
    <col min="17" max="18" width="32.5703125" customWidth="1"/>
    <col min="19" max="19" width="36.42578125" customWidth="1"/>
    <col min="20" max="20" width="24" customWidth="1"/>
    <col min="21" max="22" width="27.28515625" customWidth="1"/>
    <col min="23" max="45" width="27" customWidth="1"/>
  </cols>
  <sheetData>
    <row r="1" spans="1:45" ht="14.25" customHeight="1">
      <c r="A1" s="722" t="s">
        <v>4524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20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</row>
    <row r="2" spans="1:45" ht="14.25" customHeight="1">
      <c r="A2" s="10">
        <f ca="1">TODAY()</f>
        <v>45250</v>
      </c>
      <c r="B2" s="723" t="s">
        <v>0</v>
      </c>
      <c r="C2" s="719"/>
      <c r="D2" s="720"/>
      <c r="E2" s="6"/>
      <c r="F2" s="724" t="s">
        <v>8</v>
      </c>
      <c r="G2" s="726" t="s">
        <v>1</v>
      </c>
      <c r="H2" s="720"/>
      <c r="I2" s="7"/>
      <c r="J2" s="721" t="s">
        <v>2</v>
      </c>
      <c r="K2" s="720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ht="33" customHeight="1">
      <c r="A3" s="15"/>
      <c r="B3" s="242"/>
      <c r="C3" s="242"/>
      <c r="D3" s="242"/>
      <c r="E3" s="6"/>
      <c r="F3" s="725"/>
      <c r="G3" s="726"/>
      <c r="H3" s="720"/>
      <c r="I3" s="7"/>
      <c r="J3" s="721"/>
      <c r="K3" s="720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</row>
    <row r="4" spans="1:45" ht="14.25" customHeight="1">
      <c r="A4" s="20" t="s">
        <v>4525</v>
      </c>
      <c r="B4" s="22" t="s">
        <v>4526</v>
      </c>
      <c r="C4" s="22" t="s">
        <v>5</v>
      </c>
      <c r="D4" s="23" t="s">
        <v>6</v>
      </c>
      <c r="E4" s="25"/>
      <c r="F4" s="243"/>
      <c r="G4" s="25" t="s">
        <v>9</v>
      </c>
      <c r="H4" s="25" t="s">
        <v>10</v>
      </c>
      <c r="I4" s="244"/>
      <c r="J4" s="244" t="s">
        <v>12</v>
      </c>
      <c r="K4" s="27" t="s">
        <v>13</v>
      </c>
      <c r="L4" s="23" t="s">
        <v>14</v>
      </c>
      <c r="M4" s="23" t="s">
        <v>15</v>
      </c>
      <c r="N4" s="23" t="s">
        <v>16</v>
      </c>
      <c r="O4" s="23" t="s">
        <v>17</v>
      </c>
      <c r="P4" s="23" t="s">
        <v>15</v>
      </c>
      <c r="Q4" s="23" t="s">
        <v>16</v>
      </c>
      <c r="R4" s="28" t="s">
        <v>18</v>
      </c>
      <c r="S4" s="23" t="s">
        <v>19</v>
      </c>
      <c r="T4" s="29" t="s">
        <v>15</v>
      </c>
      <c r="U4" s="23" t="s">
        <v>16</v>
      </c>
      <c r="V4" s="23" t="s">
        <v>20</v>
      </c>
      <c r="W4" s="29" t="s">
        <v>15</v>
      </c>
      <c r="X4" s="23" t="s">
        <v>16</v>
      </c>
      <c r="Y4" s="245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</row>
    <row r="5" spans="1:45" ht="14.25" customHeight="1">
      <c r="A5" s="246" t="s">
        <v>4527</v>
      </c>
      <c r="B5" s="247" t="s">
        <v>4528</v>
      </c>
      <c r="C5" s="247"/>
      <c r="D5" s="247" t="s">
        <v>4529</v>
      </c>
      <c r="E5" s="248"/>
      <c r="F5" s="248"/>
      <c r="G5" s="248">
        <v>43472</v>
      </c>
      <c r="H5" s="248">
        <v>43837</v>
      </c>
      <c r="I5" s="249"/>
      <c r="J5" s="250">
        <f ca="1">H5-CONTROLE!$A$2</f>
        <v>-1413</v>
      </c>
      <c r="K5" s="251" t="str">
        <f t="shared" ref="K5:K259" ca="1" si="0">IF(J5&lt;=0,"ENCERRADO",IF(J5&lt;=30,"URGENTE",IF(J5&lt;=90,"PROVIDÊNCIAS","VIGENTE")))</f>
        <v>ENCERRADO</v>
      </c>
      <c r="L5" s="247" t="s">
        <v>4530</v>
      </c>
      <c r="M5" s="247" t="s">
        <v>4531</v>
      </c>
      <c r="N5" s="247"/>
      <c r="O5" s="247" t="s">
        <v>4532</v>
      </c>
      <c r="P5" s="247" t="s">
        <v>4532</v>
      </c>
      <c r="Q5" s="247"/>
      <c r="R5" s="247" t="s">
        <v>4533</v>
      </c>
      <c r="S5" s="247" t="s">
        <v>4534</v>
      </c>
      <c r="T5" s="247" t="s">
        <v>4535</v>
      </c>
      <c r="U5" s="247"/>
      <c r="V5" s="247" t="s">
        <v>4536</v>
      </c>
      <c r="W5" s="247" t="s">
        <v>4537</v>
      </c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</row>
    <row r="6" spans="1:45" ht="14.25" customHeight="1">
      <c r="A6" s="246" t="s">
        <v>4538</v>
      </c>
      <c r="B6" s="247" t="s">
        <v>4528</v>
      </c>
      <c r="C6" s="247"/>
      <c r="D6" s="247" t="s">
        <v>4539</v>
      </c>
      <c r="E6" s="248"/>
      <c r="F6" s="248"/>
      <c r="G6" s="248">
        <v>43473</v>
      </c>
      <c r="H6" s="248">
        <v>43838</v>
      </c>
      <c r="I6" s="249"/>
      <c r="J6" s="250">
        <f ca="1">H6-CONTROLE!$A$2</f>
        <v>-1412</v>
      </c>
      <c r="K6" s="251" t="str">
        <f t="shared" ca="1" si="0"/>
        <v>ENCERRADO</v>
      </c>
      <c r="L6" s="247" t="s">
        <v>4530</v>
      </c>
      <c r="M6" s="247" t="s">
        <v>4531</v>
      </c>
      <c r="N6" s="252"/>
      <c r="O6" s="252" t="s">
        <v>4532</v>
      </c>
      <c r="P6" s="247" t="s">
        <v>4540</v>
      </c>
      <c r="Q6" s="247"/>
      <c r="R6" s="247" t="s">
        <v>4533</v>
      </c>
      <c r="S6" s="247" t="s">
        <v>4534</v>
      </c>
      <c r="T6" s="247" t="s">
        <v>4535</v>
      </c>
      <c r="U6" s="247"/>
      <c r="V6" s="247" t="s">
        <v>4536</v>
      </c>
      <c r="W6" s="247" t="s">
        <v>4537</v>
      </c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</row>
    <row r="7" spans="1:45" ht="14.25" customHeight="1">
      <c r="A7" s="253" t="s">
        <v>4541</v>
      </c>
      <c r="B7" s="254" t="s">
        <v>4542</v>
      </c>
      <c r="C7" s="254"/>
      <c r="D7" s="254" t="s">
        <v>4543</v>
      </c>
      <c r="E7" s="255"/>
      <c r="F7" s="255"/>
      <c r="G7" s="255">
        <v>43083</v>
      </c>
      <c r="H7" s="255">
        <v>43447</v>
      </c>
      <c r="I7" s="256"/>
      <c r="J7" s="256">
        <f ca="1">H7-A2</f>
        <v>-1803</v>
      </c>
      <c r="K7" s="257" t="str">
        <f t="shared" ca="1" si="0"/>
        <v>ENCERRADO</v>
      </c>
      <c r="L7" s="258" t="s">
        <v>4544</v>
      </c>
      <c r="M7" s="259" t="s">
        <v>4545</v>
      </c>
      <c r="N7" s="259"/>
      <c r="O7" s="259" t="s">
        <v>4546</v>
      </c>
      <c r="P7" s="18" t="s">
        <v>4547</v>
      </c>
      <c r="Q7" s="254"/>
      <c r="R7" s="254" t="s">
        <v>4533</v>
      </c>
      <c r="S7" s="259" t="s">
        <v>4548</v>
      </c>
      <c r="T7" s="260" t="s">
        <v>228</v>
      </c>
      <c r="U7" s="259"/>
      <c r="V7" s="259" t="s">
        <v>4549</v>
      </c>
      <c r="W7" s="259" t="s">
        <v>4549</v>
      </c>
      <c r="X7" s="230"/>
      <c r="Y7" s="230"/>
      <c r="Z7" s="230"/>
      <c r="AA7" s="230"/>
      <c r="AB7" s="230"/>
      <c r="AC7" s="230"/>
      <c r="AD7" s="230"/>
      <c r="AE7" s="230"/>
      <c r="AF7" s="230"/>
      <c r="AG7" s="230"/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0"/>
      <c r="AS7" s="230"/>
    </row>
    <row r="8" spans="1:45" ht="14.25" customHeight="1">
      <c r="A8" s="261" t="s">
        <v>4541</v>
      </c>
      <c r="B8" s="254" t="s">
        <v>4542</v>
      </c>
      <c r="C8" s="254"/>
      <c r="D8" s="254" t="s">
        <v>4543</v>
      </c>
      <c r="E8" s="255"/>
      <c r="F8" s="255"/>
      <c r="G8" s="255">
        <f t="shared" ref="G8:H8" si="1">G7</f>
        <v>43083</v>
      </c>
      <c r="H8" s="255">
        <f t="shared" si="1"/>
        <v>43447</v>
      </c>
      <c r="I8" s="256"/>
      <c r="J8" s="256">
        <f ca="1">H8-A2</f>
        <v>-1803</v>
      </c>
      <c r="K8" s="262" t="str">
        <f t="shared" ca="1" si="0"/>
        <v>ENCERRADO</v>
      </c>
      <c r="L8" s="258" t="s">
        <v>4544</v>
      </c>
      <c r="M8" s="259" t="s">
        <v>4545</v>
      </c>
      <c r="N8" s="259"/>
      <c r="O8" s="259" t="s">
        <v>4546</v>
      </c>
      <c r="P8" s="18" t="s">
        <v>4547</v>
      </c>
      <c r="Q8" s="254"/>
      <c r="R8" s="254" t="s">
        <v>242</v>
      </c>
      <c r="S8" s="254" t="s">
        <v>4550</v>
      </c>
      <c r="T8" s="254" t="s">
        <v>4551</v>
      </c>
      <c r="U8" s="254"/>
      <c r="V8" s="254" t="s">
        <v>237</v>
      </c>
      <c r="W8" s="254" t="s">
        <v>238</v>
      </c>
      <c r="X8" s="263"/>
      <c r="Y8" s="263"/>
      <c r="Z8" s="263"/>
      <c r="AA8" s="263"/>
      <c r="AB8" s="263"/>
      <c r="AC8" s="263"/>
      <c r="AD8" s="263"/>
      <c r="AE8" s="263"/>
      <c r="AF8" s="263"/>
      <c r="AG8" s="263"/>
      <c r="AH8" s="263"/>
      <c r="AI8" s="263"/>
      <c r="AJ8" s="263"/>
      <c r="AK8" s="263"/>
      <c r="AL8" s="263"/>
      <c r="AM8" s="263"/>
      <c r="AN8" s="263"/>
      <c r="AO8" s="263"/>
      <c r="AP8" s="263"/>
      <c r="AQ8" s="263"/>
      <c r="AR8" s="263"/>
      <c r="AS8" s="263"/>
    </row>
    <row r="9" spans="1:45" ht="14.25" customHeight="1">
      <c r="A9" s="261" t="s">
        <v>4541</v>
      </c>
      <c r="B9" s="254" t="s">
        <v>4542</v>
      </c>
      <c r="C9" s="254"/>
      <c r="D9" s="254" t="s">
        <v>4543</v>
      </c>
      <c r="E9" s="255"/>
      <c r="F9" s="255"/>
      <c r="G9" s="255">
        <f t="shared" ref="G9:H9" si="2">G8</f>
        <v>43083</v>
      </c>
      <c r="H9" s="255">
        <f t="shared" si="2"/>
        <v>43447</v>
      </c>
      <c r="I9" s="256"/>
      <c r="J9" s="256">
        <f ca="1">H9-A2</f>
        <v>-1803</v>
      </c>
      <c r="K9" s="262" t="str">
        <f t="shared" ca="1" si="0"/>
        <v>ENCERRADO</v>
      </c>
      <c r="L9" s="258" t="s">
        <v>4544</v>
      </c>
      <c r="M9" s="259" t="s">
        <v>4545</v>
      </c>
      <c r="N9" s="259"/>
      <c r="O9" s="259" t="s">
        <v>4546</v>
      </c>
      <c r="P9" s="18" t="s">
        <v>4547</v>
      </c>
      <c r="Q9" s="264"/>
      <c r="R9" s="264" t="s">
        <v>226</v>
      </c>
      <c r="S9" s="254" t="s">
        <v>4552</v>
      </c>
      <c r="T9" s="254" t="s">
        <v>4553</v>
      </c>
      <c r="U9" s="254"/>
      <c r="V9" s="254" t="s">
        <v>873</v>
      </c>
      <c r="W9" s="265" t="str">
        <f>HYPERLINK("mailto:jenifer.leite@ifpr.edu.br","jenifer.leite@ifpr.edu.br")</f>
        <v>jenifer.leite@ifpr.edu.br</v>
      </c>
      <c r="X9" s="266"/>
      <c r="Y9" s="266"/>
      <c r="Z9" s="266"/>
      <c r="AA9" s="266"/>
      <c r="AB9" s="266"/>
      <c r="AC9" s="266"/>
      <c r="AD9" s="266"/>
      <c r="AE9" s="266"/>
      <c r="AF9" s="266"/>
      <c r="AG9" s="266"/>
      <c r="AH9" s="266"/>
      <c r="AI9" s="266"/>
      <c r="AJ9" s="266"/>
      <c r="AK9" s="266"/>
      <c r="AL9" s="266"/>
      <c r="AM9" s="266"/>
      <c r="AN9" s="266"/>
      <c r="AO9" s="266"/>
      <c r="AP9" s="266"/>
      <c r="AQ9" s="266"/>
      <c r="AR9" s="266"/>
      <c r="AS9" s="266"/>
    </row>
    <row r="10" spans="1:45" ht="14.25" customHeight="1">
      <c r="A10" s="261" t="s">
        <v>4541</v>
      </c>
      <c r="B10" s="254" t="s">
        <v>4542</v>
      </c>
      <c r="C10" s="254"/>
      <c r="D10" s="254" t="s">
        <v>4543</v>
      </c>
      <c r="E10" s="255"/>
      <c r="F10" s="255"/>
      <c r="G10" s="255">
        <f t="shared" ref="G10:H10" si="3">G9</f>
        <v>43083</v>
      </c>
      <c r="H10" s="255">
        <f t="shared" si="3"/>
        <v>43447</v>
      </c>
      <c r="I10" s="256"/>
      <c r="J10" s="256">
        <f ca="1">H10-A2</f>
        <v>-1803</v>
      </c>
      <c r="K10" s="262" t="str">
        <f t="shared" ca="1" si="0"/>
        <v>ENCERRADO</v>
      </c>
      <c r="L10" s="258" t="s">
        <v>4544</v>
      </c>
      <c r="M10" s="259" t="s">
        <v>4545</v>
      </c>
      <c r="N10" s="259"/>
      <c r="O10" s="259" t="s">
        <v>4546</v>
      </c>
      <c r="P10" s="18" t="s">
        <v>4547</v>
      </c>
      <c r="Q10" s="254"/>
      <c r="R10" s="254" t="s">
        <v>4554</v>
      </c>
      <c r="S10" s="18" t="s">
        <v>4555</v>
      </c>
      <c r="T10" s="259" t="s">
        <v>4556</v>
      </c>
      <c r="U10" s="259"/>
      <c r="V10" s="259" t="s">
        <v>341</v>
      </c>
      <c r="W10" s="259" t="s">
        <v>342</v>
      </c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</row>
    <row r="11" spans="1:45" ht="14.25" customHeight="1">
      <c r="A11" s="261" t="s">
        <v>4541</v>
      </c>
      <c r="B11" s="254" t="s">
        <v>4542</v>
      </c>
      <c r="C11" s="254"/>
      <c r="D11" s="254" t="s">
        <v>4543</v>
      </c>
      <c r="E11" s="255"/>
      <c r="F11" s="255"/>
      <c r="G11" s="255">
        <f t="shared" ref="G11:H11" si="4">G10</f>
        <v>43083</v>
      </c>
      <c r="H11" s="255">
        <f t="shared" si="4"/>
        <v>43447</v>
      </c>
      <c r="I11" s="256"/>
      <c r="J11" s="256">
        <f ca="1">H11-A2</f>
        <v>-1803</v>
      </c>
      <c r="K11" s="262" t="str">
        <f t="shared" ca="1" si="0"/>
        <v>ENCERRADO</v>
      </c>
      <c r="L11" s="258" t="s">
        <v>4544</v>
      </c>
      <c r="M11" s="259" t="s">
        <v>4545</v>
      </c>
      <c r="N11" s="259"/>
      <c r="O11" s="259" t="s">
        <v>4546</v>
      </c>
      <c r="P11" s="18" t="s">
        <v>4547</v>
      </c>
      <c r="Q11" s="267"/>
      <c r="R11" s="267" t="s">
        <v>726</v>
      </c>
      <c r="S11" s="254" t="s">
        <v>4557</v>
      </c>
      <c r="T11" s="254" t="s">
        <v>4558</v>
      </c>
      <c r="U11" s="254"/>
      <c r="V11" s="254" t="s">
        <v>4559</v>
      </c>
      <c r="W11" s="254" t="s">
        <v>1256</v>
      </c>
      <c r="X11" s="263"/>
      <c r="Y11" s="263"/>
      <c r="Z11" s="263"/>
      <c r="AA11" s="263"/>
      <c r="AB11" s="263"/>
      <c r="AC11" s="263"/>
      <c r="AD11" s="263"/>
      <c r="AE11" s="263"/>
      <c r="AF11" s="263"/>
      <c r="AG11" s="263"/>
      <c r="AH11" s="263"/>
      <c r="AI11" s="263"/>
      <c r="AJ11" s="263"/>
      <c r="AK11" s="263"/>
      <c r="AL11" s="263"/>
      <c r="AM11" s="263"/>
      <c r="AN11" s="263"/>
      <c r="AO11" s="263"/>
      <c r="AP11" s="263"/>
      <c r="AQ11" s="263"/>
      <c r="AR11" s="263"/>
      <c r="AS11" s="263"/>
    </row>
    <row r="12" spans="1:45" ht="14.25" customHeight="1">
      <c r="A12" s="261" t="s">
        <v>4541</v>
      </c>
      <c r="B12" s="254" t="s">
        <v>4542</v>
      </c>
      <c r="C12" s="254"/>
      <c r="D12" s="254" t="s">
        <v>4543</v>
      </c>
      <c r="E12" s="255"/>
      <c r="F12" s="255"/>
      <c r="G12" s="255">
        <f t="shared" ref="G12:H12" si="5">G11</f>
        <v>43083</v>
      </c>
      <c r="H12" s="255">
        <f t="shared" si="5"/>
        <v>43447</v>
      </c>
      <c r="I12" s="256"/>
      <c r="J12" s="256">
        <f ca="1">H12-A2</f>
        <v>-1803</v>
      </c>
      <c r="K12" s="262" t="str">
        <f t="shared" ca="1" si="0"/>
        <v>ENCERRADO</v>
      </c>
      <c r="L12" s="258" t="s">
        <v>4544</v>
      </c>
      <c r="M12" s="259" t="s">
        <v>4545</v>
      </c>
      <c r="N12" s="259"/>
      <c r="O12" s="259" t="s">
        <v>4546</v>
      </c>
      <c r="P12" s="18" t="s">
        <v>4547</v>
      </c>
      <c r="Q12" s="267"/>
      <c r="R12" s="267" t="s">
        <v>4560</v>
      </c>
      <c r="S12" s="254" t="s">
        <v>649</v>
      </c>
      <c r="T12" s="254" t="s">
        <v>650</v>
      </c>
      <c r="U12" s="254"/>
      <c r="V12" s="254" t="s">
        <v>4561</v>
      </c>
      <c r="W12" s="254" t="s">
        <v>879</v>
      </c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263"/>
      <c r="AP12" s="263"/>
      <c r="AQ12" s="263"/>
      <c r="AR12" s="263"/>
      <c r="AS12" s="263"/>
    </row>
    <row r="13" spans="1:45" ht="14.25" customHeight="1">
      <c r="A13" s="261" t="s">
        <v>4541</v>
      </c>
      <c r="B13" s="254" t="s">
        <v>4542</v>
      </c>
      <c r="C13" s="254"/>
      <c r="D13" s="254" t="s">
        <v>4543</v>
      </c>
      <c r="E13" s="255"/>
      <c r="F13" s="255"/>
      <c r="G13" s="255">
        <f t="shared" ref="G13:H13" si="6">G12</f>
        <v>43083</v>
      </c>
      <c r="H13" s="255">
        <f t="shared" si="6"/>
        <v>43447</v>
      </c>
      <c r="I13" s="256"/>
      <c r="J13" s="256">
        <f ca="1">H13-A2</f>
        <v>-1803</v>
      </c>
      <c r="K13" s="262" t="str">
        <f t="shared" ca="1" si="0"/>
        <v>ENCERRADO</v>
      </c>
      <c r="L13" s="258" t="s">
        <v>4544</v>
      </c>
      <c r="M13" s="259" t="s">
        <v>4545</v>
      </c>
      <c r="N13" s="259"/>
      <c r="O13" s="259" t="s">
        <v>4546</v>
      </c>
      <c r="P13" s="18" t="s">
        <v>4547</v>
      </c>
      <c r="Q13" s="254"/>
      <c r="R13" s="254" t="s">
        <v>160</v>
      </c>
      <c r="S13" s="254" t="s">
        <v>154</v>
      </c>
      <c r="T13" s="265" t="str">
        <f>HYPERLINK("mailto:jumara.menon@ifpr.edu.br","jumara.menon@ifpr.edu.br")</f>
        <v>jumara.menon@ifpr.edu.br</v>
      </c>
      <c r="U13" s="259"/>
      <c r="V13" s="259" t="s">
        <v>4562</v>
      </c>
      <c r="W13" s="268" t="s">
        <v>4563</v>
      </c>
      <c r="X13" s="269"/>
      <c r="Y13" s="269"/>
      <c r="Z13" s="269"/>
      <c r="AA13" s="269"/>
      <c r="AB13" s="269"/>
      <c r="AC13" s="269"/>
      <c r="AD13" s="269"/>
      <c r="AE13" s="269"/>
      <c r="AF13" s="269"/>
      <c r="AG13" s="269"/>
      <c r="AH13" s="269"/>
      <c r="AI13" s="269"/>
      <c r="AJ13" s="269"/>
      <c r="AK13" s="269"/>
      <c r="AL13" s="269"/>
      <c r="AM13" s="269"/>
      <c r="AN13" s="269"/>
      <c r="AO13" s="269"/>
      <c r="AP13" s="269"/>
      <c r="AQ13" s="269"/>
      <c r="AR13" s="269"/>
      <c r="AS13" s="269"/>
    </row>
    <row r="14" spans="1:45" ht="14.25" customHeight="1">
      <c r="A14" s="261" t="s">
        <v>4541</v>
      </c>
      <c r="B14" s="254" t="s">
        <v>4542</v>
      </c>
      <c r="C14" s="254"/>
      <c r="D14" s="254" t="s">
        <v>4543</v>
      </c>
      <c r="E14" s="255"/>
      <c r="F14" s="255"/>
      <c r="G14" s="255">
        <f t="shared" ref="G14:H14" si="7">G13</f>
        <v>43083</v>
      </c>
      <c r="H14" s="255">
        <f t="shared" si="7"/>
        <v>43447</v>
      </c>
      <c r="I14" s="256"/>
      <c r="J14" s="256">
        <f ca="1">H14-A2</f>
        <v>-1803</v>
      </c>
      <c r="K14" s="262" t="str">
        <f t="shared" ca="1" si="0"/>
        <v>ENCERRADO</v>
      </c>
      <c r="L14" s="258" t="s">
        <v>4544</v>
      </c>
      <c r="M14" s="259" t="s">
        <v>4545</v>
      </c>
      <c r="N14" s="259"/>
      <c r="O14" s="259" t="s">
        <v>4546</v>
      </c>
      <c r="P14" s="18" t="s">
        <v>4547</v>
      </c>
      <c r="Q14" s="254"/>
      <c r="R14" s="254" t="s">
        <v>4564</v>
      </c>
      <c r="S14" s="254" t="s">
        <v>4565</v>
      </c>
      <c r="T14" s="254" t="s">
        <v>171</v>
      </c>
      <c r="U14" s="254"/>
      <c r="V14" s="254" t="s">
        <v>4566</v>
      </c>
      <c r="W14" s="254" t="s">
        <v>4567</v>
      </c>
      <c r="X14" s="263"/>
      <c r="Y14" s="263"/>
      <c r="Z14" s="263"/>
      <c r="AA14" s="263"/>
      <c r="AB14" s="263"/>
      <c r="AC14" s="263"/>
      <c r="AD14" s="263"/>
      <c r="AE14" s="263"/>
      <c r="AF14" s="263"/>
      <c r="AG14" s="263"/>
      <c r="AH14" s="263"/>
      <c r="AI14" s="263"/>
      <c r="AJ14" s="263"/>
      <c r="AK14" s="263"/>
      <c r="AL14" s="263"/>
      <c r="AM14" s="263"/>
      <c r="AN14" s="263"/>
      <c r="AO14" s="263"/>
      <c r="AP14" s="263"/>
      <c r="AQ14" s="263"/>
      <c r="AR14" s="263"/>
      <c r="AS14" s="263"/>
    </row>
    <row r="15" spans="1:45" ht="14.25" customHeight="1">
      <c r="A15" s="261" t="s">
        <v>4541</v>
      </c>
      <c r="B15" s="254" t="s">
        <v>4542</v>
      </c>
      <c r="C15" s="254"/>
      <c r="D15" s="254" t="s">
        <v>4543</v>
      </c>
      <c r="E15" s="255"/>
      <c r="F15" s="255"/>
      <c r="G15" s="255">
        <f t="shared" ref="G15:H15" si="8">G14</f>
        <v>43083</v>
      </c>
      <c r="H15" s="255">
        <f t="shared" si="8"/>
        <v>43447</v>
      </c>
      <c r="I15" s="256"/>
      <c r="J15" s="256">
        <f ca="1">H15-A2</f>
        <v>-1803</v>
      </c>
      <c r="K15" s="262" t="str">
        <f t="shared" ca="1" si="0"/>
        <v>ENCERRADO</v>
      </c>
      <c r="L15" s="258" t="s">
        <v>4544</v>
      </c>
      <c r="M15" s="259" t="s">
        <v>4545</v>
      </c>
      <c r="N15" s="259"/>
      <c r="O15" s="259" t="s">
        <v>4546</v>
      </c>
      <c r="P15" s="18" t="s">
        <v>4547</v>
      </c>
      <c r="Q15" s="254"/>
      <c r="R15" s="254" t="s">
        <v>770</v>
      </c>
      <c r="S15" s="259" t="s">
        <v>4568</v>
      </c>
      <c r="T15" s="259" t="s">
        <v>1289</v>
      </c>
      <c r="U15" s="259"/>
      <c r="V15" s="259" t="s">
        <v>4569</v>
      </c>
      <c r="W15" s="259" t="s">
        <v>1292</v>
      </c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0"/>
      <c r="AR15" s="230"/>
      <c r="AS15" s="230"/>
    </row>
    <row r="16" spans="1:45" ht="14.25" customHeight="1">
      <c r="A16" s="261" t="s">
        <v>4541</v>
      </c>
      <c r="B16" s="254" t="s">
        <v>4542</v>
      </c>
      <c r="C16" s="254"/>
      <c r="D16" s="254" t="s">
        <v>4543</v>
      </c>
      <c r="E16" s="255"/>
      <c r="F16" s="255"/>
      <c r="G16" s="255">
        <f t="shared" ref="G16:H16" si="9">G15</f>
        <v>43083</v>
      </c>
      <c r="H16" s="255">
        <f t="shared" si="9"/>
        <v>43447</v>
      </c>
      <c r="I16" s="256"/>
      <c r="J16" s="256">
        <f ca="1">H16-A2</f>
        <v>-1803</v>
      </c>
      <c r="K16" s="262" t="str">
        <f t="shared" ca="1" si="0"/>
        <v>ENCERRADO</v>
      </c>
      <c r="L16" s="258" t="s">
        <v>4544</v>
      </c>
      <c r="M16" s="259" t="s">
        <v>4545</v>
      </c>
      <c r="N16" s="259"/>
      <c r="O16" s="259" t="s">
        <v>4546</v>
      </c>
      <c r="P16" s="18" t="s">
        <v>4547</v>
      </c>
      <c r="Q16" s="254"/>
      <c r="R16" s="254" t="s">
        <v>309</v>
      </c>
      <c r="S16" s="254" t="s">
        <v>4570</v>
      </c>
      <c r="T16" s="265" t="str">
        <f>HYPERLINK("mailto:fernando.reis@ifpr.edu.br","fernando.reis@ifpr.edu.br")</f>
        <v>fernando.reis@ifpr.edu.br</v>
      </c>
      <c r="U16" s="254"/>
      <c r="V16" s="254" t="s">
        <v>307</v>
      </c>
      <c r="W16" s="254" t="s">
        <v>308</v>
      </c>
      <c r="X16" s="263"/>
      <c r="Y16" s="263"/>
      <c r="Z16" s="263"/>
      <c r="AA16" s="263"/>
      <c r="AB16" s="263"/>
      <c r="AC16" s="263"/>
      <c r="AD16" s="263"/>
      <c r="AE16" s="263"/>
      <c r="AF16" s="263"/>
      <c r="AG16" s="263"/>
      <c r="AH16" s="263"/>
      <c r="AI16" s="263"/>
      <c r="AJ16" s="263"/>
      <c r="AK16" s="263"/>
      <c r="AL16" s="263"/>
      <c r="AM16" s="263"/>
      <c r="AN16" s="263"/>
      <c r="AO16" s="263"/>
      <c r="AP16" s="263"/>
      <c r="AQ16" s="263"/>
      <c r="AR16" s="263"/>
      <c r="AS16" s="263"/>
    </row>
    <row r="17" spans="1:45" ht="14.25" customHeight="1">
      <c r="A17" s="261" t="s">
        <v>4541</v>
      </c>
      <c r="B17" s="254" t="s">
        <v>4542</v>
      </c>
      <c r="C17" s="254"/>
      <c r="D17" s="254" t="s">
        <v>4543</v>
      </c>
      <c r="E17" s="255"/>
      <c r="F17" s="255"/>
      <c r="G17" s="255">
        <f t="shared" ref="G17:H17" si="10">G16</f>
        <v>43083</v>
      </c>
      <c r="H17" s="255">
        <f t="shared" si="10"/>
        <v>43447</v>
      </c>
      <c r="I17" s="256"/>
      <c r="J17" s="256">
        <f ca="1">H17-A2</f>
        <v>-1803</v>
      </c>
      <c r="K17" s="262" t="str">
        <f t="shared" ca="1" si="0"/>
        <v>ENCERRADO</v>
      </c>
      <c r="L17" s="258" t="s">
        <v>4544</v>
      </c>
      <c r="M17" s="259" t="s">
        <v>4545</v>
      </c>
      <c r="N17" s="259"/>
      <c r="O17" s="259" t="s">
        <v>4546</v>
      </c>
      <c r="P17" s="18" t="s">
        <v>4547</v>
      </c>
      <c r="Q17" s="254"/>
      <c r="R17" s="254" t="s">
        <v>45</v>
      </c>
      <c r="S17" s="259" t="s">
        <v>4571</v>
      </c>
      <c r="T17" s="270" t="s">
        <v>630</v>
      </c>
      <c r="U17" s="259"/>
      <c r="V17" s="259" t="s">
        <v>626</v>
      </c>
      <c r="W17" s="259" t="s">
        <v>4572</v>
      </c>
      <c r="X17" s="230"/>
      <c r="Y17" s="230"/>
      <c r="Z17" s="230"/>
      <c r="AA17" s="230"/>
      <c r="AB17" s="230"/>
      <c r="AC17" s="230"/>
      <c r="AD17" s="230"/>
      <c r="AE17" s="230"/>
      <c r="AF17" s="230"/>
      <c r="AG17" s="230"/>
      <c r="AH17" s="230"/>
      <c r="AI17" s="230"/>
      <c r="AJ17" s="230"/>
      <c r="AK17" s="230"/>
      <c r="AL17" s="230"/>
      <c r="AM17" s="230"/>
      <c r="AN17" s="230"/>
      <c r="AO17" s="230"/>
      <c r="AP17" s="230"/>
      <c r="AQ17" s="230"/>
      <c r="AR17" s="230"/>
      <c r="AS17" s="230"/>
    </row>
    <row r="18" spans="1:45" ht="14.25" customHeight="1">
      <c r="A18" s="261" t="s">
        <v>4541</v>
      </c>
      <c r="B18" s="254" t="s">
        <v>4542</v>
      </c>
      <c r="C18" s="254"/>
      <c r="D18" s="254" t="s">
        <v>4543</v>
      </c>
      <c r="E18" s="255"/>
      <c r="F18" s="255"/>
      <c r="G18" s="255">
        <f t="shared" ref="G18:H18" si="11">G17</f>
        <v>43083</v>
      </c>
      <c r="H18" s="255">
        <f t="shared" si="11"/>
        <v>43447</v>
      </c>
      <c r="I18" s="256"/>
      <c r="J18" s="256">
        <f ca="1">H18-A2</f>
        <v>-1803</v>
      </c>
      <c r="K18" s="262" t="str">
        <f t="shared" ca="1" si="0"/>
        <v>ENCERRADO</v>
      </c>
      <c r="L18" s="258" t="s">
        <v>4544</v>
      </c>
      <c r="M18" s="259" t="s">
        <v>4545</v>
      </c>
      <c r="N18" s="259"/>
      <c r="O18" s="259" t="s">
        <v>4546</v>
      </c>
      <c r="P18" s="18" t="s">
        <v>4547</v>
      </c>
      <c r="Q18" s="254"/>
      <c r="R18" s="254" t="s">
        <v>4573</v>
      </c>
      <c r="S18" s="254" t="s">
        <v>4574</v>
      </c>
      <c r="T18" s="265" t="str">
        <f>HYPERLINK("mailto:jose.avila@ifpr.edu.br","jose.avila@ifpr.edu.br")</f>
        <v>jose.avila@ifpr.edu.br</v>
      </c>
      <c r="U18" s="254"/>
      <c r="V18" s="254" t="s">
        <v>4575</v>
      </c>
      <c r="W18" s="268" t="s">
        <v>4576</v>
      </c>
      <c r="X18" s="269"/>
      <c r="Y18" s="269"/>
      <c r="Z18" s="269"/>
      <c r="AA18" s="269"/>
      <c r="AB18" s="269"/>
      <c r="AC18" s="269"/>
      <c r="AD18" s="269"/>
      <c r="AE18" s="269"/>
      <c r="AF18" s="269"/>
      <c r="AG18" s="269"/>
      <c r="AH18" s="269"/>
      <c r="AI18" s="269"/>
      <c r="AJ18" s="269"/>
      <c r="AK18" s="269"/>
      <c r="AL18" s="269"/>
      <c r="AM18" s="269"/>
      <c r="AN18" s="269"/>
      <c r="AO18" s="269"/>
      <c r="AP18" s="269"/>
      <c r="AQ18" s="269"/>
      <c r="AR18" s="269"/>
      <c r="AS18" s="269"/>
    </row>
    <row r="19" spans="1:45" ht="14.25" customHeight="1">
      <c r="A19" s="261" t="s">
        <v>4541</v>
      </c>
      <c r="B19" s="254" t="s">
        <v>4542</v>
      </c>
      <c r="C19" s="254"/>
      <c r="D19" s="254" t="s">
        <v>4543</v>
      </c>
      <c r="E19" s="255"/>
      <c r="F19" s="255"/>
      <c r="G19" s="255">
        <f t="shared" ref="G19:H19" si="12">G18</f>
        <v>43083</v>
      </c>
      <c r="H19" s="255">
        <f t="shared" si="12"/>
        <v>43447</v>
      </c>
      <c r="I19" s="256"/>
      <c r="J19" s="256">
        <f ca="1">H19-A2</f>
        <v>-1803</v>
      </c>
      <c r="K19" s="262" t="str">
        <f t="shared" ca="1" si="0"/>
        <v>ENCERRADO</v>
      </c>
      <c r="L19" s="258" t="s">
        <v>4544</v>
      </c>
      <c r="M19" s="259" t="s">
        <v>4545</v>
      </c>
      <c r="N19" s="259"/>
      <c r="O19" s="259" t="s">
        <v>4546</v>
      </c>
      <c r="P19" s="18" t="s">
        <v>4547</v>
      </c>
      <c r="Q19" s="254"/>
      <c r="R19" s="254" t="s">
        <v>90</v>
      </c>
      <c r="S19" s="254" t="s">
        <v>1311</v>
      </c>
      <c r="T19" s="254" t="s">
        <v>1312</v>
      </c>
      <c r="U19" s="254"/>
      <c r="V19" s="254" t="s">
        <v>4577</v>
      </c>
      <c r="W19" s="254" t="s">
        <v>4578</v>
      </c>
      <c r="X19" s="263"/>
      <c r="Y19" s="263"/>
      <c r="Z19" s="263"/>
      <c r="AA19" s="263"/>
      <c r="AB19" s="263"/>
      <c r="AC19" s="263"/>
      <c r="AD19" s="263"/>
      <c r="AE19" s="263"/>
      <c r="AF19" s="263"/>
      <c r="AG19" s="263"/>
      <c r="AH19" s="263"/>
      <c r="AI19" s="263"/>
      <c r="AJ19" s="263"/>
      <c r="AK19" s="263"/>
      <c r="AL19" s="263"/>
      <c r="AM19" s="263"/>
      <c r="AN19" s="263"/>
      <c r="AO19" s="263"/>
      <c r="AP19" s="263"/>
      <c r="AQ19" s="263"/>
      <c r="AR19" s="263"/>
      <c r="AS19" s="263"/>
    </row>
    <row r="20" spans="1:45" ht="14.25" customHeight="1">
      <c r="A20" s="261" t="s">
        <v>4541</v>
      </c>
      <c r="B20" s="254" t="s">
        <v>4542</v>
      </c>
      <c r="C20" s="254"/>
      <c r="D20" s="254" t="s">
        <v>4543</v>
      </c>
      <c r="E20" s="255"/>
      <c r="F20" s="255"/>
      <c r="G20" s="255">
        <f t="shared" ref="G20:H20" si="13">G19</f>
        <v>43083</v>
      </c>
      <c r="H20" s="255">
        <f t="shared" si="13"/>
        <v>43447</v>
      </c>
      <c r="I20" s="256"/>
      <c r="J20" s="256">
        <f ca="1">H20-A2</f>
        <v>-1803</v>
      </c>
      <c r="K20" s="262" t="str">
        <f t="shared" ca="1" si="0"/>
        <v>ENCERRADO</v>
      </c>
      <c r="L20" s="258" t="s">
        <v>4544</v>
      </c>
      <c r="M20" s="259" t="s">
        <v>4545</v>
      </c>
      <c r="N20" s="259"/>
      <c r="O20" s="259" t="s">
        <v>4546</v>
      </c>
      <c r="P20" s="18" t="s">
        <v>4547</v>
      </c>
      <c r="Q20" s="254"/>
      <c r="R20" s="254" t="s">
        <v>616</v>
      </c>
      <c r="S20" s="254" t="s">
        <v>4579</v>
      </c>
      <c r="T20" s="254" t="s">
        <v>615</v>
      </c>
      <c r="U20" s="254"/>
      <c r="V20" s="254" t="s">
        <v>803</v>
      </c>
      <c r="W20" s="254" t="s">
        <v>804</v>
      </c>
      <c r="X20" s="263"/>
      <c r="Y20" s="263"/>
      <c r="Z20" s="263"/>
      <c r="AA20" s="263"/>
      <c r="AB20" s="263"/>
      <c r="AC20" s="263"/>
      <c r="AD20" s="263"/>
      <c r="AE20" s="263"/>
      <c r="AF20" s="263"/>
      <c r="AG20" s="263"/>
      <c r="AH20" s="263"/>
      <c r="AI20" s="263"/>
      <c r="AJ20" s="263"/>
      <c r="AK20" s="263"/>
      <c r="AL20" s="263"/>
      <c r="AM20" s="263"/>
      <c r="AN20" s="263"/>
      <c r="AO20" s="263"/>
      <c r="AP20" s="263"/>
      <c r="AQ20" s="263"/>
      <c r="AR20" s="263"/>
      <c r="AS20" s="263"/>
    </row>
    <row r="21" spans="1:45" ht="14.25" customHeight="1">
      <c r="A21" s="261" t="s">
        <v>4541</v>
      </c>
      <c r="B21" s="254" t="s">
        <v>4542</v>
      </c>
      <c r="C21" s="254"/>
      <c r="D21" s="254" t="s">
        <v>4543</v>
      </c>
      <c r="E21" s="255"/>
      <c r="F21" s="255"/>
      <c r="G21" s="255">
        <f t="shared" ref="G21:H21" si="14">G20</f>
        <v>43083</v>
      </c>
      <c r="H21" s="255">
        <f t="shared" si="14"/>
        <v>43447</v>
      </c>
      <c r="I21" s="256"/>
      <c r="J21" s="256">
        <f ca="1">H21-A2</f>
        <v>-1803</v>
      </c>
      <c r="K21" s="262" t="str">
        <f t="shared" ca="1" si="0"/>
        <v>ENCERRADO</v>
      </c>
      <c r="L21" s="258" t="s">
        <v>4544</v>
      </c>
      <c r="M21" s="259" t="s">
        <v>4545</v>
      </c>
      <c r="N21" s="259"/>
      <c r="O21" s="259" t="s">
        <v>4546</v>
      </c>
      <c r="P21" s="18" t="s">
        <v>4547</v>
      </c>
      <c r="Q21" s="254"/>
      <c r="R21" s="254" t="s">
        <v>407</v>
      </c>
      <c r="S21" s="254" t="s">
        <v>4580</v>
      </c>
      <c r="T21" s="265" t="str">
        <f>HYPERLINK("mailto:ricardo.hartmann@ifpr.edu.br","ricardo.hartmann@ifpr.edu.br")</f>
        <v>ricardo.hartmann@ifpr.edu.br</v>
      </c>
      <c r="U21" s="254"/>
      <c r="V21" s="254" t="s">
        <v>4581</v>
      </c>
      <c r="W21" s="265" t="str">
        <f>HYPERLINK("mailto:juliana.correa@ifpr.edu.br","juliana.correa@ifpr.edu.br")</f>
        <v>juliana.correa@ifpr.edu.br</v>
      </c>
      <c r="X21" s="266"/>
      <c r="Y21" s="266"/>
      <c r="Z21" s="266"/>
      <c r="AA21" s="266"/>
      <c r="AB21" s="266"/>
      <c r="AC21" s="266"/>
      <c r="AD21" s="266"/>
      <c r="AE21" s="266"/>
      <c r="AF21" s="266"/>
      <c r="AG21" s="266"/>
      <c r="AH21" s="266"/>
      <c r="AI21" s="266"/>
      <c r="AJ21" s="266"/>
      <c r="AK21" s="266"/>
      <c r="AL21" s="266"/>
      <c r="AM21" s="266"/>
      <c r="AN21" s="266"/>
      <c r="AO21" s="266"/>
      <c r="AP21" s="266"/>
      <c r="AQ21" s="266"/>
      <c r="AR21" s="266"/>
      <c r="AS21" s="266"/>
    </row>
    <row r="22" spans="1:45" ht="14.25" customHeight="1">
      <c r="A22" s="261" t="s">
        <v>4541</v>
      </c>
      <c r="B22" s="254" t="s">
        <v>4542</v>
      </c>
      <c r="C22" s="254"/>
      <c r="D22" s="254" t="s">
        <v>4543</v>
      </c>
      <c r="E22" s="255"/>
      <c r="F22" s="255"/>
      <c r="G22" s="255">
        <f t="shared" ref="G22:H22" si="15">G21</f>
        <v>43083</v>
      </c>
      <c r="H22" s="255">
        <f t="shared" si="15"/>
        <v>43447</v>
      </c>
      <c r="I22" s="256"/>
      <c r="J22" s="256">
        <f ca="1">H22-A2</f>
        <v>-1803</v>
      </c>
      <c r="K22" s="262" t="str">
        <f t="shared" ca="1" si="0"/>
        <v>ENCERRADO</v>
      </c>
      <c r="L22" s="258" t="s">
        <v>4544</v>
      </c>
      <c r="M22" s="259" t="s">
        <v>4545</v>
      </c>
      <c r="N22" s="259"/>
      <c r="O22" s="259" t="s">
        <v>4546</v>
      </c>
      <c r="P22" s="18" t="s">
        <v>4547</v>
      </c>
      <c r="Q22" s="254"/>
      <c r="R22" s="254" t="s">
        <v>808</v>
      </c>
      <c r="S22" s="254" t="s">
        <v>56</v>
      </c>
      <c r="T22" s="265" t="str">
        <f>HYPERLINK("mailto:rejanea.matusaiki@ifpr.edu.br","rejanea.matusaiki@ifpr.edu.br")</f>
        <v>rejanea.matusaiki@ifpr.edu.br</v>
      </c>
      <c r="U22" s="254"/>
      <c r="V22" s="254" t="s">
        <v>377</v>
      </c>
      <c r="W22" s="254" t="s">
        <v>378</v>
      </c>
      <c r="X22" s="263"/>
      <c r="Y22" s="263"/>
      <c r="Z22" s="263"/>
      <c r="AA22" s="263"/>
      <c r="AB22" s="263"/>
      <c r="AC22" s="263"/>
      <c r="AD22" s="263"/>
      <c r="AE22" s="263"/>
      <c r="AF22" s="263"/>
      <c r="AG22" s="263"/>
      <c r="AH22" s="263"/>
      <c r="AI22" s="263"/>
      <c r="AJ22" s="263"/>
      <c r="AK22" s="263"/>
      <c r="AL22" s="263"/>
      <c r="AM22" s="263"/>
      <c r="AN22" s="263"/>
      <c r="AO22" s="263"/>
      <c r="AP22" s="263"/>
      <c r="AQ22" s="263"/>
      <c r="AR22" s="263"/>
      <c r="AS22" s="263"/>
    </row>
    <row r="23" spans="1:45" ht="14.25" customHeight="1">
      <c r="A23" s="261" t="s">
        <v>4541</v>
      </c>
      <c r="B23" s="254" t="s">
        <v>4542</v>
      </c>
      <c r="C23" s="254"/>
      <c r="D23" s="254" t="s">
        <v>4543</v>
      </c>
      <c r="E23" s="255"/>
      <c r="F23" s="255"/>
      <c r="G23" s="255">
        <f t="shared" ref="G23:H23" si="16">G22</f>
        <v>43083</v>
      </c>
      <c r="H23" s="255">
        <f t="shared" si="16"/>
        <v>43447</v>
      </c>
      <c r="I23" s="256"/>
      <c r="J23" s="256">
        <f ca="1">H23-A2</f>
        <v>-1803</v>
      </c>
      <c r="K23" s="262" t="str">
        <f t="shared" ca="1" si="0"/>
        <v>ENCERRADO</v>
      </c>
      <c r="L23" s="258" t="s">
        <v>4544</v>
      </c>
      <c r="M23" s="259" t="s">
        <v>4545</v>
      </c>
      <c r="N23" s="259"/>
      <c r="O23" s="259" t="s">
        <v>4546</v>
      </c>
      <c r="P23" s="18" t="s">
        <v>4547</v>
      </c>
      <c r="Q23" s="254"/>
      <c r="R23" s="254" t="s">
        <v>470</v>
      </c>
      <c r="S23" s="254" t="s">
        <v>960</v>
      </c>
      <c r="T23" s="265" t="str">
        <f>HYPERLINK("mailto:mariana.rocha@ifpr.edu.br","mariana.rocha@ifpr.edu.br")</f>
        <v>mariana.rocha@ifpr.edu.br</v>
      </c>
      <c r="U23" s="254"/>
      <c r="V23" s="254" t="s">
        <v>4582</v>
      </c>
      <c r="W23" s="254" t="s">
        <v>4583</v>
      </c>
      <c r="X23" s="263"/>
      <c r="Y23" s="263"/>
      <c r="Z23" s="263"/>
      <c r="AA23" s="263"/>
      <c r="AB23" s="263"/>
      <c r="AC23" s="263"/>
      <c r="AD23" s="263"/>
      <c r="AE23" s="263"/>
      <c r="AF23" s="263"/>
      <c r="AG23" s="263"/>
      <c r="AH23" s="263"/>
      <c r="AI23" s="263"/>
      <c r="AJ23" s="263"/>
      <c r="AK23" s="263"/>
      <c r="AL23" s="263"/>
      <c r="AM23" s="263"/>
      <c r="AN23" s="263"/>
      <c r="AO23" s="263"/>
      <c r="AP23" s="263"/>
      <c r="AQ23" s="263"/>
      <c r="AR23" s="263"/>
      <c r="AS23" s="263"/>
    </row>
    <row r="24" spans="1:45" ht="14.25" customHeight="1">
      <c r="A24" s="261" t="s">
        <v>4541</v>
      </c>
      <c r="B24" s="254" t="s">
        <v>4542</v>
      </c>
      <c r="C24" s="254"/>
      <c r="D24" s="254" t="s">
        <v>4543</v>
      </c>
      <c r="E24" s="255"/>
      <c r="F24" s="255"/>
      <c r="G24" s="255">
        <f t="shared" ref="G24:H24" si="17">G23</f>
        <v>43083</v>
      </c>
      <c r="H24" s="255">
        <f t="shared" si="17"/>
        <v>43447</v>
      </c>
      <c r="I24" s="256"/>
      <c r="J24" s="256">
        <f ca="1">H24-A2</f>
        <v>-1803</v>
      </c>
      <c r="K24" s="262" t="str">
        <f t="shared" ca="1" si="0"/>
        <v>ENCERRADO</v>
      </c>
      <c r="L24" s="258" t="s">
        <v>4544</v>
      </c>
      <c r="M24" s="259" t="s">
        <v>4545</v>
      </c>
      <c r="N24" s="259"/>
      <c r="O24" s="259" t="s">
        <v>4546</v>
      </c>
      <c r="P24" s="18" t="s">
        <v>4547</v>
      </c>
      <c r="Q24" s="18"/>
      <c r="R24" s="18" t="s">
        <v>4584</v>
      </c>
      <c r="S24" s="259" t="s">
        <v>4585</v>
      </c>
      <c r="T24" s="271" t="str">
        <f>HYPERLINK("mailto:paulo.piassa@ifpr.edu.br","paulo.piassa@ifpr.edu.br")</f>
        <v>paulo.piassa@ifpr.edu.br</v>
      </c>
      <c r="U24" s="254"/>
      <c r="V24" s="254" t="s">
        <v>4586</v>
      </c>
      <c r="W24" s="265" t="str">
        <f>HYPERLINK("mailto:evandro.leonardi@ifpr.edu.br","evandro.leonardi@ifpr.edu.br")</f>
        <v>evandro.leonardi@ifpr.edu.br</v>
      </c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66"/>
      <c r="AI24" s="266"/>
      <c r="AJ24" s="266"/>
      <c r="AK24" s="266"/>
      <c r="AL24" s="266"/>
      <c r="AM24" s="266"/>
      <c r="AN24" s="266"/>
      <c r="AO24" s="266"/>
      <c r="AP24" s="266"/>
      <c r="AQ24" s="266"/>
      <c r="AR24" s="266"/>
      <c r="AS24" s="266"/>
    </row>
    <row r="25" spans="1:45" ht="14.25" customHeight="1">
      <c r="A25" s="261" t="s">
        <v>4541</v>
      </c>
      <c r="B25" s="254" t="s">
        <v>4542</v>
      </c>
      <c r="C25" s="254"/>
      <c r="D25" s="254" t="s">
        <v>4543</v>
      </c>
      <c r="E25" s="255"/>
      <c r="F25" s="255"/>
      <c r="G25" s="255">
        <f t="shared" ref="G25:H25" si="18">G24</f>
        <v>43083</v>
      </c>
      <c r="H25" s="255">
        <f t="shared" si="18"/>
        <v>43447</v>
      </c>
      <c r="I25" s="256"/>
      <c r="J25" s="256">
        <f ca="1">H25-A2</f>
        <v>-1803</v>
      </c>
      <c r="K25" s="262" t="str">
        <f t="shared" ca="1" si="0"/>
        <v>ENCERRADO</v>
      </c>
      <c r="L25" s="258" t="s">
        <v>4544</v>
      </c>
      <c r="M25" s="259" t="s">
        <v>4545</v>
      </c>
      <c r="N25" s="259"/>
      <c r="O25" s="259" t="s">
        <v>4546</v>
      </c>
      <c r="P25" s="18" t="s">
        <v>4547</v>
      </c>
      <c r="Q25" s="254"/>
      <c r="R25" s="254" t="s">
        <v>553</v>
      </c>
      <c r="S25" s="259" t="s">
        <v>2072</v>
      </c>
      <c r="T25" s="254" t="s">
        <v>4587</v>
      </c>
      <c r="U25" s="259"/>
      <c r="V25" s="259" t="s">
        <v>4588</v>
      </c>
      <c r="W25" s="272" t="s">
        <v>4589</v>
      </c>
      <c r="X25" s="273"/>
      <c r="Y25" s="273"/>
      <c r="Z25" s="273"/>
      <c r="AA25" s="273"/>
      <c r="AB25" s="273"/>
      <c r="AC25" s="273"/>
      <c r="AD25" s="273"/>
      <c r="AE25" s="273"/>
      <c r="AF25" s="273"/>
      <c r="AG25" s="273"/>
      <c r="AH25" s="273"/>
      <c r="AI25" s="273"/>
      <c r="AJ25" s="273"/>
      <c r="AK25" s="273"/>
      <c r="AL25" s="273"/>
      <c r="AM25" s="273"/>
      <c r="AN25" s="273"/>
      <c r="AO25" s="273"/>
      <c r="AP25" s="273"/>
      <c r="AQ25" s="273"/>
      <c r="AR25" s="273"/>
      <c r="AS25" s="273"/>
    </row>
    <row r="26" spans="1:45" ht="14.25" customHeight="1">
      <c r="A26" s="261" t="s">
        <v>4541</v>
      </c>
      <c r="B26" s="254" t="s">
        <v>4542</v>
      </c>
      <c r="C26" s="254"/>
      <c r="D26" s="254" t="s">
        <v>4543</v>
      </c>
      <c r="E26" s="255"/>
      <c r="F26" s="255"/>
      <c r="G26" s="255">
        <f t="shared" ref="G26:H26" si="19">G25</f>
        <v>43083</v>
      </c>
      <c r="H26" s="255">
        <f t="shared" si="19"/>
        <v>43447</v>
      </c>
      <c r="I26" s="256"/>
      <c r="J26" s="256">
        <f ca="1">H26-A2</f>
        <v>-1803</v>
      </c>
      <c r="K26" s="262" t="str">
        <f t="shared" ca="1" si="0"/>
        <v>ENCERRADO</v>
      </c>
      <c r="L26" s="258" t="s">
        <v>4544</v>
      </c>
      <c r="M26" s="259" t="s">
        <v>4545</v>
      </c>
      <c r="N26" s="259"/>
      <c r="O26" s="259" t="s">
        <v>4546</v>
      </c>
      <c r="P26" s="18" t="s">
        <v>4547</v>
      </c>
      <c r="Q26" s="254"/>
      <c r="R26" s="254" t="s">
        <v>444</v>
      </c>
      <c r="S26" s="254" t="s">
        <v>4590</v>
      </c>
      <c r="T26" s="254" t="s">
        <v>1482</v>
      </c>
      <c r="U26" s="259"/>
      <c r="V26" s="259" t="s">
        <v>943</v>
      </c>
      <c r="W26" s="254" t="s">
        <v>4273</v>
      </c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</row>
    <row r="27" spans="1:45" ht="14.25" customHeight="1">
      <c r="A27" s="261" t="s">
        <v>4591</v>
      </c>
      <c r="B27" s="254" t="s">
        <v>4592</v>
      </c>
      <c r="C27" s="254"/>
      <c r="D27" s="254" t="s">
        <v>4543</v>
      </c>
      <c r="E27" s="255"/>
      <c r="F27" s="255"/>
      <c r="G27" s="255">
        <v>43079</v>
      </c>
      <c r="H27" s="255">
        <v>43443</v>
      </c>
      <c r="I27" s="256"/>
      <c r="J27" s="256">
        <f ca="1">H27-A2</f>
        <v>-1807</v>
      </c>
      <c r="K27" s="262" t="str">
        <f t="shared" ca="1" si="0"/>
        <v>ENCERRADO</v>
      </c>
      <c r="L27" s="258" t="s">
        <v>4544</v>
      </c>
      <c r="M27" s="259" t="s">
        <v>4545</v>
      </c>
      <c r="N27" s="259"/>
      <c r="O27" s="259" t="s">
        <v>4546</v>
      </c>
      <c r="P27" s="18" t="s">
        <v>4547</v>
      </c>
      <c r="Q27" s="254"/>
      <c r="R27" s="254" t="s">
        <v>4533</v>
      </c>
      <c r="S27" s="259" t="s">
        <v>607</v>
      </c>
      <c r="T27" s="260" t="s">
        <v>228</v>
      </c>
      <c r="U27" s="259"/>
      <c r="V27" s="259" t="s">
        <v>4549</v>
      </c>
      <c r="W27" s="259" t="s">
        <v>4549</v>
      </c>
      <c r="X27" s="230"/>
      <c r="Y27" s="230"/>
      <c r="Z27" s="230"/>
      <c r="AA27" s="230"/>
      <c r="AB27" s="230"/>
      <c r="AC27" s="230"/>
      <c r="AD27" s="230"/>
      <c r="AE27" s="230"/>
      <c r="AF27" s="230"/>
      <c r="AG27" s="230"/>
      <c r="AH27" s="230"/>
      <c r="AI27" s="230"/>
      <c r="AJ27" s="230"/>
      <c r="AK27" s="230"/>
      <c r="AL27" s="230"/>
      <c r="AM27" s="230"/>
      <c r="AN27" s="230"/>
      <c r="AO27" s="230"/>
      <c r="AP27" s="230"/>
      <c r="AQ27" s="230"/>
      <c r="AR27" s="230"/>
      <c r="AS27" s="230"/>
    </row>
    <row r="28" spans="1:45" ht="14.25" customHeight="1">
      <c r="A28" s="261" t="s">
        <v>4591</v>
      </c>
      <c r="B28" s="254" t="s">
        <v>4592</v>
      </c>
      <c r="C28" s="254"/>
      <c r="D28" s="254" t="s">
        <v>4543</v>
      </c>
      <c r="E28" s="255"/>
      <c r="F28" s="255"/>
      <c r="G28" s="255">
        <f t="shared" ref="G28:H28" si="20">G27</f>
        <v>43079</v>
      </c>
      <c r="H28" s="255">
        <f t="shared" si="20"/>
        <v>43443</v>
      </c>
      <c r="I28" s="256"/>
      <c r="J28" s="256">
        <f ca="1">H28-A2</f>
        <v>-1807</v>
      </c>
      <c r="K28" s="262" t="str">
        <f t="shared" ca="1" si="0"/>
        <v>ENCERRADO</v>
      </c>
      <c r="L28" s="258" t="s">
        <v>4544</v>
      </c>
      <c r="M28" s="259" t="s">
        <v>4545</v>
      </c>
      <c r="N28" s="259"/>
      <c r="O28" s="259" t="s">
        <v>4546</v>
      </c>
      <c r="P28" s="18" t="s">
        <v>4547</v>
      </c>
      <c r="Q28" s="254"/>
      <c r="R28" s="254" t="s">
        <v>242</v>
      </c>
      <c r="S28" s="254" t="s">
        <v>4550</v>
      </c>
      <c r="T28" s="254" t="s">
        <v>4551</v>
      </c>
      <c r="U28" s="254"/>
      <c r="V28" s="254" t="s">
        <v>237</v>
      </c>
      <c r="W28" s="254" t="s">
        <v>238</v>
      </c>
      <c r="X28" s="263"/>
      <c r="Y28" s="263"/>
      <c r="Z28" s="263"/>
      <c r="AA28" s="263"/>
      <c r="AB28" s="263"/>
      <c r="AC28" s="263"/>
      <c r="AD28" s="263"/>
      <c r="AE28" s="263"/>
      <c r="AF28" s="263"/>
      <c r="AG28" s="263"/>
      <c r="AH28" s="263"/>
      <c r="AI28" s="263"/>
      <c r="AJ28" s="263"/>
      <c r="AK28" s="263"/>
      <c r="AL28" s="263"/>
      <c r="AM28" s="263"/>
      <c r="AN28" s="263"/>
      <c r="AO28" s="263"/>
      <c r="AP28" s="263"/>
      <c r="AQ28" s="263"/>
      <c r="AR28" s="263"/>
      <c r="AS28" s="263"/>
    </row>
    <row r="29" spans="1:45" ht="14.25" customHeight="1">
      <c r="A29" s="261" t="s">
        <v>4591</v>
      </c>
      <c r="B29" s="254" t="s">
        <v>4592</v>
      </c>
      <c r="C29" s="254"/>
      <c r="D29" s="254" t="s">
        <v>4543</v>
      </c>
      <c r="E29" s="255"/>
      <c r="F29" s="255"/>
      <c r="G29" s="255">
        <f t="shared" ref="G29:H29" si="21">G28</f>
        <v>43079</v>
      </c>
      <c r="H29" s="255">
        <f t="shared" si="21"/>
        <v>43443</v>
      </c>
      <c r="I29" s="256"/>
      <c r="J29" s="256">
        <f ca="1">H29-A2</f>
        <v>-1807</v>
      </c>
      <c r="K29" s="262" t="str">
        <f t="shared" ca="1" si="0"/>
        <v>ENCERRADO</v>
      </c>
      <c r="L29" s="258" t="s">
        <v>4544</v>
      </c>
      <c r="M29" s="259" t="s">
        <v>4545</v>
      </c>
      <c r="N29" s="259"/>
      <c r="O29" s="259" t="s">
        <v>4546</v>
      </c>
      <c r="P29" s="18" t="s">
        <v>4547</v>
      </c>
      <c r="Q29" s="264"/>
      <c r="R29" s="264" t="s">
        <v>226</v>
      </c>
      <c r="S29" s="254" t="s">
        <v>4552</v>
      </c>
      <c r="T29" s="254" t="s">
        <v>4553</v>
      </c>
      <c r="U29" s="254"/>
      <c r="V29" s="254" t="s">
        <v>873</v>
      </c>
      <c r="W29" s="265" t="str">
        <f>HYPERLINK("mailto:jenifer.leite@ifpr.edu.br","jenifer.leite@ifpr.edu.br")</f>
        <v>jenifer.leite@ifpr.edu.br</v>
      </c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66"/>
      <c r="AI29" s="266"/>
      <c r="AJ29" s="266"/>
      <c r="AK29" s="266"/>
      <c r="AL29" s="266"/>
      <c r="AM29" s="266"/>
      <c r="AN29" s="266"/>
      <c r="AO29" s="266"/>
      <c r="AP29" s="266"/>
      <c r="AQ29" s="266"/>
      <c r="AR29" s="266"/>
      <c r="AS29" s="266"/>
    </row>
    <row r="30" spans="1:45" ht="14.25" customHeight="1">
      <c r="A30" s="261" t="s">
        <v>4591</v>
      </c>
      <c r="B30" s="254" t="s">
        <v>4592</v>
      </c>
      <c r="C30" s="254"/>
      <c r="D30" s="254" t="s">
        <v>4543</v>
      </c>
      <c r="E30" s="255"/>
      <c r="F30" s="255"/>
      <c r="G30" s="255">
        <f t="shared" ref="G30:H30" si="22">G29</f>
        <v>43079</v>
      </c>
      <c r="H30" s="255">
        <f t="shared" si="22"/>
        <v>43443</v>
      </c>
      <c r="I30" s="256"/>
      <c r="J30" s="256">
        <f ca="1">H30-A2</f>
        <v>-1807</v>
      </c>
      <c r="K30" s="262" t="str">
        <f t="shared" ca="1" si="0"/>
        <v>ENCERRADO</v>
      </c>
      <c r="L30" s="258" t="s">
        <v>4544</v>
      </c>
      <c r="M30" s="259" t="s">
        <v>4545</v>
      </c>
      <c r="N30" s="259"/>
      <c r="O30" s="259" t="s">
        <v>4546</v>
      </c>
      <c r="P30" s="18" t="s">
        <v>4547</v>
      </c>
      <c r="Q30" s="254"/>
      <c r="R30" s="254" t="s">
        <v>4554</v>
      </c>
      <c r="S30" s="18" t="s">
        <v>4555</v>
      </c>
      <c r="T30" s="259" t="s">
        <v>4556</v>
      </c>
      <c r="U30" s="259"/>
      <c r="V30" s="259" t="s">
        <v>341</v>
      </c>
      <c r="W30" s="259" t="s">
        <v>342</v>
      </c>
      <c r="X30" s="230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  <c r="AN30" s="230"/>
      <c r="AO30" s="230"/>
      <c r="AP30" s="230"/>
      <c r="AQ30" s="230"/>
      <c r="AR30" s="230"/>
      <c r="AS30" s="230"/>
    </row>
    <row r="31" spans="1:45" ht="14.25" customHeight="1">
      <c r="A31" s="261" t="s">
        <v>4591</v>
      </c>
      <c r="B31" s="254" t="s">
        <v>4592</v>
      </c>
      <c r="C31" s="254"/>
      <c r="D31" s="254" t="s">
        <v>4543</v>
      </c>
      <c r="E31" s="255"/>
      <c r="F31" s="255"/>
      <c r="G31" s="255">
        <f t="shared" ref="G31:H31" si="23">G30</f>
        <v>43079</v>
      </c>
      <c r="H31" s="255">
        <f t="shared" si="23"/>
        <v>43443</v>
      </c>
      <c r="I31" s="256"/>
      <c r="J31" s="256">
        <f ca="1">H31-A2</f>
        <v>-1807</v>
      </c>
      <c r="K31" s="262" t="str">
        <f t="shared" ca="1" si="0"/>
        <v>ENCERRADO</v>
      </c>
      <c r="L31" s="258" t="s">
        <v>4544</v>
      </c>
      <c r="M31" s="259" t="s">
        <v>4545</v>
      </c>
      <c r="N31" s="259"/>
      <c r="O31" s="259" t="s">
        <v>4546</v>
      </c>
      <c r="P31" s="18" t="s">
        <v>4547</v>
      </c>
      <c r="Q31" s="254"/>
      <c r="R31" s="254" t="s">
        <v>286</v>
      </c>
      <c r="S31" s="254" t="s">
        <v>1252</v>
      </c>
      <c r="T31" s="254" t="s">
        <v>4593</v>
      </c>
      <c r="U31" s="254"/>
      <c r="V31" s="254" t="s">
        <v>4559</v>
      </c>
      <c r="W31" s="254" t="s">
        <v>1256</v>
      </c>
      <c r="X31" s="263"/>
      <c r="Y31" s="263"/>
      <c r="Z31" s="263"/>
      <c r="AA31" s="263"/>
      <c r="AB31" s="263"/>
      <c r="AC31" s="263"/>
      <c r="AD31" s="263"/>
      <c r="AE31" s="263"/>
      <c r="AF31" s="263"/>
      <c r="AG31" s="263"/>
      <c r="AH31" s="263"/>
      <c r="AI31" s="263"/>
      <c r="AJ31" s="263"/>
      <c r="AK31" s="263"/>
      <c r="AL31" s="263"/>
      <c r="AM31" s="263"/>
      <c r="AN31" s="263"/>
      <c r="AO31" s="263"/>
      <c r="AP31" s="263"/>
      <c r="AQ31" s="263"/>
      <c r="AR31" s="263"/>
      <c r="AS31" s="263"/>
    </row>
    <row r="32" spans="1:45" ht="14.25" customHeight="1">
      <c r="A32" s="261" t="s">
        <v>4591</v>
      </c>
      <c r="B32" s="254" t="s">
        <v>4592</v>
      </c>
      <c r="C32" s="254"/>
      <c r="D32" s="254" t="s">
        <v>4543</v>
      </c>
      <c r="E32" s="255"/>
      <c r="F32" s="255"/>
      <c r="G32" s="255">
        <f t="shared" ref="G32:H32" si="24">G31</f>
        <v>43079</v>
      </c>
      <c r="H32" s="255">
        <f t="shared" si="24"/>
        <v>43443</v>
      </c>
      <c r="I32" s="256"/>
      <c r="J32" s="256">
        <f ca="1">H32-A2</f>
        <v>-1807</v>
      </c>
      <c r="K32" s="262" t="str">
        <f t="shared" ca="1" si="0"/>
        <v>ENCERRADO</v>
      </c>
      <c r="L32" s="258" t="s">
        <v>4544</v>
      </c>
      <c r="M32" s="259" t="s">
        <v>4545</v>
      </c>
      <c r="N32" s="259"/>
      <c r="O32" s="259" t="s">
        <v>4546</v>
      </c>
      <c r="P32" s="18" t="s">
        <v>4547</v>
      </c>
      <c r="Q32" s="254"/>
      <c r="R32" s="254" t="s">
        <v>187</v>
      </c>
      <c r="S32" s="254" t="s">
        <v>649</v>
      </c>
      <c r="T32" s="265" t="str">
        <f>HYPERLINK("mailto:monice.aquino@ifpr.edu.br","monice.aquino@ifpr.edu.br")</f>
        <v>monice.aquino@ifpr.edu.br</v>
      </c>
      <c r="U32" s="254"/>
      <c r="V32" s="254" t="s">
        <v>4561</v>
      </c>
      <c r="W32" s="254" t="s">
        <v>879</v>
      </c>
      <c r="X32" s="263"/>
      <c r="Y32" s="263"/>
      <c r="Z32" s="263"/>
      <c r="AA32" s="263"/>
      <c r="AB32" s="263"/>
      <c r="AC32" s="263"/>
      <c r="AD32" s="263"/>
      <c r="AE32" s="263"/>
      <c r="AF32" s="263"/>
      <c r="AG32" s="263"/>
      <c r="AH32" s="263"/>
      <c r="AI32" s="263"/>
      <c r="AJ32" s="263"/>
      <c r="AK32" s="263"/>
      <c r="AL32" s="263"/>
      <c r="AM32" s="263"/>
      <c r="AN32" s="263"/>
      <c r="AO32" s="263"/>
      <c r="AP32" s="263"/>
      <c r="AQ32" s="263"/>
      <c r="AR32" s="263"/>
      <c r="AS32" s="263"/>
    </row>
    <row r="33" spans="1:45" ht="14.25" customHeight="1">
      <c r="A33" s="261" t="s">
        <v>4591</v>
      </c>
      <c r="B33" s="254" t="s">
        <v>4592</v>
      </c>
      <c r="C33" s="254"/>
      <c r="D33" s="254" t="s">
        <v>4543</v>
      </c>
      <c r="E33" s="255"/>
      <c r="F33" s="255"/>
      <c r="G33" s="255">
        <f t="shared" ref="G33:H33" si="25">G32</f>
        <v>43079</v>
      </c>
      <c r="H33" s="255">
        <f t="shared" si="25"/>
        <v>43443</v>
      </c>
      <c r="I33" s="256"/>
      <c r="J33" s="256">
        <f ca="1">H33-A2</f>
        <v>-1807</v>
      </c>
      <c r="K33" s="262" t="str">
        <f t="shared" ca="1" si="0"/>
        <v>ENCERRADO</v>
      </c>
      <c r="L33" s="258" t="s">
        <v>4544</v>
      </c>
      <c r="M33" s="259" t="s">
        <v>4545</v>
      </c>
      <c r="N33" s="259"/>
      <c r="O33" s="259" t="s">
        <v>4546</v>
      </c>
      <c r="P33" s="18" t="s">
        <v>4547</v>
      </c>
      <c r="Q33" s="254"/>
      <c r="R33" s="254" t="s">
        <v>160</v>
      </c>
      <c r="S33" s="254" t="s">
        <v>154</v>
      </c>
      <c r="T33" s="265" t="str">
        <f>HYPERLINK("mailto:jumara.menon@ifpr.edu.br","jumara.menon@ifpr.edu.br")</f>
        <v>jumara.menon@ifpr.edu.br</v>
      </c>
      <c r="U33" s="259"/>
      <c r="V33" s="259" t="s">
        <v>4562</v>
      </c>
      <c r="W33" s="268" t="s">
        <v>4563</v>
      </c>
      <c r="X33" s="269"/>
      <c r="Y33" s="269"/>
      <c r="Z33" s="269"/>
      <c r="AA33" s="269"/>
      <c r="AB33" s="269"/>
      <c r="AC33" s="269"/>
      <c r="AD33" s="269"/>
      <c r="AE33" s="269"/>
      <c r="AF33" s="269"/>
      <c r="AG33" s="269"/>
      <c r="AH33" s="269"/>
      <c r="AI33" s="269"/>
      <c r="AJ33" s="269"/>
      <c r="AK33" s="269"/>
      <c r="AL33" s="269"/>
      <c r="AM33" s="269"/>
      <c r="AN33" s="269"/>
      <c r="AO33" s="269"/>
      <c r="AP33" s="269"/>
      <c r="AQ33" s="269"/>
      <c r="AR33" s="269"/>
      <c r="AS33" s="269"/>
    </row>
    <row r="34" spans="1:45" ht="14.25" customHeight="1">
      <c r="A34" s="261" t="s">
        <v>4591</v>
      </c>
      <c r="B34" s="254" t="s">
        <v>4592</v>
      </c>
      <c r="C34" s="254"/>
      <c r="D34" s="254" t="s">
        <v>4543</v>
      </c>
      <c r="E34" s="255"/>
      <c r="F34" s="255"/>
      <c r="G34" s="255">
        <f t="shared" ref="G34:H34" si="26">G33</f>
        <v>43079</v>
      </c>
      <c r="H34" s="255">
        <f t="shared" si="26"/>
        <v>43443</v>
      </c>
      <c r="I34" s="256"/>
      <c r="J34" s="256">
        <f ca="1">H34-A2</f>
        <v>-1807</v>
      </c>
      <c r="K34" s="262" t="str">
        <f t="shared" ca="1" si="0"/>
        <v>ENCERRADO</v>
      </c>
      <c r="L34" s="258" t="s">
        <v>4544</v>
      </c>
      <c r="M34" s="259" t="s">
        <v>4545</v>
      </c>
      <c r="N34" s="259"/>
      <c r="O34" s="259" t="s">
        <v>4546</v>
      </c>
      <c r="P34" s="18" t="s">
        <v>4547</v>
      </c>
      <c r="Q34" s="254"/>
      <c r="R34" s="254" t="s">
        <v>4564</v>
      </c>
      <c r="S34" s="254" t="s">
        <v>4565</v>
      </c>
      <c r="T34" s="254" t="s">
        <v>171</v>
      </c>
      <c r="U34" s="254"/>
      <c r="V34" s="254" t="s">
        <v>4566</v>
      </c>
      <c r="W34" s="254" t="s">
        <v>4567</v>
      </c>
      <c r="X34" s="263"/>
      <c r="Y34" s="263"/>
      <c r="Z34" s="263"/>
      <c r="AA34" s="263"/>
      <c r="AB34" s="263"/>
      <c r="AC34" s="263"/>
      <c r="AD34" s="263"/>
      <c r="AE34" s="263"/>
      <c r="AF34" s="263"/>
      <c r="AG34" s="263"/>
      <c r="AH34" s="263"/>
      <c r="AI34" s="263"/>
      <c r="AJ34" s="263"/>
      <c r="AK34" s="263"/>
      <c r="AL34" s="263"/>
      <c r="AM34" s="263"/>
      <c r="AN34" s="263"/>
      <c r="AO34" s="263"/>
      <c r="AP34" s="263"/>
      <c r="AQ34" s="263"/>
      <c r="AR34" s="263"/>
      <c r="AS34" s="263"/>
    </row>
    <row r="35" spans="1:45" ht="14.25" customHeight="1">
      <c r="A35" s="261" t="s">
        <v>4591</v>
      </c>
      <c r="B35" s="254" t="s">
        <v>4592</v>
      </c>
      <c r="C35" s="254"/>
      <c r="D35" s="254" t="s">
        <v>4543</v>
      </c>
      <c r="E35" s="255"/>
      <c r="F35" s="255"/>
      <c r="G35" s="255">
        <f t="shared" ref="G35:H35" si="27">G34</f>
        <v>43079</v>
      </c>
      <c r="H35" s="255">
        <f t="shared" si="27"/>
        <v>43443</v>
      </c>
      <c r="I35" s="256"/>
      <c r="J35" s="256">
        <f ca="1">H35-A2</f>
        <v>-1807</v>
      </c>
      <c r="K35" s="262" t="str">
        <f t="shared" ca="1" si="0"/>
        <v>ENCERRADO</v>
      </c>
      <c r="L35" s="258" t="s">
        <v>4544</v>
      </c>
      <c r="M35" s="259" t="s">
        <v>4545</v>
      </c>
      <c r="N35" s="259"/>
      <c r="O35" s="259" t="s">
        <v>4546</v>
      </c>
      <c r="P35" s="18" t="s">
        <v>4547</v>
      </c>
      <c r="Q35" s="254"/>
      <c r="R35" s="254" t="s">
        <v>770</v>
      </c>
      <c r="S35" s="259" t="s">
        <v>4568</v>
      </c>
      <c r="T35" s="259" t="s">
        <v>1289</v>
      </c>
      <c r="U35" s="259"/>
      <c r="V35" s="259" t="s">
        <v>4569</v>
      </c>
      <c r="W35" s="259" t="s">
        <v>1292</v>
      </c>
      <c r="X35" s="230"/>
      <c r="Y35" s="230"/>
      <c r="Z35" s="230"/>
      <c r="AA35" s="230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  <c r="AL35" s="230"/>
      <c r="AM35" s="230"/>
      <c r="AN35" s="230"/>
      <c r="AO35" s="230"/>
      <c r="AP35" s="230"/>
      <c r="AQ35" s="230"/>
      <c r="AR35" s="230"/>
      <c r="AS35" s="230"/>
    </row>
    <row r="36" spans="1:45" ht="14.25" customHeight="1">
      <c r="A36" s="261" t="s">
        <v>4591</v>
      </c>
      <c r="B36" s="254" t="s">
        <v>4592</v>
      </c>
      <c r="C36" s="254"/>
      <c r="D36" s="254" t="s">
        <v>4543</v>
      </c>
      <c r="E36" s="255"/>
      <c r="F36" s="255"/>
      <c r="G36" s="255">
        <f t="shared" ref="G36:H36" si="28">G35</f>
        <v>43079</v>
      </c>
      <c r="H36" s="255">
        <f t="shared" si="28"/>
        <v>43443</v>
      </c>
      <c r="I36" s="256"/>
      <c r="J36" s="256">
        <f ca="1">H36-A2</f>
        <v>-1807</v>
      </c>
      <c r="K36" s="262" t="str">
        <f t="shared" ca="1" si="0"/>
        <v>ENCERRADO</v>
      </c>
      <c r="L36" s="258" t="s">
        <v>4544</v>
      </c>
      <c r="M36" s="259" t="s">
        <v>4545</v>
      </c>
      <c r="N36" s="259"/>
      <c r="O36" s="259" t="s">
        <v>4546</v>
      </c>
      <c r="P36" s="18" t="s">
        <v>4547</v>
      </c>
      <c r="Q36" s="254"/>
      <c r="R36" s="254" t="s">
        <v>309</v>
      </c>
      <c r="S36" s="254" t="s">
        <v>4594</v>
      </c>
      <c r="T36" s="254" t="s">
        <v>4595</v>
      </c>
      <c r="U36" s="254"/>
      <c r="V36" s="254" t="s">
        <v>4596</v>
      </c>
      <c r="W36" s="254" t="s">
        <v>4597</v>
      </c>
      <c r="X36" s="263"/>
      <c r="Y36" s="263"/>
      <c r="Z36" s="263"/>
      <c r="AA36" s="263"/>
      <c r="AB36" s="263"/>
      <c r="AC36" s="263"/>
      <c r="AD36" s="263"/>
      <c r="AE36" s="263"/>
      <c r="AF36" s="263"/>
      <c r="AG36" s="263"/>
      <c r="AH36" s="263"/>
      <c r="AI36" s="263"/>
      <c r="AJ36" s="263"/>
      <c r="AK36" s="263"/>
      <c r="AL36" s="263"/>
      <c r="AM36" s="263"/>
      <c r="AN36" s="263"/>
      <c r="AO36" s="263"/>
      <c r="AP36" s="263"/>
      <c r="AQ36" s="263"/>
      <c r="AR36" s="263"/>
      <c r="AS36" s="263"/>
    </row>
    <row r="37" spans="1:45" ht="14.25" customHeight="1">
      <c r="A37" s="261" t="s">
        <v>4591</v>
      </c>
      <c r="B37" s="254" t="s">
        <v>4592</v>
      </c>
      <c r="C37" s="254"/>
      <c r="D37" s="254" t="s">
        <v>4543</v>
      </c>
      <c r="E37" s="255"/>
      <c r="F37" s="255"/>
      <c r="G37" s="255">
        <f t="shared" ref="G37:H37" si="29">G36</f>
        <v>43079</v>
      </c>
      <c r="H37" s="255">
        <f t="shared" si="29"/>
        <v>43443</v>
      </c>
      <c r="I37" s="256"/>
      <c r="J37" s="256">
        <f ca="1">H37-A2</f>
        <v>-1807</v>
      </c>
      <c r="K37" s="262" t="str">
        <f t="shared" ca="1" si="0"/>
        <v>ENCERRADO</v>
      </c>
      <c r="L37" s="258" t="s">
        <v>4544</v>
      </c>
      <c r="M37" s="259" t="s">
        <v>4545</v>
      </c>
      <c r="N37" s="259"/>
      <c r="O37" s="259" t="s">
        <v>4546</v>
      </c>
      <c r="P37" s="18" t="s">
        <v>4547</v>
      </c>
      <c r="Q37" s="254"/>
      <c r="R37" s="254" t="s">
        <v>45</v>
      </c>
      <c r="S37" s="259" t="s">
        <v>4598</v>
      </c>
      <c r="T37" s="259" t="s">
        <v>1298</v>
      </c>
      <c r="U37" s="259"/>
      <c r="V37" s="259" t="s">
        <v>626</v>
      </c>
      <c r="W37" s="259" t="s">
        <v>4572</v>
      </c>
      <c r="X37" s="230"/>
      <c r="Y37" s="230"/>
      <c r="Z37" s="230"/>
      <c r="AA37" s="230"/>
      <c r="AB37" s="230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0"/>
      <c r="AR37" s="230"/>
      <c r="AS37" s="230"/>
    </row>
    <row r="38" spans="1:45" ht="14.25" customHeight="1">
      <c r="A38" s="261" t="s">
        <v>4591</v>
      </c>
      <c r="B38" s="254" t="s">
        <v>4592</v>
      </c>
      <c r="C38" s="254"/>
      <c r="D38" s="254" t="s">
        <v>4543</v>
      </c>
      <c r="E38" s="255"/>
      <c r="F38" s="255"/>
      <c r="G38" s="255">
        <f t="shared" ref="G38:H38" si="30">G37</f>
        <v>43079</v>
      </c>
      <c r="H38" s="255">
        <f t="shared" si="30"/>
        <v>43443</v>
      </c>
      <c r="I38" s="256"/>
      <c r="J38" s="256">
        <f ca="1">H38-A2</f>
        <v>-1807</v>
      </c>
      <c r="K38" s="262" t="str">
        <f t="shared" ca="1" si="0"/>
        <v>ENCERRADO</v>
      </c>
      <c r="L38" s="258" t="s">
        <v>4544</v>
      </c>
      <c r="M38" s="259" t="s">
        <v>4545</v>
      </c>
      <c r="N38" s="259"/>
      <c r="O38" s="259" t="s">
        <v>4546</v>
      </c>
      <c r="P38" s="18" t="s">
        <v>4547</v>
      </c>
      <c r="Q38" s="254"/>
      <c r="R38" s="254" t="s">
        <v>4573</v>
      </c>
      <c r="S38" s="254" t="s">
        <v>4574</v>
      </c>
      <c r="T38" s="265" t="str">
        <f>HYPERLINK("mailto:jose.avila@ifpr.edu.br","jose.avila@ifpr.edu.br")</f>
        <v>jose.avila@ifpr.edu.br</v>
      </c>
      <c r="U38" s="254"/>
      <c r="V38" s="254" t="s">
        <v>4575</v>
      </c>
      <c r="W38" s="268" t="s">
        <v>4576</v>
      </c>
      <c r="X38" s="269"/>
      <c r="Y38" s="269"/>
      <c r="Z38" s="269"/>
      <c r="AA38" s="269"/>
      <c r="AB38" s="269"/>
      <c r="AC38" s="269"/>
      <c r="AD38" s="269"/>
      <c r="AE38" s="269"/>
      <c r="AF38" s="269"/>
      <c r="AG38" s="269"/>
      <c r="AH38" s="269"/>
      <c r="AI38" s="269"/>
      <c r="AJ38" s="269"/>
      <c r="AK38" s="269"/>
      <c r="AL38" s="269"/>
      <c r="AM38" s="269"/>
      <c r="AN38" s="269"/>
      <c r="AO38" s="269"/>
      <c r="AP38" s="269"/>
      <c r="AQ38" s="269"/>
      <c r="AR38" s="269"/>
      <c r="AS38" s="269"/>
    </row>
    <row r="39" spans="1:45" ht="14.25" customHeight="1">
      <c r="A39" s="261" t="s">
        <v>4591</v>
      </c>
      <c r="B39" s="254" t="s">
        <v>4592</v>
      </c>
      <c r="C39" s="254"/>
      <c r="D39" s="254" t="s">
        <v>4543</v>
      </c>
      <c r="E39" s="255"/>
      <c r="F39" s="255"/>
      <c r="G39" s="255">
        <f t="shared" ref="G39:H39" si="31">G38</f>
        <v>43079</v>
      </c>
      <c r="H39" s="255">
        <f t="shared" si="31"/>
        <v>43443</v>
      </c>
      <c r="I39" s="256"/>
      <c r="J39" s="256">
        <f ca="1">H39-A2</f>
        <v>-1807</v>
      </c>
      <c r="K39" s="262" t="str">
        <f t="shared" ca="1" si="0"/>
        <v>ENCERRADO</v>
      </c>
      <c r="L39" s="258" t="s">
        <v>4544</v>
      </c>
      <c r="M39" s="259" t="s">
        <v>4545</v>
      </c>
      <c r="N39" s="259"/>
      <c r="O39" s="259" t="s">
        <v>4546</v>
      </c>
      <c r="P39" s="18" t="s">
        <v>4547</v>
      </c>
      <c r="Q39" s="254"/>
      <c r="R39" s="254" t="s">
        <v>90</v>
      </c>
      <c r="S39" s="254" t="s">
        <v>1311</v>
      </c>
      <c r="T39" s="254" t="s">
        <v>1312</v>
      </c>
      <c r="U39" s="254"/>
      <c r="V39" s="254" t="s">
        <v>4577</v>
      </c>
      <c r="W39" s="254" t="s">
        <v>4578</v>
      </c>
      <c r="X39" s="263"/>
      <c r="Y39" s="263"/>
      <c r="Z39" s="263"/>
      <c r="AA39" s="263"/>
      <c r="AB39" s="263"/>
      <c r="AC39" s="263"/>
      <c r="AD39" s="263"/>
      <c r="AE39" s="263"/>
      <c r="AF39" s="263"/>
      <c r="AG39" s="263"/>
      <c r="AH39" s="263"/>
      <c r="AI39" s="263"/>
      <c r="AJ39" s="263"/>
      <c r="AK39" s="263"/>
      <c r="AL39" s="263"/>
      <c r="AM39" s="263"/>
      <c r="AN39" s="263"/>
      <c r="AO39" s="263"/>
      <c r="AP39" s="263"/>
      <c r="AQ39" s="263"/>
      <c r="AR39" s="263"/>
      <c r="AS39" s="263"/>
    </row>
    <row r="40" spans="1:45" ht="14.25" customHeight="1">
      <c r="A40" s="261" t="s">
        <v>4591</v>
      </c>
      <c r="B40" s="254" t="s">
        <v>4592</v>
      </c>
      <c r="C40" s="254"/>
      <c r="D40" s="254" t="s">
        <v>4543</v>
      </c>
      <c r="E40" s="255"/>
      <c r="F40" s="255"/>
      <c r="G40" s="255">
        <f t="shared" ref="G40:H40" si="32">G39</f>
        <v>43079</v>
      </c>
      <c r="H40" s="255">
        <f t="shared" si="32"/>
        <v>43443</v>
      </c>
      <c r="I40" s="256"/>
      <c r="J40" s="256">
        <f ca="1">H40-A2</f>
        <v>-1807</v>
      </c>
      <c r="K40" s="262" t="str">
        <f t="shared" ca="1" si="0"/>
        <v>ENCERRADO</v>
      </c>
      <c r="L40" s="258" t="s">
        <v>4544</v>
      </c>
      <c r="M40" s="259" t="s">
        <v>4545</v>
      </c>
      <c r="N40" s="259"/>
      <c r="O40" s="259" t="s">
        <v>4546</v>
      </c>
      <c r="P40" s="18" t="s">
        <v>4547</v>
      </c>
      <c r="Q40" s="254"/>
      <c r="R40" s="254" t="s">
        <v>407</v>
      </c>
      <c r="S40" s="254" t="s">
        <v>4599</v>
      </c>
      <c r="T40" s="271" t="str">
        <f>HYPERLINK("mailto:lourdes.marun@ifpr.edu.br","lourdes.marun@ifpr.edu.br")</f>
        <v>lourdes.marun@ifpr.edu.br</v>
      </c>
      <c r="U40" s="254"/>
      <c r="V40" s="254" t="s">
        <v>4581</v>
      </c>
      <c r="W40" s="265" t="str">
        <f>HYPERLINK("mailto:juliana.correa@ifpr.edu.br","juliana.correa@ifpr.edu.br")</f>
        <v>juliana.correa@ifpr.edu.br</v>
      </c>
      <c r="X40" s="266"/>
      <c r="Y40" s="266"/>
      <c r="Z40" s="266"/>
      <c r="AA40" s="266"/>
      <c r="AB40" s="266"/>
      <c r="AC40" s="266"/>
      <c r="AD40" s="266"/>
      <c r="AE40" s="266"/>
      <c r="AF40" s="266"/>
      <c r="AG40" s="266"/>
      <c r="AH40" s="266"/>
      <c r="AI40" s="266"/>
      <c r="AJ40" s="266"/>
      <c r="AK40" s="266"/>
      <c r="AL40" s="266"/>
      <c r="AM40" s="266"/>
      <c r="AN40" s="266"/>
      <c r="AO40" s="266"/>
      <c r="AP40" s="266"/>
      <c r="AQ40" s="266"/>
      <c r="AR40" s="266"/>
      <c r="AS40" s="266"/>
    </row>
    <row r="41" spans="1:45" ht="14.25" customHeight="1">
      <c r="A41" s="261" t="s">
        <v>4591</v>
      </c>
      <c r="B41" s="254" t="s">
        <v>4592</v>
      </c>
      <c r="C41" s="254"/>
      <c r="D41" s="254" t="s">
        <v>4543</v>
      </c>
      <c r="E41" s="255"/>
      <c r="F41" s="255"/>
      <c r="G41" s="255">
        <f t="shared" ref="G41:H41" si="33">G40</f>
        <v>43079</v>
      </c>
      <c r="H41" s="255">
        <f t="shared" si="33"/>
        <v>43443</v>
      </c>
      <c r="I41" s="256"/>
      <c r="J41" s="256">
        <f ca="1">H41-A2</f>
        <v>-1807</v>
      </c>
      <c r="K41" s="262" t="str">
        <f t="shared" ca="1" si="0"/>
        <v>ENCERRADO</v>
      </c>
      <c r="L41" s="258" t="s">
        <v>4544</v>
      </c>
      <c r="M41" s="259" t="s">
        <v>4545</v>
      </c>
      <c r="N41" s="259"/>
      <c r="O41" s="259" t="s">
        <v>4546</v>
      </c>
      <c r="P41" s="18" t="s">
        <v>4547</v>
      </c>
      <c r="Q41" s="254"/>
      <c r="R41" s="254" t="s">
        <v>616</v>
      </c>
      <c r="S41" s="254" t="s">
        <v>4600</v>
      </c>
      <c r="T41" s="270" t="s">
        <v>4601</v>
      </c>
      <c r="U41" s="254"/>
      <c r="V41" s="254" t="s">
        <v>4602</v>
      </c>
      <c r="W41" s="259"/>
      <c r="X41" s="230"/>
      <c r="Y41" s="230"/>
      <c r="Z41" s="230"/>
      <c r="AA41" s="230"/>
      <c r="AB41" s="230"/>
      <c r="AC41" s="230"/>
      <c r="AD41" s="230"/>
      <c r="AE41" s="230"/>
      <c r="AF41" s="230"/>
      <c r="AG41" s="230"/>
      <c r="AH41" s="230"/>
      <c r="AI41" s="230"/>
      <c r="AJ41" s="230"/>
      <c r="AK41" s="230"/>
      <c r="AL41" s="230"/>
      <c r="AM41" s="230"/>
      <c r="AN41" s="230"/>
      <c r="AO41" s="230"/>
      <c r="AP41" s="230"/>
      <c r="AQ41" s="230"/>
      <c r="AR41" s="230"/>
      <c r="AS41" s="230"/>
    </row>
    <row r="42" spans="1:45" ht="14.25" customHeight="1">
      <c r="A42" s="261" t="s">
        <v>4591</v>
      </c>
      <c r="B42" s="254" t="s">
        <v>4592</v>
      </c>
      <c r="C42" s="254"/>
      <c r="D42" s="254" t="s">
        <v>4543</v>
      </c>
      <c r="E42" s="255"/>
      <c r="F42" s="255"/>
      <c r="G42" s="255">
        <f t="shared" ref="G42:H42" si="34">G41</f>
        <v>43079</v>
      </c>
      <c r="H42" s="255">
        <f t="shared" si="34"/>
        <v>43443</v>
      </c>
      <c r="I42" s="256"/>
      <c r="J42" s="256">
        <f ca="1">H42-A2</f>
        <v>-1807</v>
      </c>
      <c r="K42" s="262" t="str">
        <f t="shared" ca="1" si="0"/>
        <v>ENCERRADO</v>
      </c>
      <c r="L42" s="258" t="s">
        <v>4544</v>
      </c>
      <c r="M42" s="259" t="s">
        <v>4545</v>
      </c>
      <c r="N42" s="259"/>
      <c r="O42" s="259" t="s">
        <v>4546</v>
      </c>
      <c r="P42" s="18" t="s">
        <v>4547</v>
      </c>
      <c r="Q42" s="254"/>
      <c r="R42" s="254" t="s">
        <v>808</v>
      </c>
      <c r="S42" s="254" t="s">
        <v>56</v>
      </c>
      <c r="T42" s="265" t="str">
        <f>HYPERLINK("mailto:rejanea.matusaiki@ifpr.edu.br","rejanea.matusaiki@ifpr.edu.br")</f>
        <v>rejanea.matusaiki@ifpr.edu.br</v>
      </c>
      <c r="U42" s="254"/>
      <c r="V42" s="254" t="s">
        <v>377</v>
      </c>
      <c r="W42" s="254" t="s">
        <v>378</v>
      </c>
      <c r="X42" s="263"/>
      <c r="Y42" s="263"/>
      <c r="Z42" s="263"/>
      <c r="AA42" s="263"/>
      <c r="AB42" s="263"/>
      <c r="AC42" s="263"/>
      <c r="AD42" s="263"/>
      <c r="AE42" s="263"/>
      <c r="AF42" s="263"/>
      <c r="AG42" s="263"/>
      <c r="AH42" s="263"/>
      <c r="AI42" s="263"/>
      <c r="AJ42" s="263"/>
      <c r="AK42" s="263"/>
      <c r="AL42" s="263"/>
      <c r="AM42" s="263"/>
      <c r="AN42" s="263"/>
      <c r="AO42" s="263"/>
      <c r="AP42" s="263"/>
      <c r="AQ42" s="263"/>
      <c r="AR42" s="263"/>
      <c r="AS42" s="263"/>
    </row>
    <row r="43" spans="1:45" ht="14.25" customHeight="1">
      <c r="A43" s="261" t="s">
        <v>4591</v>
      </c>
      <c r="B43" s="254" t="s">
        <v>4592</v>
      </c>
      <c r="C43" s="254"/>
      <c r="D43" s="254" t="s">
        <v>4543</v>
      </c>
      <c r="E43" s="255"/>
      <c r="F43" s="255"/>
      <c r="G43" s="255">
        <f t="shared" ref="G43:H43" si="35">G42</f>
        <v>43079</v>
      </c>
      <c r="H43" s="255">
        <f t="shared" si="35"/>
        <v>43443</v>
      </c>
      <c r="I43" s="256"/>
      <c r="J43" s="256">
        <f ca="1">H43-A2</f>
        <v>-1807</v>
      </c>
      <c r="K43" s="262" t="str">
        <f t="shared" ca="1" si="0"/>
        <v>ENCERRADO</v>
      </c>
      <c r="L43" s="258" t="s">
        <v>4544</v>
      </c>
      <c r="M43" s="259" t="s">
        <v>4545</v>
      </c>
      <c r="N43" s="259"/>
      <c r="O43" s="259" t="s">
        <v>4546</v>
      </c>
      <c r="P43" s="18" t="s">
        <v>4547</v>
      </c>
      <c r="Q43" s="254"/>
      <c r="R43" s="254" t="s">
        <v>639</v>
      </c>
      <c r="S43" s="254" t="s">
        <v>4603</v>
      </c>
      <c r="T43" s="254" t="s">
        <v>644</v>
      </c>
      <c r="U43" s="254"/>
      <c r="V43" s="254" t="s">
        <v>795</v>
      </c>
      <c r="W43" s="265" t="str">
        <f>HYPERLINK("mailto:eliziane.haynosz@ifpr.edu.br","eliziane.haynosz@ifpr.edu.br")</f>
        <v>eliziane.haynosz@ifpr.edu.br</v>
      </c>
      <c r="X43" s="266"/>
      <c r="Y43" s="266"/>
      <c r="Z43" s="266"/>
      <c r="AA43" s="266"/>
      <c r="AB43" s="266"/>
      <c r="AC43" s="266"/>
      <c r="AD43" s="266"/>
      <c r="AE43" s="266"/>
      <c r="AF43" s="266"/>
      <c r="AG43" s="266"/>
      <c r="AH43" s="266"/>
      <c r="AI43" s="266"/>
      <c r="AJ43" s="266"/>
      <c r="AK43" s="266"/>
      <c r="AL43" s="266"/>
      <c r="AM43" s="266"/>
      <c r="AN43" s="266"/>
      <c r="AO43" s="266"/>
      <c r="AP43" s="266"/>
      <c r="AQ43" s="266"/>
      <c r="AR43" s="266"/>
      <c r="AS43" s="266"/>
    </row>
    <row r="44" spans="1:45" ht="14.25" customHeight="1">
      <c r="A44" s="261" t="s">
        <v>4591</v>
      </c>
      <c r="B44" s="254" t="s">
        <v>4592</v>
      </c>
      <c r="C44" s="254"/>
      <c r="D44" s="254" t="s">
        <v>4543</v>
      </c>
      <c r="E44" s="255"/>
      <c r="F44" s="255"/>
      <c r="G44" s="255">
        <f t="shared" ref="G44:H44" si="36">G43</f>
        <v>43079</v>
      </c>
      <c r="H44" s="255">
        <f t="shared" si="36"/>
        <v>43443</v>
      </c>
      <c r="I44" s="256"/>
      <c r="J44" s="256">
        <f ca="1">H44-A2</f>
        <v>-1807</v>
      </c>
      <c r="K44" s="262" t="str">
        <f t="shared" ca="1" si="0"/>
        <v>ENCERRADO</v>
      </c>
      <c r="L44" s="258" t="s">
        <v>4544</v>
      </c>
      <c r="M44" s="259" t="s">
        <v>4545</v>
      </c>
      <c r="N44" s="259"/>
      <c r="O44" s="259" t="s">
        <v>4546</v>
      </c>
      <c r="P44" s="18" t="s">
        <v>4547</v>
      </c>
      <c r="Q44" s="254"/>
      <c r="R44" s="254" t="s">
        <v>470</v>
      </c>
      <c r="S44" s="254" t="s">
        <v>960</v>
      </c>
      <c r="T44" s="265" t="str">
        <f>HYPERLINK("mailto:mariana.rocha@ifpr.edu.br","mariana.rocha@ifpr.edu.br")</f>
        <v>mariana.rocha@ifpr.edu.br</v>
      </c>
      <c r="U44" s="254"/>
      <c r="V44" s="254" t="s">
        <v>4582</v>
      </c>
      <c r="W44" s="254" t="s">
        <v>4583</v>
      </c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63"/>
      <c r="AI44" s="263"/>
      <c r="AJ44" s="263"/>
      <c r="AK44" s="263"/>
      <c r="AL44" s="263"/>
      <c r="AM44" s="263"/>
      <c r="AN44" s="263"/>
      <c r="AO44" s="263"/>
      <c r="AP44" s="263"/>
      <c r="AQ44" s="263"/>
      <c r="AR44" s="263"/>
      <c r="AS44" s="263"/>
    </row>
    <row r="45" spans="1:45" ht="14.25" customHeight="1">
      <c r="A45" s="261" t="s">
        <v>4591</v>
      </c>
      <c r="B45" s="254" t="s">
        <v>4592</v>
      </c>
      <c r="C45" s="254"/>
      <c r="D45" s="254" t="s">
        <v>4543</v>
      </c>
      <c r="E45" s="255"/>
      <c r="F45" s="255"/>
      <c r="G45" s="255">
        <f t="shared" ref="G45:H45" si="37">G44</f>
        <v>43079</v>
      </c>
      <c r="H45" s="255">
        <f t="shared" si="37"/>
        <v>43443</v>
      </c>
      <c r="I45" s="256"/>
      <c r="J45" s="256">
        <f ca="1">H45-A2</f>
        <v>-1807</v>
      </c>
      <c r="K45" s="262" t="str">
        <f t="shared" ca="1" si="0"/>
        <v>ENCERRADO</v>
      </c>
      <c r="L45" s="258" t="s">
        <v>4544</v>
      </c>
      <c r="M45" s="259" t="s">
        <v>4545</v>
      </c>
      <c r="N45" s="259"/>
      <c r="O45" s="259" t="s">
        <v>4546</v>
      </c>
      <c r="P45" s="18" t="s">
        <v>4547</v>
      </c>
      <c r="Q45" s="18"/>
      <c r="R45" s="18" t="s">
        <v>4584</v>
      </c>
      <c r="S45" s="259" t="s">
        <v>4585</v>
      </c>
      <c r="T45" s="271" t="str">
        <f>HYPERLINK("mailto:paulo.piassa@ifpr.edu.br","paulo.piassa@ifpr.edu.br")</f>
        <v>paulo.piassa@ifpr.edu.br</v>
      </c>
      <c r="U45" s="254"/>
      <c r="V45" s="254" t="s">
        <v>4586</v>
      </c>
      <c r="W45" s="265" t="str">
        <f>HYPERLINK("mailto:evandro.leonardi@ifpr.edu.br","evandro.leonardi@ifpr.edu.br")</f>
        <v>evandro.leonardi@ifpr.edu.br</v>
      </c>
      <c r="X45" s="266"/>
      <c r="Y45" s="266"/>
      <c r="Z45" s="266"/>
      <c r="AA45" s="266"/>
      <c r="AB45" s="266"/>
      <c r="AC45" s="266"/>
      <c r="AD45" s="266"/>
      <c r="AE45" s="266"/>
      <c r="AF45" s="266"/>
      <c r="AG45" s="266"/>
      <c r="AH45" s="266"/>
      <c r="AI45" s="266"/>
      <c r="AJ45" s="266"/>
      <c r="AK45" s="266"/>
      <c r="AL45" s="266"/>
      <c r="AM45" s="266"/>
      <c r="AN45" s="266"/>
      <c r="AO45" s="266"/>
      <c r="AP45" s="266"/>
      <c r="AQ45" s="266"/>
      <c r="AR45" s="266"/>
      <c r="AS45" s="266"/>
    </row>
    <row r="46" spans="1:45" ht="14.25" customHeight="1">
      <c r="A46" s="261" t="s">
        <v>4591</v>
      </c>
      <c r="B46" s="254" t="s">
        <v>4592</v>
      </c>
      <c r="C46" s="254"/>
      <c r="D46" s="254" t="s">
        <v>4543</v>
      </c>
      <c r="E46" s="255"/>
      <c r="F46" s="255"/>
      <c r="G46" s="255">
        <f t="shared" ref="G46:H46" si="38">G45</f>
        <v>43079</v>
      </c>
      <c r="H46" s="255">
        <f t="shared" si="38"/>
        <v>43443</v>
      </c>
      <c r="I46" s="256"/>
      <c r="J46" s="256">
        <f ca="1">H46-A2</f>
        <v>-1807</v>
      </c>
      <c r="K46" s="262" t="str">
        <f t="shared" ca="1" si="0"/>
        <v>ENCERRADO</v>
      </c>
      <c r="L46" s="258" t="s">
        <v>4544</v>
      </c>
      <c r="M46" s="259" t="s">
        <v>4545</v>
      </c>
      <c r="N46" s="259"/>
      <c r="O46" s="259" t="s">
        <v>4546</v>
      </c>
      <c r="P46" s="18" t="s">
        <v>4547</v>
      </c>
      <c r="Q46" s="254"/>
      <c r="R46" s="254" t="s">
        <v>4604</v>
      </c>
      <c r="S46" s="259" t="s">
        <v>4605</v>
      </c>
      <c r="T46" s="271" t="str">
        <f>HYPERLINK("mailto:elvis.oliveira@ifpr.edu.br","elvis.oliveira@ifpr.edu.br")</f>
        <v>elvis.oliveira@ifpr.edu.br</v>
      </c>
      <c r="U46" s="254"/>
      <c r="V46" s="254" t="s">
        <v>4606</v>
      </c>
      <c r="W46" s="265" t="str">
        <f>HYPERLINK("mailto:rodrigo.ribas@ifpr.edu.br","rodrigo.ribas@ifpr.edu.br")</f>
        <v>rodrigo.ribas@ifpr.edu.br</v>
      </c>
      <c r="X46" s="266"/>
      <c r="Y46" s="266"/>
      <c r="Z46" s="266"/>
      <c r="AA46" s="266"/>
      <c r="AB46" s="266"/>
      <c r="AC46" s="266"/>
      <c r="AD46" s="266"/>
      <c r="AE46" s="266"/>
      <c r="AF46" s="266"/>
      <c r="AG46" s="266"/>
      <c r="AH46" s="266"/>
      <c r="AI46" s="266"/>
      <c r="AJ46" s="266"/>
      <c r="AK46" s="266"/>
      <c r="AL46" s="266"/>
      <c r="AM46" s="266"/>
      <c r="AN46" s="266"/>
      <c r="AO46" s="266"/>
      <c r="AP46" s="266"/>
      <c r="AQ46" s="266"/>
      <c r="AR46" s="266"/>
      <c r="AS46" s="266"/>
    </row>
    <row r="47" spans="1:45" ht="14.25" customHeight="1">
      <c r="A47" s="261" t="s">
        <v>4591</v>
      </c>
      <c r="B47" s="254" t="s">
        <v>4592</v>
      </c>
      <c r="C47" s="254"/>
      <c r="D47" s="254" t="s">
        <v>4543</v>
      </c>
      <c r="E47" s="255"/>
      <c r="F47" s="255"/>
      <c r="G47" s="255">
        <f t="shared" ref="G47:H47" si="39">G46</f>
        <v>43079</v>
      </c>
      <c r="H47" s="255">
        <f t="shared" si="39"/>
        <v>43443</v>
      </c>
      <c r="I47" s="256"/>
      <c r="J47" s="256">
        <f ca="1">H47-A2</f>
        <v>-1807</v>
      </c>
      <c r="K47" s="262" t="str">
        <f t="shared" ca="1" si="0"/>
        <v>ENCERRADO</v>
      </c>
      <c r="L47" s="258" t="s">
        <v>4544</v>
      </c>
      <c r="M47" s="259" t="s">
        <v>4545</v>
      </c>
      <c r="N47" s="259"/>
      <c r="O47" s="259" t="s">
        <v>4546</v>
      </c>
      <c r="P47" s="18" t="s">
        <v>4547</v>
      </c>
      <c r="Q47" s="254"/>
      <c r="R47" s="254" t="s">
        <v>353</v>
      </c>
      <c r="S47" s="254" t="s">
        <v>1316</v>
      </c>
      <c r="T47" s="254" t="s">
        <v>4607</v>
      </c>
      <c r="U47" s="254"/>
      <c r="V47" s="254" t="s">
        <v>3383</v>
      </c>
      <c r="W47" s="254" t="s">
        <v>4608</v>
      </c>
      <c r="X47" s="263"/>
      <c r="Y47" s="263"/>
      <c r="Z47" s="263"/>
      <c r="AA47" s="263"/>
      <c r="AB47" s="263"/>
      <c r="AC47" s="263"/>
      <c r="AD47" s="263"/>
      <c r="AE47" s="263"/>
      <c r="AF47" s="263"/>
      <c r="AG47" s="263"/>
      <c r="AH47" s="263"/>
      <c r="AI47" s="263"/>
      <c r="AJ47" s="263"/>
      <c r="AK47" s="263"/>
      <c r="AL47" s="263"/>
      <c r="AM47" s="263"/>
      <c r="AN47" s="263"/>
      <c r="AO47" s="263"/>
      <c r="AP47" s="263"/>
      <c r="AQ47" s="263"/>
      <c r="AR47" s="263"/>
      <c r="AS47" s="263"/>
    </row>
    <row r="48" spans="1:45" ht="14.25" customHeight="1">
      <c r="A48" s="261" t="s">
        <v>4591</v>
      </c>
      <c r="B48" s="254" t="s">
        <v>4592</v>
      </c>
      <c r="C48" s="254"/>
      <c r="D48" s="254" t="s">
        <v>4543</v>
      </c>
      <c r="E48" s="255"/>
      <c r="F48" s="255"/>
      <c r="G48" s="255">
        <f t="shared" ref="G48:H48" si="40">G47</f>
        <v>43079</v>
      </c>
      <c r="H48" s="255">
        <f t="shared" si="40"/>
        <v>43443</v>
      </c>
      <c r="I48" s="256"/>
      <c r="J48" s="256">
        <f ca="1">H48-A2</f>
        <v>-1807</v>
      </c>
      <c r="K48" s="262" t="str">
        <f t="shared" ca="1" si="0"/>
        <v>ENCERRADO</v>
      </c>
      <c r="L48" s="258" t="s">
        <v>4544</v>
      </c>
      <c r="M48" s="259" t="s">
        <v>4545</v>
      </c>
      <c r="N48" s="259"/>
      <c r="O48" s="259" t="s">
        <v>4546</v>
      </c>
      <c r="P48" s="18" t="s">
        <v>4547</v>
      </c>
      <c r="Q48" s="254"/>
      <c r="R48" s="254" t="s">
        <v>65</v>
      </c>
      <c r="S48" s="254" t="s">
        <v>761</v>
      </c>
      <c r="T48" s="254" t="s">
        <v>1281</v>
      </c>
      <c r="U48" s="254"/>
      <c r="V48" s="254" t="s">
        <v>1459</v>
      </c>
      <c r="W48" s="254" t="s">
        <v>1460</v>
      </c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</row>
    <row r="49" spans="1:45" ht="14.25" customHeight="1">
      <c r="A49" s="261" t="s">
        <v>4591</v>
      </c>
      <c r="B49" s="254" t="s">
        <v>4592</v>
      </c>
      <c r="C49" s="254"/>
      <c r="D49" s="254" t="s">
        <v>4543</v>
      </c>
      <c r="E49" s="255"/>
      <c r="F49" s="255"/>
      <c r="G49" s="255">
        <f t="shared" ref="G49:H49" si="41">G48</f>
        <v>43079</v>
      </c>
      <c r="H49" s="255">
        <f t="shared" si="41"/>
        <v>43443</v>
      </c>
      <c r="I49" s="256"/>
      <c r="J49" s="256">
        <f ca="1">H49-A2</f>
        <v>-1807</v>
      </c>
      <c r="K49" s="262" t="str">
        <f t="shared" ca="1" si="0"/>
        <v>ENCERRADO</v>
      </c>
      <c r="L49" s="258" t="s">
        <v>4544</v>
      </c>
      <c r="M49" s="259" t="s">
        <v>4545</v>
      </c>
      <c r="N49" s="259"/>
      <c r="O49" s="259" t="s">
        <v>4546</v>
      </c>
      <c r="P49" s="18" t="s">
        <v>4547</v>
      </c>
      <c r="Q49" s="254"/>
      <c r="R49" s="254" t="s">
        <v>434</v>
      </c>
      <c r="S49" s="254" t="s">
        <v>127</v>
      </c>
      <c r="T49" s="254" t="s">
        <v>504</v>
      </c>
      <c r="U49" s="254"/>
      <c r="V49" s="254" t="s">
        <v>4609</v>
      </c>
      <c r="W49" s="259" t="s">
        <v>4610</v>
      </c>
      <c r="X49" s="230"/>
      <c r="Y49" s="230"/>
      <c r="Z49" s="230"/>
      <c r="AA49" s="230"/>
      <c r="AB49" s="230"/>
      <c r="AC49" s="230"/>
      <c r="AD49" s="230"/>
      <c r="AE49" s="230"/>
      <c r="AF49" s="230"/>
      <c r="AG49" s="230"/>
      <c r="AH49" s="230"/>
      <c r="AI49" s="230"/>
      <c r="AJ49" s="230"/>
      <c r="AK49" s="230"/>
      <c r="AL49" s="230"/>
      <c r="AM49" s="230"/>
      <c r="AN49" s="230"/>
      <c r="AO49" s="230"/>
      <c r="AP49" s="230"/>
      <c r="AQ49" s="230"/>
      <c r="AR49" s="230"/>
      <c r="AS49" s="230"/>
    </row>
    <row r="50" spans="1:45" ht="14.25" customHeight="1">
      <c r="A50" s="274" t="s">
        <v>4611</v>
      </c>
      <c r="B50" s="254" t="s">
        <v>4612</v>
      </c>
      <c r="C50" s="254" t="s">
        <v>4613</v>
      </c>
      <c r="D50" s="254" t="s">
        <v>4614</v>
      </c>
      <c r="E50" s="255"/>
      <c r="F50" s="255"/>
      <c r="G50" s="255">
        <v>43147</v>
      </c>
      <c r="H50" s="255">
        <v>43465</v>
      </c>
      <c r="I50" s="256"/>
      <c r="J50" s="256">
        <f ca="1">H50-A2</f>
        <v>-1785</v>
      </c>
      <c r="K50" s="262" t="str">
        <f t="shared" ca="1" si="0"/>
        <v>ENCERRADO</v>
      </c>
      <c r="L50" s="259" t="s">
        <v>4615</v>
      </c>
      <c r="M50" s="259" t="s">
        <v>4616</v>
      </c>
      <c r="N50" s="38"/>
      <c r="O50" s="38" t="s">
        <v>4617</v>
      </c>
      <c r="P50" s="259" t="s">
        <v>4618</v>
      </c>
      <c r="Q50" s="254"/>
      <c r="R50" s="254" t="s">
        <v>770</v>
      </c>
      <c r="S50" s="259" t="s">
        <v>4619</v>
      </c>
      <c r="T50" s="259" t="s">
        <v>1610</v>
      </c>
      <c r="U50" s="259"/>
      <c r="V50" s="259" t="s">
        <v>2330</v>
      </c>
      <c r="W50" s="259" t="s">
        <v>4620</v>
      </c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  <c r="AN50" s="230"/>
      <c r="AO50" s="230"/>
      <c r="AP50" s="230"/>
      <c r="AQ50" s="230"/>
      <c r="AR50" s="230"/>
      <c r="AS50" s="230"/>
    </row>
    <row r="51" spans="1:45" ht="14.25" customHeight="1">
      <c r="A51" s="259" t="s">
        <v>4621</v>
      </c>
      <c r="B51" s="254" t="s">
        <v>4612</v>
      </c>
      <c r="C51" s="254" t="s">
        <v>4622</v>
      </c>
      <c r="D51" s="254" t="s">
        <v>4623</v>
      </c>
      <c r="E51" s="275"/>
      <c r="F51" s="275"/>
      <c r="G51" s="275">
        <v>43162</v>
      </c>
      <c r="H51" s="275">
        <v>43465</v>
      </c>
      <c r="I51" s="256"/>
      <c r="J51" s="256">
        <f ca="1">H51-A2</f>
        <v>-1785</v>
      </c>
      <c r="K51" s="262" t="str">
        <f t="shared" ca="1" si="0"/>
        <v>ENCERRADO</v>
      </c>
      <c r="L51" s="259" t="s">
        <v>4624</v>
      </c>
      <c r="M51" s="259" t="s">
        <v>4625</v>
      </c>
      <c r="N51" s="259"/>
      <c r="O51" s="259" t="s">
        <v>4562</v>
      </c>
      <c r="P51" s="259" t="s">
        <v>4563</v>
      </c>
      <c r="Q51" s="259"/>
      <c r="R51" s="259" t="s">
        <v>160</v>
      </c>
      <c r="S51" s="18" t="s">
        <v>4626</v>
      </c>
      <c r="T51" s="18" t="s">
        <v>4627</v>
      </c>
      <c r="U51" s="18"/>
      <c r="V51" s="18" t="s">
        <v>4628</v>
      </c>
      <c r="W51" s="18" t="s">
        <v>4620</v>
      </c>
      <c r="X51" s="276"/>
      <c r="Y51" s="276"/>
      <c r="Z51" s="276"/>
      <c r="AA51" s="276"/>
      <c r="AB51" s="276"/>
      <c r="AC51" s="276"/>
      <c r="AD51" s="276"/>
      <c r="AE51" s="276"/>
      <c r="AF51" s="276"/>
      <c r="AG51" s="276"/>
      <c r="AH51" s="276"/>
      <c r="AI51" s="276"/>
      <c r="AJ51" s="276"/>
      <c r="AK51" s="276"/>
      <c r="AL51" s="276"/>
      <c r="AM51" s="276"/>
      <c r="AN51" s="276"/>
      <c r="AO51" s="276"/>
      <c r="AP51" s="276"/>
      <c r="AQ51" s="276"/>
      <c r="AR51" s="276"/>
      <c r="AS51" s="276"/>
    </row>
    <row r="52" spans="1:45" ht="14.25" customHeight="1">
      <c r="A52" s="259" t="s">
        <v>4629</v>
      </c>
      <c r="B52" s="254" t="s">
        <v>4612</v>
      </c>
      <c r="C52" s="254" t="s">
        <v>4630</v>
      </c>
      <c r="D52" s="254" t="s">
        <v>4631</v>
      </c>
      <c r="E52" s="275"/>
      <c r="F52" s="275"/>
      <c r="G52" s="275">
        <v>43175</v>
      </c>
      <c r="H52" s="275">
        <v>43465</v>
      </c>
      <c r="J52" s="256">
        <f ca="1">H52-A2</f>
        <v>-1785</v>
      </c>
      <c r="K52" s="262" t="str">
        <f t="shared" ca="1" si="0"/>
        <v>ENCERRADO</v>
      </c>
      <c r="L52" s="259" t="s">
        <v>4632</v>
      </c>
      <c r="M52" s="259" t="s">
        <v>4633</v>
      </c>
      <c r="N52" s="259"/>
      <c r="O52" s="259" t="s">
        <v>4634</v>
      </c>
      <c r="P52" s="259" t="s">
        <v>4635</v>
      </c>
      <c r="Q52" s="254"/>
      <c r="R52" s="254" t="s">
        <v>4554</v>
      </c>
      <c r="S52" s="259" t="s">
        <v>4628</v>
      </c>
      <c r="T52" s="259" t="s">
        <v>4620</v>
      </c>
      <c r="U52" s="259"/>
      <c r="V52" s="259" t="s">
        <v>4626</v>
      </c>
      <c r="W52" s="259" t="s">
        <v>4627</v>
      </c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L52" s="230"/>
      <c r="AM52" s="230"/>
      <c r="AN52" s="230"/>
      <c r="AO52" s="230"/>
      <c r="AP52" s="230"/>
      <c r="AQ52" s="230"/>
      <c r="AR52" s="230"/>
      <c r="AS52" s="230"/>
    </row>
    <row r="53" spans="1:45" ht="14.25" customHeight="1">
      <c r="A53" s="259" t="s">
        <v>4636</v>
      </c>
      <c r="B53" s="254" t="s">
        <v>4612</v>
      </c>
      <c r="C53" s="270" t="s">
        <v>4637</v>
      </c>
      <c r="D53" s="254" t="s">
        <v>4623</v>
      </c>
      <c r="E53" s="275"/>
      <c r="F53" s="275"/>
      <c r="G53" s="275">
        <v>43175</v>
      </c>
      <c r="H53" s="275">
        <v>43465</v>
      </c>
      <c r="I53" s="256"/>
      <c r="J53" s="256">
        <f ca="1">H53-A2</f>
        <v>-1785</v>
      </c>
      <c r="K53" s="262" t="str">
        <f t="shared" ca="1" si="0"/>
        <v>ENCERRADO</v>
      </c>
      <c r="L53" s="259" t="s">
        <v>170</v>
      </c>
      <c r="M53" s="259" t="s">
        <v>171</v>
      </c>
      <c r="N53" s="259"/>
      <c r="O53" s="259" t="s">
        <v>1285</v>
      </c>
      <c r="P53" s="259" t="s">
        <v>4638</v>
      </c>
      <c r="Q53" s="259"/>
      <c r="R53" s="259" t="s">
        <v>172</v>
      </c>
      <c r="S53" s="259" t="s">
        <v>4626</v>
      </c>
      <c r="T53" s="259" t="s">
        <v>4627</v>
      </c>
      <c r="U53" s="259"/>
      <c r="V53" s="259" t="s">
        <v>4628</v>
      </c>
      <c r="W53" s="259" t="s">
        <v>4620</v>
      </c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</row>
    <row r="54" spans="1:45" ht="14.25" customHeight="1">
      <c r="A54" s="259" t="s">
        <v>4639</v>
      </c>
      <c r="B54" s="254" t="s">
        <v>4612</v>
      </c>
      <c r="C54" s="254" t="s">
        <v>4640</v>
      </c>
      <c r="D54" s="254" t="s">
        <v>4623</v>
      </c>
      <c r="E54" s="275"/>
      <c r="F54" s="275"/>
      <c r="G54" s="275">
        <v>43175</v>
      </c>
      <c r="H54" s="275">
        <v>43465</v>
      </c>
      <c r="I54" s="256"/>
      <c r="J54" s="256">
        <f ca="1">H54-A2</f>
        <v>-1785</v>
      </c>
      <c r="K54" s="262" t="str">
        <f t="shared" ca="1" si="0"/>
        <v>ENCERRADO</v>
      </c>
      <c r="L54" s="259" t="s">
        <v>1826</v>
      </c>
      <c r="M54" s="259" t="s">
        <v>4641</v>
      </c>
      <c r="N54" s="259"/>
      <c r="O54" s="259" t="s">
        <v>4577</v>
      </c>
      <c r="P54" s="259" t="s">
        <v>4642</v>
      </c>
      <c r="Q54" s="254"/>
      <c r="R54" s="254" t="s">
        <v>90</v>
      </c>
      <c r="S54" s="259" t="s">
        <v>4628</v>
      </c>
      <c r="T54" s="259" t="s">
        <v>4620</v>
      </c>
      <c r="U54" s="259"/>
      <c r="V54" s="259" t="s">
        <v>4626</v>
      </c>
      <c r="W54" s="259" t="s">
        <v>4627</v>
      </c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230"/>
      <c r="AM54" s="230"/>
      <c r="AN54" s="230"/>
      <c r="AO54" s="230"/>
      <c r="AP54" s="230"/>
      <c r="AQ54" s="230"/>
      <c r="AR54" s="230"/>
      <c r="AS54" s="230"/>
    </row>
    <row r="55" spans="1:45" ht="14.25" customHeight="1">
      <c r="A55" s="246" t="s">
        <v>4643</v>
      </c>
      <c r="B55" s="247" t="s">
        <v>4644</v>
      </c>
      <c r="C55" s="247"/>
      <c r="D55" s="247" t="s">
        <v>4645</v>
      </c>
      <c r="E55" s="277"/>
      <c r="F55" s="277"/>
      <c r="G55" s="277">
        <v>43134</v>
      </c>
      <c r="H55" s="277">
        <v>43499</v>
      </c>
      <c r="I55" s="256"/>
      <c r="J55" s="256">
        <f ca="1">H55-A2</f>
        <v>-1751</v>
      </c>
      <c r="K55" s="262" t="str">
        <f t="shared" ca="1" si="0"/>
        <v>ENCERRADO</v>
      </c>
      <c r="L55" s="278" t="s">
        <v>4544</v>
      </c>
      <c r="M55" s="247" t="s">
        <v>4545</v>
      </c>
      <c r="N55" s="279"/>
      <c r="O55" s="279" t="s">
        <v>4646</v>
      </c>
      <c r="P55" s="247" t="s">
        <v>4547</v>
      </c>
      <c r="Q55" s="247"/>
      <c r="R55" s="247" t="s">
        <v>4647</v>
      </c>
      <c r="S55" s="247" t="s">
        <v>4549</v>
      </c>
      <c r="T55" s="247" t="s">
        <v>4648</v>
      </c>
      <c r="U55" s="247"/>
      <c r="V55" s="247" t="s">
        <v>4530</v>
      </c>
      <c r="W55" s="247" t="s">
        <v>4649</v>
      </c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</row>
    <row r="56" spans="1:45" ht="14.25" customHeight="1">
      <c r="A56" s="246" t="s">
        <v>4643</v>
      </c>
      <c r="B56" s="247" t="s">
        <v>4644</v>
      </c>
      <c r="C56" s="247"/>
      <c r="D56" s="247" t="s">
        <v>4645</v>
      </c>
      <c r="E56" s="277"/>
      <c r="F56" s="277"/>
      <c r="G56" s="277">
        <v>43134</v>
      </c>
      <c r="H56" s="277">
        <v>43499</v>
      </c>
      <c r="I56" s="256"/>
      <c r="J56" s="256">
        <f ca="1">H56-A2</f>
        <v>-1751</v>
      </c>
      <c r="K56" s="257" t="str">
        <f t="shared" ca="1" si="0"/>
        <v>ENCERRADO</v>
      </c>
      <c r="L56" s="278" t="s">
        <v>4544</v>
      </c>
      <c r="M56" s="247" t="s">
        <v>4545</v>
      </c>
      <c r="N56" s="279"/>
      <c r="O56" s="279" t="s">
        <v>4646</v>
      </c>
      <c r="P56" s="247" t="s">
        <v>4547</v>
      </c>
      <c r="Q56" s="247"/>
      <c r="R56" s="247" t="s">
        <v>4305</v>
      </c>
      <c r="S56" s="247" t="s">
        <v>4650</v>
      </c>
      <c r="T56" s="99" t="s">
        <v>1728</v>
      </c>
      <c r="U56" s="99"/>
      <c r="V56" s="247" t="s">
        <v>4651</v>
      </c>
      <c r="W56" s="99" t="s">
        <v>2006</v>
      </c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</row>
    <row r="57" spans="1:45" ht="14.25" customHeight="1">
      <c r="A57" s="246" t="s">
        <v>4643</v>
      </c>
      <c r="B57" s="247" t="s">
        <v>4644</v>
      </c>
      <c r="C57" s="247"/>
      <c r="D57" s="247" t="s">
        <v>4645</v>
      </c>
      <c r="E57" s="277"/>
      <c r="F57" s="277"/>
      <c r="G57" s="277">
        <v>43134</v>
      </c>
      <c r="H57" s="277">
        <v>43499</v>
      </c>
      <c r="I57" s="256"/>
      <c r="J57" s="256">
        <f ca="1">H57-A2</f>
        <v>-1751</v>
      </c>
      <c r="K57" s="262" t="str">
        <f t="shared" ca="1" si="0"/>
        <v>ENCERRADO</v>
      </c>
      <c r="L57" s="247" t="str">
        <f t="shared" ref="L57:M57" si="42">L55</f>
        <v>Maria Aparecida Ferreira Lang</v>
      </c>
      <c r="M57" s="247" t="str">
        <f t="shared" si="42"/>
        <v xml:space="preserve">cida.lang@ifpr.edu.br </v>
      </c>
      <c r="N57" s="279"/>
      <c r="O57" s="279" t="s">
        <v>4646</v>
      </c>
      <c r="P57" s="247" t="s">
        <v>4547</v>
      </c>
      <c r="Q57" s="247"/>
      <c r="R57" s="247" t="s">
        <v>4652</v>
      </c>
      <c r="S57" s="279" t="s">
        <v>4653</v>
      </c>
      <c r="T57" s="247" t="s">
        <v>4654</v>
      </c>
      <c r="U57" s="279"/>
      <c r="V57" s="279" t="s">
        <v>4655</v>
      </c>
      <c r="W57" s="247" t="s">
        <v>4656</v>
      </c>
      <c r="X57" s="99"/>
      <c r="Y57" s="99"/>
      <c r="Z57" s="99"/>
      <c r="AA57" s="99"/>
      <c r="AB57" s="99"/>
      <c r="AC57" s="99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  <c r="AP57" s="99"/>
      <c r="AQ57" s="99"/>
      <c r="AR57" s="99"/>
      <c r="AS57" s="99"/>
    </row>
    <row r="58" spans="1:45" ht="14.25" customHeight="1">
      <c r="A58" s="246" t="s">
        <v>4643</v>
      </c>
      <c r="B58" s="247" t="s">
        <v>4644</v>
      </c>
      <c r="C58" s="247"/>
      <c r="D58" s="247" t="s">
        <v>4645</v>
      </c>
      <c r="E58" s="277"/>
      <c r="F58" s="277"/>
      <c r="G58" s="277">
        <v>43134</v>
      </c>
      <c r="H58" s="277">
        <v>43499</v>
      </c>
      <c r="I58" s="256"/>
      <c r="J58" s="256">
        <f ca="1">H58-A2</f>
        <v>-1751</v>
      </c>
      <c r="K58" s="257" t="str">
        <f t="shared" ca="1" si="0"/>
        <v>ENCERRADO</v>
      </c>
      <c r="L58" s="247" t="str">
        <f t="shared" ref="L58:M58" si="43">L57</f>
        <v>Maria Aparecida Ferreira Lang</v>
      </c>
      <c r="M58" s="247" t="str">
        <f t="shared" si="43"/>
        <v xml:space="preserve">cida.lang@ifpr.edu.br </v>
      </c>
      <c r="N58" s="279"/>
      <c r="O58" s="279" t="s">
        <v>4646</v>
      </c>
      <c r="P58" s="247" t="s">
        <v>4547</v>
      </c>
      <c r="Q58" s="247"/>
      <c r="R58" s="247" t="s">
        <v>4657</v>
      </c>
      <c r="S58" s="252" t="s">
        <v>4658</v>
      </c>
      <c r="T58" s="280" t="str">
        <f>HYPERLINK("mailto:graziela.toller@ifpr.edu.br","graziela.toller@ifpr.edu.br")</f>
        <v>graziela.toller@ifpr.edu.br</v>
      </c>
      <c r="U58" s="247"/>
      <c r="V58" s="247" t="s">
        <v>4659</v>
      </c>
      <c r="W58" s="281" t="str">
        <f>HYPERLINK("mailto:gisleine.bovolim@ifpr.edu.br","gisleine.bovolim@ifpr.edu.br")</f>
        <v>gisleine.bovolim@ifpr.edu.br</v>
      </c>
      <c r="X58" s="282"/>
      <c r="Y58" s="282"/>
      <c r="Z58" s="282"/>
      <c r="AA58" s="282"/>
      <c r="AB58" s="282"/>
      <c r="AC58" s="282"/>
      <c r="AD58" s="282"/>
      <c r="AE58" s="282"/>
      <c r="AF58" s="282"/>
      <c r="AG58" s="282"/>
      <c r="AH58" s="282"/>
      <c r="AI58" s="282"/>
      <c r="AJ58" s="282"/>
      <c r="AK58" s="282"/>
      <c r="AL58" s="282"/>
      <c r="AM58" s="282"/>
      <c r="AN58" s="282"/>
      <c r="AO58" s="282"/>
      <c r="AP58" s="282"/>
      <c r="AQ58" s="282"/>
      <c r="AR58" s="282"/>
      <c r="AS58" s="282"/>
    </row>
    <row r="59" spans="1:45" ht="14.25" customHeight="1">
      <c r="A59" s="246" t="s">
        <v>4643</v>
      </c>
      <c r="B59" s="247" t="s">
        <v>4644</v>
      </c>
      <c r="C59" s="247"/>
      <c r="D59" s="247" t="s">
        <v>4645</v>
      </c>
      <c r="E59" s="277"/>
      <c r="F59" s="277"/>
      <c r="G59" s="277">
        <v>43134</v>
      </c>
      <c r="H59" s="277">
        <v>43499</v>
      </c>
      <c r="I59" s="256"/>
      <c r="J59" s="256">
        <f ca="1">H59-A2</f>
        <v>-1751</v>
      </c>
      <c r="K59" s="257" t="str">
        <f t="shared" ca="1" si="0"/>
        <v>ENCERRADO</v>
      </c>
      <c r="L59" s="247" t="str">
        <f t="shared" ref="L59:M59" si="44">L58</f>
        <v>Maria Aparecida Ferreira Lang</v>
      </c>
      <c r="M59" s="247" t="str">
        <f t="shared" si="44"/>
        <v xml:space="preserve">cida.lang@ifpr.edu.br </v>
      </c>
      <c r="N59" s="279"/>
      <c r="O59" s="279" t="s">
        <v>4646</v>
      </c>
      <c r="P59" s="247" t="s">
        <v>4547</v>
      </c>
      <c r="Q59" s="247"/>
      <c r="R59" s="247" t="s">
        <v>104</v>
      </c>
      <c r="S59" s="247" t="s">
        <v>4297</v>
      </c>
      <c r="T59" s="247" t="s">
        <v>4298</v>
      </c>
      <c r="U59" s="247"/>
      <c r="V59" s="247" t="s">
        <v>4660</v>
      </c>
      <c r="W59" s="247" t="s">
        <v>462</v>
      </c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</row>
    <row r="60" spans="1:45" ht="14.25" customHeight="1">
      <c r="A60" s="246" t="s">
        <v>4643</v>
      </c>
      <c r="B60" s="247" t="s">
        <v>4644</v>
      </c>
      <c r="C60" s="247"/>
      <c r="D60" s="247" t="s">
        <v>4645</v>
      </c>
      <c r="E60" s="277"/>
      <c r="F60" s="277"/>
      <c r="G60" s="277">
        <v>43134</v>
      </c>
      <c r="H60" s="277">
        <v>43499</v>
      </c>
      <c r="I60" s="256"/>
      <c r="J60" s="256">
        <f ca="1">H60-A2</f>
        <v>-1751</v>
      </c>
      <c r="K60" s="257" t="str">
        <f t="shared" ca="1" si="0"/>
        <v>ENCERRADO</v>
      </c>
      <c r="L60" s="247" t="str">
        <f t="shared" ref="L60:M60" si="45">L59</f>
        <v>Maria Aparecida Ferreira Lang</v>
      </c>
      <c r="M60" s="247" t="str">
        <f t="shared" si="45"/>
        <v xml:space="preserve">cida.lang@ifpr.edu.br </v>
      </c>
      <c r="N60" s="279"/>
      <c r="O60" s="279" t="s">
        <v>4646</v>
      </c>
      <c r="P60" s="247" t="s">
        <v>4547</v>
      </c>
      <c r="Q60" s="247"/>
      <c r="R60" s="247" t="s">
        <v>4661</v>
      </c>
      <c r="S60" s="247" t="s">
        <v>1399</v>
      </c>
      <c r="T60" s="281" t="str">
        <f>HYPERLINK("mailto:celia.carli@ifpr.edu.br","celia.carli@ifpr.edu.br")</f>
        <v>celia.carli@ifpr.edu.br</v>
      </c>
      <c r="U60" s="247"/>
      <c r="V60" s="247" t="s">
        <v>4662</v>
      </c>
      <c r="W60" s="247" t="s">
        <v>4290</v>
      </c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</row>
    <row r="61" spans="1:45" ht="14.25" customHeight="1">
      <c r="A61" s="246" t="s">
        <v>4643</v>
      </c>
      <c r="B61" s="247" t="s">
        <v>4644</v>
      </c>
      <c r="C61" s="247"/>
      <c r="D61" s="247" t="s">
        <v>4645</v>
      </c>
      <c r="E61" s="277"/>
      <c r="F61" s="277"/>
      <c r="G61" s="277">
        <v>43134</v>
      </c>
      <c r="H61" s="277">
        <v>43499</v>
      </c>
      <c r="I61" s="256"/>
      <c r="J61" s="256">
        <f ca="1">H61-A2</f>
        <v>-1751</v>
      </c>
      <c r="K61" s="257" t="str">
        <f t="shared" ca="1" si="0"/>
        <v>ENCERRADO</v>
      </c>
      <c r="L61" s="247" t="str">
        <f t="shared" ref="L61:M61" si="46">L60</f>
        <v>Maria Aparecida Ferreira Lang</v>
      </c>
      <c r="M61" s="247" t="str">
        <f t="shared" si="46"/>
        <v xml:space="preserve">cida.lang@ifpr.edu.br </v>
      </c>
      <c r="N61" s="279"/>
      <c r="O61" s="279" t="s">
        <v>4646</v>
      </c>
      <c r="P61" s="247" t="s">
        <v>4547</v>
      </c>
      <c r="Q61" s="247"/>
      <c r="R61" s="247" t="s">
        <v>4276</v>
      </c>
      <c r="S61" s="247" t="s">
        <v>4663</v>
      </c>
      <c r="T61" s="247" t="s">
        <v>4307</v>
      </c>
      <c r="U61" s="247"/>
      <c r="V61" s="247" t="s">
        <v>4664</v>
      </c>
      <c r="W61" s="247" t="s">
        <v>4281</v>
      </c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</row>
    <row r="62" spans="1:45" ht="14.25" customHeight="1">
      <c r="A62" s="246" t="s">
        <v>4643</v>
      </c>
      <c r="B62" s="247" t="s">
        <v>4644</v>
      </c>
      <c r="C62" s="247"/>
      <c r="D62" s="247" t="s">
        <v>4645</v>
      </c>
      <c r="E62" s="277"/>
      <c r="F62" s="277"/>
      <c r="G62" s="277">
        <v>43134</v>
      </c>
      <c r="H62" s="277">
        <v>43499</v>
      </c>
      <c r="I62" s="256"/>
      <c r="J62" s="256">
        <f ca="1">H62-A2</f>
        <v>-1751</v>
      </c>
      <c r="K62" s="257" t="str">
        <f t="shared" ca="1" si="0"/>
        <v>ENCERRADO</v>
      </c>
      <c r="L62" s="247" t="str">
        <f t="shared" ref="L62:M62" si="47">L61</f>
        <v>Maria Aparecida Ferreira Lang</v>
      </c>
      <c r="M62" s="247" t="str">
        <f t="shared" si="47"/>
        <v xml:space="preserve">cida.lang@ifpr.edu.br </v>
      </c>
      <c r="N62" s="279"/>
      <c r="O62" s="279" t="s">
        <v>4646</v>
      </c>
      <c r="P62" s="247" t="s">
        <v>4547</v>
      </c>
      <c r="Q62" s="247"/>
      <c r="R62" s="247" t="s">
        <v>458</v>
      </c>
      <c r="S62" s="247" t="s">
        <v>4665</v>
      </c>
      <c r="T62" s="247" t="s">
        <v>4666</v>
      </c>
      <c r="U62" s="247"/>
      <c r="V62" s="247" t="s">
        <v>4667</v>
      </c>
      <c r="W62" s="247" t="s">
        <v>4668</v>
      </c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</row>
    <row r="63" spans="1:45" ht="14.25" customHeight="1">
      <c r="A63" s="246" t="s">
        <v>4643</v>
      </c>
      <c r="B63" s="247" t="s">
        <v>4644</v>
      </c>
      <c r="C63" s="247"/>
      <c r="D63" s="247" t="s">
        <v>4645</v>
      </c>
      <c r="E63" s="277"/>
      <c r="F63" s="277"/>
      <c r="G63" s="277">
        <v>43134</v>
      </c>
      <c r="H63" s="277">
        <v>43499</v>
      </c>
      <c r="I63" s="256"/>
      <c r="J63" s="256">
        <f ca="1">H63-A2</f>
        <v>-1751</v>
      </c>
      <c r="K63" s="257" t="str">
        <f t="shared" ca="1" si="0"/>
        <v>ENCERRADO</v>
      </c>
      <c r="L63" s="247" t="str">
        <f t="shared" ref="L63:M63" si="48">L62</f>
        <v>Maria Aparecida Ferreira Lang</v>
      </c>
      <c r="M63" s="247" t="str">
        <f t="shared" si="48"/>
        <v xml:space="preserve">cida.lang@ifpr.edu.br </v>
      </c>
      <c r="N63" s="279"/>
      <c r="O63" s="279" t="s">
        <v>4646</v>
      </c>
      <c r="P63" s="247" t="s">
        <v>4547</v>
      </c>
      <c r="Q63" s="247"/>
      <c r="R63" s="247" t="s">
        <v>4669</v>
      </c>
      <c r="S63" s="247" t="s">
        <v>4670</v>
      </c>
      <c r="T63" s="247" t="s">
        <v>4209</v>
      </c>
      <c r="U63" s="247"/>
      <c r="V63" s="247" t="s">
        <v>4671</v>
      </c>
      <c r="W63" s="247" t="s">
        <v>4672</v>
      </c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99"/>
    </row>
    <row r="64" spans="1:45" ht="14.25" customHeight="1">
      <c r="A64" s="246" t="s">
        <v>4643</v>
      </c>
      <c r="B64" s="247" t="s">
        <v>4644</v>
      </c>
      <c r="C64" s="247"/>
      <c r="D64" s="247" t="s">
        <v>4645</v>
      </c>
      <c r="E64" s="277"/>
      <c r="F64" s="277"/>
      <c r="G64" s="277">
        <v>43134</v>
      </c>
      <c r="H64" s="277">
        <v>43499</v>
      </c>
      <c r="I64" s="256"/>
      <c r="J64" s="256">
        <f ca="1">H64-A2</f>
        <v>-1751</v>
      </c>
      <c r="K64" s="257" t="str">
        <f t="shared" ca="1" si="0"/>
        <v>ENCERRADO</v>
      </c>
      <c r="L64" s="247" t="str">
        <f t="shared" ref="L64:M64" si="49">L63</f>
        <v>Maria Aparecida Ferreira Lang</v>
      </c>
      <c r="M64" s="247" t="str">
        <f t="shared" si="49"/>
        <v xml:space="preserve">cida.lang@ifpr.edu.br </v>
      </c>
      <c r="N64" s="279"/>
      <c r="O64" s="279" t="s">
        <v>4646</v>
      </c>
      <c r="P64" s="247" t="s">
        <v>4547</v>
      </c>
      <c r="Q64" s="247"/>
      <c r="R64" s="247" t="s">
        <v>242</v>
      </c>
      <c r="S64" s="247" t="s">
        <v>4673</v>
      </c>
      <c r="T64" s="247" t="s">
        <v>4674</v>
      </c>
      <c r="U64" s="247"/>
      <c r="V64" s="247" t="s">
        <v>4675</v>
      </c>
      <c r="W64" s="281" t="str">
        <f>HYPERLINK("mailto:cesar.junior@ifpr.edu.br","cesar.junior@ifpr.edu.br")</f>
        <v>cesar.junior@ifpr.edu.br</v>
      </c>
      <c r="X64" s="282"/>
      <c r="Y64" s="282"/>
      <c r="Z64" s="282"/>
      <c r="AA64" s="282"/>
      <c r="AB64" s="282"/>
      <c r="AC64" s="282"/>
      <c r="AD64" s="282"/>
      <c r="AE64" s="282"/>
      <c r="AF64" s="282"/>
      <c r="AG64" s="282"/>
      <c r="AH64" s="282"/>
      <c r="AI64" s="282"/>
      <c r="AJ64" s="282"/>
      <c r="AK64" s="282"/>
      <c r="AL64" s="282"/>
      <c r="AM64" s="282"/>
      <c r="AN64" s="282"/>
      <c r="AO64" s="282"/>
      <c r="AP64" s="282"/>
      <c r="AQ64" s="282"/>
      <c r="AR64" s="282"/>
      <c r="AS64" s="282"/>
    </row>
    <row r="65" spans="1:45" ht="14.25" customHeight="1">
      <c r="A65" s="246" t="s">
        <v>4643</v>
      </c>
      <c r="B65" s="247" t="s">
        <v>4644</v>
      </c>
      <c r="C65" s="247"/>
      <c r="D65" s="247" t="s">
        <v>4645</v>
      </c>
      <c r="E65" s="277"/>
      <c r="F65" s="277"/>
      <c r="G65" s="277">
        <v>43134</v>
      </c>
      <c r="H65" s="277">
        <v>43499</v>
      </c>
      <c r="I65" s="256"/>
      <c r="J65" s="256">
        <f ca="1">H65-A2</f>
        <v>-1751</v>
      </c>
      <c r="K65" s="257" t="str">
        <f t="shared" ca="1" si="0"/>
        <v>ENCERRADO</v>
      </c>
      <c r="L65" s="247" t="str">
        <f t="shared" ref="L65:M65" si="50">L64</f>
        <v>Maria Aparecida Ferreira Lang</v>
      </c>
      <c r="M65" s="247" t="str">
        <f t="shared" si="50"/>
        <v xml:space="preserve">cida.lang@ifpr.edu.br </v>
      </c>
      <c r="N65" s="279"/>
      <c r="O65" s="279" t="s">
        <v>4646</v>
      </c>
      <c r="P65" s="247" t="s">
        <v>4547</v>
      </c>
      <c r="Q65" s="247"/>
      <c r="R65" s="247" t="s">
        <v>4554</v>
      </c>
      <c r="S65" s="279" t="s">
        <v>4555</v>
      </c>
      <c r="T65" s="247" t="s">
        <v>4556</v>
      </c>
      <c r="U65" s="247"/>
      <c r="V65" s="247" t="s">
        <v>341</v>
      </c>
      <c r="W65" s="247" t="s">
        <v>342</v>
      </c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</row>
    <row r="66" spans="1:45" ht="14.25" customHeight="1">
      <c r="A66" s="246" t="s">
        <v>4643</v>
      </c>
      <c r="B66" s="247" t="s">
        <v>4644</v>
      </c>
      <c r="C66" s="247"/>
      <c r="D66" s="247" t="s">
        <v>4645</v>
      </c>
      <c r="E66" s="277"/>
      <c r="F66" s="277"/>
      <c r="G66" s="277">
        <v>43134</v>
      </c>
      <c r="H66" s="277">
        <v>43499</v>
      </c>
      <c r="I66" s="256"/>
      <c r="J66" s="256">
        <f ca="1">H66-A2</f>
        <v>-1751</v>
      </c>
      <c r="K66" s="257" t="str">
        <f t="shared" ca="1" si="0"/>
        <v>ENCERRADO</v>
      </c>
      <c r="L66" s="247" t="str">
        <f t="shared" ref="L66:M66" si="51">L65</f>
        <v>Maria Aparecida Ferreira Lang</v>
      </c>
      <c r="M66" s="247" t="str">
        <f t="shared" si="51"/>
        <v xml:space="preserve">cida.lang@ifpr.edu.br </v>
      </c>
      <c r="N66" s="279"/>
      <c r="O66" s="279" t="s">
        <v>4646</v>
      </c>
      <c r="P66" s="247" t="s">
        <v>4547</v>
      </c>
      <c r="Q66" s="247"/>
      <c r="R66" s="247" t="s">
        <v>286</v>
      </c>
      <c r="S66" s="247" t="s">
        <v>289</v>
      </c>
      <c r="T66" s="247" t="s">
        <v>290</v>
      </c>
      <c r="U66" s="247"/>
      <c r="V66" s="247" t="s">
        <v>4676</v>
      </c>
      <c r="W66" s="247" t="s">
        <v>4677</v>
      </c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</row>
    <row r="67" spans="1:45" ht="14.25" customHeight="1">
      <c r="A67" s="246" t="s">
        <v>4643</v>
      </c>
      <c r="B67" s="247" t="s">
        <v>4644</v>
      </c>
      <c r="C67" s="247"/>
      <c r="D67" s="247" t="s">
        <v>4645</v>
      </c>
      <c r="E67" s="277"/>
      <c r="F67" s="277"/>
      <c r="G67" s="277">
        <v>43134</v>
      </c>
      <c r="H67" s="277">
        <v>43499</v>
      </c>
      <c r="I67" s="256"/>
      <c r="J67" s="256">
        <f ca="1">H67-A2</f>
        <v>-1751</v>
      </c>
      <c r="K67" s="257" t="str">
        <f t="shared" ca="1" si="0"/>
        <v>ENCERRADO</v>
      </c>
      <c r="L67" s="247" t="str">
        <f t="shared" ref="L67:M67" si="52">L66</f>
        <v>Maria Aparecida Ferreira Lang</v>
      </c>
      <c r="M67" s="247" t="str">
        <f t="shared" si="52"/>
        <v xml:space="preserve">cida.lang@ifpr.edu.br </v>
      </c>
      <c r="N67" s="279"/>
      <c r="O67" s="279" t="s">
        <v>4646</v>
      </c>
      <c r="P67" s="247" t="s">
        <v>4547</v>
      </c>
      <c r="Q67" s="278"/>
      <c r="R67" s="278" t="s">
        <v>226</v>
      </c>
      <c r="S67" s="247" t="s">
        <v>4552</v>
      </c>
      <c r="T67" s="247" t="s">
        <v>4678</v>
      </c>
      <c r="U67" s="247"/>
      <c r="V67" s="247" t="s">
        <v>220</v>
      </c>
      <c r="W67" s="247" t="s">
        <v>1022</v>
      </c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  <c r="AJ67" s="99"/>
      <c r="AK67" s="99"/>
      <c r="AL67" s="99"/>
      <c r="AM67" s="99"/>
      <c r="AN67" s="99"/>
      <c r="AO67" s="99"/>
      <c r="AP67" s="99"/>
      <c r="AQ67" s="99"/>
      <c r="AR67" s="99"/>
      <c r="AS67" s="99"/>
    </row>
    <row r="68" spans="1:45" ht="14.25" customHeight="1">
      <c r="A68" s="246" t="s">
        <v>4643</v>
      </c>
      <c r="B68" s="247" t="s">
        <v>4644</v>
      </c>
      <c r="C68" s="247"/>
      <c r="D68" s="247" t="s">
        <v>4645</v>
      </c>
      <c r="E68" s="277"/>
      <c r="F68" s="277"/>
      <c r="G68" s="277">
        <v>43134</v>
      </c>
      <c r="H68" s="277">
        <v>43499</v>
      </c>
      <c r="I68" s="256"/>
      <c r="J68" s="256">
        <f ca="1">H68-A2</f>
        <v>-1751</v>
      </c>
      <c r="K68" s="257" t="str">
        <f t="shared" ca="1" si="0"/>
        <v>ENCERRADO</v>
      </c>
      <c r="L68" s="247" t="str">
        <f t="shared" ref="L68:M68" si="53">L67</f>
        <v>Maria Aparecida Ferreira Lang</v>
      </c>
      <c r="M68" s="247" t="str">
        <f t="shared" si="53"/>
        <v xml:space="preserve">cida.lang@ifpr.edu.br </v>
      </c>
      <c r="N68" s="279"/>
      <c r="O68" s="279" t="s">
        <v>4646</v>
      </c>
      <c r="P68" s="247" t="s">
        <v>4547</v>
      </c>
      <c r="Q68" s="247"/>
      <c r="R68" s="247" t="s">
        <v>187</v>
      </c>
      <c r="S68" s="247" t="s">
        <v>4561</v>
      </c>
      <c r="T68" s="281" t="str">
        <f>HYPERLINK("mailto:anastasia.brand@ifpr.edu.br","anastasia.brand@ifpr.edu.br")</f>
        <v>anastasia.brand@ifpr.edu.br</v>
      </c>
      <c r="U68" s="247"/>
      <c r="V68" s="247" t="s">
        <v>649</v>
      </c>
      <c r="W68" s="281" t="str">
        <f>HYPERLINK("mailto:monice.aquino@ifpr.edu.br","monice.aquino@ifpr.edu.br")</f>
        <v>monice.aquino@ifpr.edu.br</v>
      </c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2"/>
      <c r="AS68" s="282"/>
    </row>
    <row r="69" spans="1:45" ht="14.25" customHeight="1">
      <c r="A69" s="246" t="s">
        <v>4643</v>
      </c>
      <c r="B69" s="247" t="s">
        <v>4644</v>
      </c>
      <c r="C69" s="247"/>
      <c r="D69" s="247" t="s">
        <v>4645</v>
      </c>
      <c r="E69" s="277"/>
      <c r="F69" s="277"/>
      <c r="G69" s="277">
        <v>43134</v>
      </c>
      <c r="H69" s="277">
        <v>43499</v>
      </c>
      <c r="I69" s="256"/>
      <c r="J69" s="256">
        <f ca="1">H69-A2</f>
        <v>-1751</v>
      </c>
      <c r="K69" s="257" t="str">
        <f t="shared" ca="1" si="0"/>
        <v>ENCERRADO</v>
      </c>
      <c r="L69" s="247" t="str">
        <f t="shared" ref="L69:M69" si="54">L68</f>
        <v>Maria Aparecida Ferreira Lang</v>
      </c>
      <c r="M69" s="247" t="str">
        <f t="shared" si="54"/>
        <v xml:space="preserve">cida.lang@ifpr.edu.br </v>
      </c>
      <c r="N69" s="279"/>
      <c r="O69" s="279" t="s">
        <v>4646</v>
      </c>
      <c r="P69" s="247" t="s">
        <v>4547</v>
      </c>
      <c r="Q69" s="247"/>
      <c r="R69" s="247" t="s">
        <v>160</v>
      </c>
      <c r="S69" s="247" t="s">
        <v>154</v>
      </c>
      <c r="T69" s="281" t="str">
        <f>HYPERLINK("mailto:jumara.menon@ifpr.edu.br","jumara.menon@ifpr.edu.br")</f>
        <v>jumara.menon@ifpr.edu.br</v>
      </c>
      <c r="U69" s="247"/>
      <c r="V69" s="247" t="s">
        <v>4562</v>
      </c>
      <c r="W69" s="283" t="s">
        <v>4563</v>
      </c>
      <c r="X69" s="284"/>
      <c r="Y69" s="284"/>
      <c r="Z69" s="284"/>
      <c r="AA69" s="284"/>
      <c r="AB69" s="284"/>
      <c r="AC69" s="284"/>
      <c r="AD69" s="284"/>
      <c r="AE69" s="284"/>
      <c r="AF69" s="284"/>
      <c r="AG69" s="284"/>
      <c r="AH69" s="284"/>
      <c r="AI69" s="284"/>
      <c r="AJ69" s="284"/>
      <c r="AK69" s="284"/>
      <c r="AL69" s="284"/>
      <c r="AM69" s="284"/>
      <c r="AN69" s="284"/>
      <c r="AO69" s="284"/>
      <c r="AP69" s="284"/>
      <c r="AQ69" s="284"/>
      <c r="AR69" s="284"/>
      <c r="AS69" s="284"/>
    </row>
    <row r="70" spans="1:45" ht="14.25" customHeight="1">
      <c r="A70" s="246" t="s">
        <v>4643</v>
      </c>
      <c r="B70" s="247" t="s">
        <v>4644</v>
      </c>
      <c r="C70" s="247"/>
      <c r="D70" s="247" t="s">
        <v>4645</v>
      </c>
      <c r="E70" s="277"/>
      <c r="F70" s="277"/>
      <c r="G70" s="277">
        <v>43134</v>
      </c>
      <c r="H70" s="277">
        <v>43499</v>
      </c>
      <c r="I70" s="256"/>
      <c r="J70" s="256">
        <f ca="1">H70-A2</f>
        <v>-1751</v>
      </c>
      <c r="K70" s="257" t="str">
        <f t="shared" ca="1" si="0"/>
        <v>ENCERRADO</v>
      </c>
      <c r="L70" s="247" t="str">
        <f t="shared" ref="L70:M70" si="55">L69</f>
        <v>Maria Aparecida Ferreira Lang</v>
      </c>
      <c r="M70" s="247" t="str">
        <f t="shared" si="55"/>
        <v xml:space="preserve">cida.lang@ifpr.edu.br </v>
      </c>
      <c r="N70" s="279"/>
      <c r="O70" s="279" t="s">
        <v>4646</v>
      </c>
      <c r="P70" s="247" t="s">
        <v>4547</v>
      </c>
      <c r="Q70" s="247"/>
      <c r="R70" s="247" t="s">
        <v>4564</v>
      </c>
      <c r="S70" s="247" t="s">
        <v>4565</v>
      </c>
      <c r="T70" s="247" t="s">
        <v>171</v>
      </c>
      <c r="U70" s="247"/>
      <c r="V70" s="247" t="s">
        <v>636</v>
      </c>
      <c r="W70" s="247" t="s">
        <v>637</v>
      </c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99"/>
    </row>
    <row r="71" spans="1:45" ht="14.25" customHeight="1">
      <c r="A71" s="246" t="s">
        <v>4643</v>
      </c>
      <c r="B71" s="247" t="s">
        <v>4644</v>
      </c>
      <c r="C71" s="247"/>
      <c r="D71" s="247" t="s">
        <v>4645</v>
      </c>
      <c r="E71" s="277"/>
      <c r="F71" s="277"/>
      <c r="G71" s="277">
        <v>43134</v>
      </c>
      <c r="H71" s="277">
        <v>43499</v>
      </c>
      <c r="I71" s="256"/>
      <c r="J71" s="256">
        <f ca="1">H71-A2</f>
        <v>-1751</v>
      </c>
      <c r="K71" s="257" t="str">
        <f t="shared" ca="1" si="0"/>
        <v>ENCERRADO</v>
      </c>
      <c r="L71" s="247" t="str">
        <f t="shared" ref="L71:M71" si="56">L70</f>
        <v>Maria Aparecida Ferreira Lang</v>
      </c>
      <c r="M71" s="247" t="str">
        <f t="shared" si="56"/>
        <v xml:space="preserve">cida.lang@ifpr.edu.br </v>
      </c>
      <c r="N71" s="279"/>
      <c r="O71" s="279" t="s">
        <v>4646</v>
      </c>
      <c r="P71" s="247" t="s">
        <v>4547</v>
      </c>
      <c r="Q71" s="247"/>
      <c r="R71" s="247" t="s">
        <v>770</v>
      </c>
      <c r="S71" s="247" t="s">
        <v>264</v>
      </c>
      <c r="T71" s="247" t="s">
        <v>4616</v>
      </c>
      <c r="U71" s="247"/>
      <c r="V71" s="247" t="s">
        <v>4679</v>
      </c>
      <c r="W71" s="247" t="s">
        <v>4680</v>
      </c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  <c r="AJ71" s="99"/>
      <c r="AK71" s="99"/>
      <c r="AL71" s="99"/>
      <c r="AM71" s="99"/>
      <c r="AN71" s="99"/>
      <c r="AO71" s="99"/>
      <c r="AP71" s="99"/>
      <c r="AQ71" s="99"/>
      <c r="AR71" s="99"/>
      <c r="AS71" s="99"/>
    </row>
    <row r="72" spans="1:45" ht="14.25" customHeight="1">
      <c r="A72" s="246" t="s">
        <v>4643</v>
      </c>
      <c r="B72" s="247" t="s">
        <v>4644</v>
      </c>
      <c r="C72" s="247"/>
      <c r="D72" s="247" t="s">
        <v>4645</v>
      </c>
      <c r="E72" s="277"/>
      <c r="F72" s="277"/>
      <c r="G72" s="277">
        <v>43134</v>
      </c>
      <c r="H72" s="277">
        <v>43499</v>
      </c>
      <c r="I72" s="256"/>
      <c r="J72" s="256">
        <f ca="1">H72-A2</f>
        <v>-1751</v>
      </c>
      <c r="K72" s="257" t="str">
        <f t="shared" ca="1" si="0"/>
        <v>ENCERRADO</v>
      </c>
      <c r="L72" s="247" t="str">
        <f t="shared" ref="L72:M72" si="57">L71</f>
        <v>Maria Aparecida Ferreira Lang</v>
      </c>
      <c r="M72" s="247" t="str">
        <f t="shared" si="57"/>
        <v xml:space="preserve">cida.lang@ifpr.edu.br </v>
      </c>
      <c r="N72" s="279"/>
      <c r="O72" s="279" t="s">
        <v>4646</v>
      </c>
      <c r="P72" s="247" t="s">
        <v>4547</v>
      </c>
      <c r="Q72" s="247"/>
      <c r="R72" s="247" t="s">
        <v>309</v>
      </c>
      <c r="S72" s="247" t="s">
        <v>307</v>
      </c>
      <c r="T72" s="285" t="str">
        <f>HYPERLINK("mailto:geraldo.teixeira@ifpr.edu.br","geraldo.teixeira@ifpr.edu.br")</f>
        <v>geraldo.teixeira@ifpr.edu.br</v>
      </c>
      <c r="U72" s="247"/>
      <c r="V72" s="247" t="s">
        <v>1199</v>
      </c>
      <c r="W72" s="247" t="s">
        <v>681</v>
      </c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</row>
    <row r="73" spans="1:45" ht="14.25" customHeight="1">
      <c r="A73" s="246" t="s">
        <v>4643</v>
      </c>
      <c r="B73" s="247" t="s">
        <v>4644</v>
      </c>
      <c r="C73" s="247"/>
      <c r="D73" s="247" t="s">
        <v>4645</v>
      </c>
      <c r="E73" s="277"/>
      <c r="F73" s="277"/>
      <c r="G73" s="277">
        <v>43134</v>
      </c>
      <c r="H73" s="277">
        <v>43499</v>
      </c>
      <c r="I73" s="256"/>
      <c r="J73" s="256">
        <f ca="1">H73-A2</f>
        <v>-1751</v>
      </c>
      <c r="K73" s="257" t="str">
        <f t="shared" ca="1" si="0"/>
        <v>ENCERRADO</v>
      </c>
      <c r="L73" s="247" t="str">
        <f t="shared" ref="L73:M73" si="58">L72</f>
        <v>Maria Aparecida Ferreira Lang</v>
      </c>
      <c r="M73" s="247" t="str">
        <f t="shared" si="58"/>
        <v xml:space="preserve">cida.lang@ifpr.edu.br </v>
      </c>
      <c r="N73" s="279"/>
      <c r="O73" s="279" t="s">
        <v>4646</v>
      </c>
      <c r="P73" s="247" t="s">
        <v>4547</v>
      </c>
      <c r="Q73" s="247"/>
      <c r="R73" s="247" t="s">
        <v>45</v>
      </c>
      <c r="S73" s="247" t="s">
        <v>4571</v>
      </c>
      <c r="T73" s="286" t="s">
        <v>630</v>
      </c>
      <c r="U73" s="247"/>
      <c r="V73" s="247" t="s">
        <v>626</v>
      </c>
      <c r="W73" s="247" t="s">
        <v>4572</v>
      </c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  <c r="AJ73" s="99"/>
      <c r="AK73" s="99"/>
      <c r="AL73" s="99"/>
      <c r="AM73" s="99"/>
      <c r="AN73" s="99"/>
      <c r="AO73" s="99"/>
      <c r="AP73" s="99"/>
      <c r="AQ73" s="99"/>
      <c r="AR73" s="99"/>
      <c r="AS73" s="99"/>
    </row>
    <row r="74" spans="1:45" ht="14.25" customHeight="1">
      <c r="A74" s="246" t="s">
        <v>4643</v>
      </c>
      <c r="B74" s="247" t="s">
        <v>4644</v>
      </c>
      <c r="C74" s="247"/>
      <c r="D74" s="247" t="s">
        <v>4645</v>
      </c>
      <c r="E74" s="277"/>
      <c r="F74" s="277"/>
      <c r="G74" s="277">
        <v>43134</v>
      </c>
      <c r="H74" s="277">
        <v>43499</v>
      </c>
      <c r="I74" s="256"/>
      <c r="J74" s="256">
        <f ca="1">H74-A2</f>
        <v>-1751</v>
      </c>
      <c r="K74" s="257" t="str">
        <f t="shared" ca="1" si="0"/>
        <v>ENCERRADO</v>
      </c>
      <c r="L74" s="247" t="str">
        <f t="shared" ref="L74:M74" si="59">L73</f>
        <v>Maria Aparecida Ferreira Lang</v>
      </c>
      <c r="M74" s="247" t="str">
        <f t="shared" si="59"/>
        <v xml:space="preserve">cida.lang@ifpr.edu.br </v>
      </c>
      <c r="N74" s="279"/>
      <c r="O74" s="279" t="s">
        <v>4646</v>
      </c>
      <c r="P74" s="247" t="s">
        <v>4547</v>
      </c>
      <c r="Q74" s="247"/>
      <c r="R74" s="247" t="s">
        <v>90</v>
      </c>
      <c r="S74" s="247" t="s">
        <v>4681</v>
      </c>
      <c r="T74" s="247" t="s">
        <v>334</v>
      </c>
      <c r="U74" s="247"/>
      <c r="V74" s="247" t="s">
        <v>914</v>
      </c>
      <c r="W74" s="247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</row>
    <row r="75" spans="1:45" ht="14.25" customHeight="1">
      <c r="A75" s="246" t="s">
        <v>4643</v>
      </c>
      <c r="B75" s="247" t="s">
        <v>4644</v>
      </c>
      <c r="C75" s="247"/>
      <c r="D75" s="247" t="s">
        <v>4645</v>
      </c>
      <c r="E75" s="277"/>
      <c r="F75" s="277"/>
      <c r="G75" s="277">
        <v>43134</v>
      </c>
      <c r="H75" s="277">
        <v>43499</v>
      </c>
      <c r="I75" s="256"/>
      <c r="J75" s="256">
        <f ca="1">H75-A2</f>
        <v>-1751</v>
      </c>
      <c r="K75" s="257" t="str">
        <f t="shared" ca="1" si="0"/>
        <v>ENCERRADO</v>
      </c>
      <c r="L75" s="247" t="str">
        <f t="shared" ref="L75:M75" si="60">L74</f>
        <v>Maria Aparecida Ferreira Lang</v>
      </c>
      <c r="M75" s="247" t="str">
        <f t="shared" si="60"/>
        <v xml:space="preserve">cida.lang@ifpr.edu.br </v>
      </c>
      <c r="N75" s="279"/>
      <c r="O75" s="279" t="s">
        <v>4646</v>
      </c>
      <c r="P75" s="247" t="s">
        <v>4547</v>
      </c>
      <c r="Q75" s="247"/>
      <c r="R75" s="247" t="s">
        <v>4573</v>
      </c>
      <c r="S75" s="247" t="s">
        <v>4682</v>
      </c>
      <c r="T75" s="281" t="str">
        <f>HYPERLINK("mailto:sergio.nogueira@ifpr.edu.br","sergio.nogueira@ifpr.edu.br")</f>
        <v>sergio.nogueira@ifpr.edu.br</v>
      </c>
      <c r="U75" s="247"/>
      <c r="V75" s="247" t="s">
        <v>1390</v>
      </c>
      <c r="W75" s="281" t="str">
        <f>HYPERLINK("mailto:andre.cancella@ifpr.edu.br","andre.cancella@ifpr.edu.br ")</f>
        <v xml:space="preserve">andre.cancella@ifpr.edu.br </v>
      </c>
      <c r="X75" s="282"/>
      <c r="Y75" s="282"/>
      <c r="Z75" s="282"/>
      <c r="AA75" s="282"/>
      <c r="AB75" s="282"/>
      <c r="AC75" s="282"/>
      <c r="AD75" s="282"/>
      <c r="AE75" s="282"/>
      <c r="AF75" s="282"/>
      <c r="AG75" s="282"/>
      <c r="AH75" s="282"/>
      <c r="AI75" s="282"/>
      <c r="AJ75" s="282"/>
      <c r="AK75" s="282"/>
      <c r="AL75" s="282"/>
      <c r="AM75" s="282"/>
      <c r="AN75" s="282"/>
      <c r="AO75" s="282"/>
      <c r="AP75" s="282"/>
      <c r="AQ75" s="282"/>
      <c r="AR75" s="282"/>
      <c r="AS75" s="282"/>
    </row>
    <row r="76" spans="1:45" ht="14.25" customHeight="1">
      <c r="A76" s="246" t="s">
        <v>4643</v>
      </c>
      <c r="B76" s="247" t="s">
        <v>4644</v>
      </c>
      <c r="C76" s="247"/>
      <c r="D76" s="247" t="s">
        <v>4645</v>
      </c>
      <c r="E76" s="277"/>
      <c r="F76" s="277"/>
      <c r="G76" s="277">
        <v>43134</v>
      </c>
      <c r="H76" s="277">
        <v>43499</v>
      </c>
      <c r="I76" s="256"/>
      <c r="J76" s="256">
        <f ca="1">H76-A2</f>
        <v>-1751</v>
      </c>
      <c r="K76" s="257" t="str">
        <f t="shared" ca="1" si="0"/>
        <v>ENCERRADO</v>
      </c>
      <c r="L76" s="247" t="str">
        <f t="shared" ref="L76:M76" si="61">L75</f>
        <v>Maria Aparecida Ferreira Lang</v>
      </c>
      <c r="M76" s="247" t="str">
        <f t="shared" si="61"/>
        <v xml:space="preserve">cida.lang@ifpr.edu.br </v>
      </c>
      <c r="N76" s="279"/>
      <c r="O76" s="279" t="s">
        <v>4646</v>
      </c>
      <c r="P76" s="247" t="s">
        <v>4547</v>
      </c>
      <c r="Q76" s="247"/>
      <c r="R76" s="247" t="s">
        <v>616</v>
      </c>
      <c r="S76" s="247" t="s">
        <v>4600</v>
      </c>
      <c r="T76" s="286" t="s">
        <v>4601</v>
      </c>
      <c r="U76" s="247"/>
      <c r="V76" s="247" t="s">
        <v>1320</v>
      </c>
      <c r="W76" s="247" t="s">
        <v>1321</v>
      </c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</row>
    <row r="77" spans="1:45" ht="14.25" customHeight="1">
      <c r="A77" s="246" t="s">
        <v>4643</v>
      </c>
      <c r="B77" s="247" t="s">
        <v>4644</v>
      </c>
      <c r="C77" s="247"/>
      <c r="D77" s="247" t="s">
        <v>4645</v>
      </c>
      <c r="E77" s="277"/>
      <c r="F77" s="277"/>
      <c r="G77" s="277">
        <v>43134</v>
      </c>
      <c r="H77" s="277">
        <v>43499</v>
      </c>
      <c r="I77" s="256"/>
      <c r="J77" s="256">
        <f ca="1">H77-A2</f>
        <v>-1751</v>
      </c>
      <c r="K77" s="257" t="str">
        <f t="shared" ca="1" si="0"/>
        <v>ENCERRADO</v>
      </c>
      <c r="L77" s="247" t="str">
        <f t="shared" ref="L77:M77" si="62">L76</f>
        <v>Maria Aparecida Ferreira Lang</v>
      </c>
      <c r="M77" s="247" t="str">
        <f t="shared" si="62"/>
        <v xml:space="preserve">cida.lang@ifpr.edu.br </v>
      </c>
      <c r="N77" s="279"/>
      <c r="O77" s="279" t="s">
        <v>4646</v>
      </c>
      <c r="P77" s="247" t="s">
        <v>4547</v>
      </c>
      <c r="Q77" s="247"/>
      <c r="R77" s="247" t="s">
        <v>808</v>
      </c>
      <c r="S77" s="252" t="s">
        <v>4683</v>
      </c>
      <c r="T77" s="247" t="s">
        <v>4684</v>
      </c>
      <c r="U77" s="252"/>
      <c r="V77" s="252" t="s">
        <v>4685</v>
      </c>
      <c r="W77" s="252" t="s">
        <v>2990</v>
      </c>
      <c r="X77" s="287"/>
      <c r="Y77" s="287"/>
      <c r="Z77" s="287"/>
      <c r="AA77" s="287"/>
      <c r="AB77" s="287"/>
      <c r="AC77" s="287"/>
      <c r="AD77" s="287"/>
      <c r="AE77" s="287"/>
      <c r="AF77" s="287"/>
      <c r="AG77" s="287"/>
      <c r="AH77" s="287"/>
      <c r="AI77" s="287"/>
      <c r="AJ77" s="287"/>
      <c r="AK77" s="287"/>
      <c r="AL77" s="287"/>
      <c r="AM77" s="287"/>
      <c r="AN77" s="287"/>
      <c r="AO77" s="287"/>
      <c r="AP77" s="287"/>
      <c r="AQ77" s="287"/>
      <c r="AR77" s="287"/>
      <c r="AS77" s="287"/>
    </row>
    <row r="78" spans="1:45" ht="14.25" customHeight="1">
      <c r="A78" s="246" t="s">
        <v>4643</v>
      </c>
      <c r="B78" s="247" t="s">
        <v>4644</v>
      </c>
      <c r="C78" s="247"/>
      <c r="D78" s="247" t="s">
        <v>4645</v>
      </c>
      <c r="E78" s="277"/>
      <c r="F78" s="277"/>
      <c r="G78" s="277">
        <v>43134</v>
      </c>
      <c r="H78" s="277">
        <v>43499</v>
      </c>
      <c r="I78" s="256"/>
      <c r="J78" s="256">
        <f ca="1">H78-A2</f>
        <v>-1751</v>
      </c>
      <c r="K78" s="257" t="str">
        <f t="shared" ca="1" si="0"/>
        <v>ENCERRADO</v>
      </c>
      <c r="L78" s="247" t="str">
        <f t="shared" ref="L78:M78" si="63">L77</f>
        <v>Maria Aparecida Ferreira Lang</v>
      </c>
      <c r="M78" s="247" t="str">
        <f t="shared" si="63"/>
        <v xml:space="preserve">cida.lang@ifpr.edu.br </v>
      </c>
      <c r="N78" s="279"/>
      <c r="O78" s="279" t="s">
        <v>4646</v>
      </c>
      <c r="P78" s="247" t="s">
        <v>4547</v>
      </c>
      <c r="Q78" s="247"/>
      <c r="R78" s="247" t="s">
        <v>4686</v>
      </c>
      <c r="S78" s="247" t="s">
        <v>4603</v>
      </c>
      <c r="T78" s="247" t="s">
        <v>644</v>
      </c>
      <c r="U78" s="252"/>
      <c r="V78" s="252" t="s">
        <v>795</v>
      </c>
      <c r="W78" s="288" t="str">
        <f>HYPERLINK("mailto:eliziane.haynosz@Ifpr.edu.br","eliziane.haynosz@Ifpr.edu.br")</f>
        <v>eliziane.haynosz@Ifpr.edu.br</v>
      </c>
      <c r="X78" s="289"/>
      <c r="Y78" s="289"/>
      <c r="Z78" s="289"/>
      <c r="AA78" s="289"/>
      <c r="AB78" s="289"/>
      <c r="AC78" s="289"/>
      <c r="AD78" s="289"/>
      <c r="AE78" s="289"/>
      <c r="AF78" s="289"/>
      <c r="AG78" s="289"/>
      <c r="AH78" s="289"/>
      <c r="AI78" s="289"/>
      <c r="AJ78" s="289"/>
      <c r="AK78" s="289"/>
      <c r="AL78" s="289"/>
      <c r="AM78" s="289"/>
      <c r="AN78" s="289"/>
      <c r="AO78" s="289"/>
      <c r="AP78" s="289"/>
      <c r="AQ78" s="289"/>
      <c r="AR78" s="289"/>
      <c r="AS78" s="289"/>
    </row>
    <row r="79" spans="1:45" ht="14.25" customHeight="1">
      <c r="A79" s="246" t="s">
        <v>4643</v>
      </c>
      <c r="B79" s="247" t="s">
        <v>4644</v>
      </c>
      <c r="C79" s="247"/>
      <c r="D79" s="247" t="s">
        <v>4645</v>
      </c>
      <c r="E79" s="277"/>
      <c r="F79" s="277"/>
      <c r="G79" s="277">
        <v>43134</v>
      </c>
      <c r="H79" s="277">
        <v>43499</v>
      </c>
      <c r="I79" s="256"/>
      <c r="J79" s="256">
        <f ca="1">H79-A2</f>
        <v>-1751</v>
      </c>
      <c r="K79" s="257" t="str">
        <f t="shared" ca="1" si="0"/>
        <v>ENCERRADO</v>
      </c>
      <c r="L79" s="247" t="str">
        <f t="shared" ref="L79:M79" si="64">L78</f>
        <v>Maria Aparecida Ferreira Lang</v>
      </c>
      <c r="M79" s="247" t="str">
        <f t="shared" si="64"/>
        <v xml:space="preserve">cida.lang@ifpr.edu.br </v>
      </c>
      <c r="N79" s="279"/>
      <c r="O79" s="279" t="s">
        <v>4646</v>
      </c>
      <c r="P79" s="247" t="s">
        <v>4547</v>
      </c>
      <c r="Q79" s="247"/>
      <c r="R79" s="247" t="s">
        <v>444</v>
      </c>
      <c r="S79" s="247" t="s">
        <v>4590</v>
      </c>
      <c r="T79" s="247" t="s">
        <v>4687</v>
      </c>
      <c r="U79" s="247"/>
      <c r="V79" s="247" t="s">
        <v>4688</v>
      </c>
      <c r="W79" s="247"/>
      <c r="X79" s="99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</row>
    <row r="80" spans="1:45" ht="14.25" customHeight="1">
      <c r="A80" s="246" t="s">
        <v>4643</v>
      </c>
      <c r="B80" s="247" t="s">
        <v>4644</v>
      </c>
      <c r="C80" s="247"/>
      <c r="D80" s="247" t="s">
        <v>4645</v>
      </c>
      <c r="E80" s="277"/>
      <c r="F80" s="277"/>
      <c r="G80" s="277">
        <v>43134</v>
      </c>
      <c r="H80" s="277">
        <v>43499</v>
      </c>
      <c r="I80" s="256"/>
      <c r="J80" s="256">
        <f ca="1">H80-A2</f>
        <v>-1751</v>
      </c>
      <c r="K80" s="257" t="str">
        <f t="shared" ca="1" si="0"/>
        <v>ENCERRADO</v>
      </c>
      <c r="L80" s="247" t="str">
        <f t="shared" ref="L80:M80" si="65">L79</f>
        <v>Maria Aparecida Ferreira Lang</v>
      </c>
      <c r="M80" s="247" t="str">
        <f t="shared" si="65"/>
        <v xml:space="preserve">cida.lang@ifpr.edu.br </v>
      </c>
      <c r="N80" s="279"/>
      <c r="O80" s="279" t="s">
        <v>4646</v>
      </c>
      <c r="P80" s="247" t="s">
        <v>4547</v>
      </c>
      <c r="Q80" s="279"/>
      <c r="R80" s="279" t="s">
        <v>4584</v>
      </c>
      <c r="S80" s="247" t="s">
        <v>4585</v>
      </c>
      <c r="T80" s="281" t="str">
        <f>HYPERLINK("mailto:paulo.piassa@ifpr.edu.br","paulo.piassa@ifpr.edu.br")</f>
        <v>paulo.piassa@ifpr.edu.br</v>
      </c>
      <c r="U80" s="247"/>
      <c r="V80" s="247" t="s">
        <v>4586</v>
      </c>
      <c r="W80" s="281" t="str">
        <f>HYPERLINK("mailto:evandro.leonardi@ifpr.edu.br","evandro.leonardi@ifpr.edu.br")</f>
        <v>evandro.leonardi@ifpr.edu.br</v>
      </c>
      <c r="X80" s="282"/>
      <c r="Y80" s="282"/>
      <c r="Z80" s="282"/>
      <c r="AA80" s="282"/>
      <c r="AB80" s="282"/>
      <c r="AC80" s="282"/>
      <c r="AD80" s="282"/>
      <c r="AE80" s="282"/>
      <c r="AF80" s="282"/>
      <c r="AG80" s="282"/>
      <c r="AH80" s="282"/>
      <c r="AI80" s="282"/>
      <c r="AJ80" s="282"/>
      <c r="AK80" s="282"/>
      <c r="AL80" s="282"/>
      <c r="AM80" s="282"/>
      <c r="AN80" s="282"/>
      <c r="AO80" s="282"/>
      <c r="AP80" s="282"/>
      <c r="AQ80" s="282"/>
      <c r="AR80" s="282"/>
      <c r="AS80" s="282"/>
    </row>
    <row r="81" spans="1:45" ht="14.25" customHeight="1">
      <c r="A81" s="246" t="s">
        <v>4643</v>
      </c>
      <c r="B81" s="247" t="s">
        <v>4644</v>
      </c>
      <c r="C81" s="247"/>
      <c r="D81" s="247" t="s">
        <v>4645</v>
      </c>
      <c r="E81" s="277"/>
      <c r="F81" s="277"/>
      <c r="G81" s="277">
        <v>43134</v>
      </c>
      <c r="H81" s="277">
        <v>43499</v>
      </c>
      <c r="I81" s="256"/>
      <c r="J81" s="256">
        <f ca="1">H81-A2</f>
        <v>-1751</v>
      </c>
      <c r="K81" s="257" t="str">
        <f t="shared" ca="1" si="0"/>
        <v>ENCERRADO</v>
      </c>
      <c r="L81" s="247" t="str">
        <f t="shared" ref="L81:M81" si="66">L80</f>
        <v>Maria Aparecida Ferreira Lang</v>
      </c>
      <c r="M81" s="247" t="str">
        <f t="shared" si="66"/>
        <v xml:space="preserve">cida.lang@ifpr.edu.br </v>
      </c>
      <c r="N81" s="279"/>
      <c r="O81" s="279" t="s">
        <v>4646</v>
      </c>
      <c r="P81" s="247" t="s">
        <v>4547</v>
      </c>
      <c r="Q81" s="252"/>
      <c r="R81" s="252" t="s">
        <v>434</v>
      </c>
      <c r="S81" s="290" t="s">
        <v>127</v>
      </c>
      <c r="T81" s="252" t="s">
        <v>504</v>
      </c>
      <c r="U81" s="247"/>
      <c r="V81" s="247" t="s">
        <v>132</v>
      </c>
      <c r="W81" s="278" t="s">
        <v>503</v>
      </c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1"/>
      <c r="AK81" s="291"/>
      <c r="AL81" s="291"/>
      <c r="AM81" s="291"/>
      <c r="AN81" s="291"/>
      <c r="AO81" s="291"/>
      <c r="AP81" s="291"/>
      <c r="AQ81" s="291"/>
      <c r="AR81" s="291"/>
      <c r="AS81" s="291"/>
    </row>
    <row r="82" spans="1:45" ht="14.25" customHeight="1">
      <c r="A82" s="246" t="s">
        <v>4643</v>
      </c>
      <c r="B82" s="247" t="s">
        <v>4644</v>
      </c>
      <c r="C82" s="247"/>
      <c r="D82" s="247" t="s">
        <v>4645</v>
      </c>
      <c r="E82" s="277"/>
      <c r="F82" s="277"/>
      <c r="G82" s="277">
        <v>43134</v>
      </c>
      <c r="H82" s="277">
        <v>43499</v>
      </c>
      <c r="I82" s="256"/>
      <c r="J82" s="256">
        <f ca="1">H82-A2</f>
        <v>-1751</v>
      </c>
      <c r="K82" s="257" t="str">
        <f t="shared" ca="1" si="0"/>
        <v>ENCERRADO</v>
      </c>
      <c r="L82" s="247" t="str">
        <f t="shared" ref="L82:M82" si="67">L81</f>
        <v>Maria Aparecida Ferreira Lang</v>
      </c>
      <c r="M82" s="247" t="str">
        <f t="shared" si="67"/>
        <v xml:space="preserve">cida.lang@ifpr.edu.br </v>
      </c>
      <c r="N82" s="279"/>
      <c r="O82" s="279" t="s">
        <v>4646</v>
      </c>
      <c r="P82" s="247" t="s">
        <v>4547</v>
      </c>
      <c r="Q82" s="247"/>
      <c r="R82" s="247" t="s">
        <v>528</v>
      </c>
      <c r="S82" s="247" t="s">
        <v>1722</v>
      </c>
      <c r="T82" s="247" t="s">
        <v>4689</v>
      </c>
      <c r="U82" s="247"/>
      <c r="V82" s="247" t="s">
        <v>4690</v>
      </c>
      <c r="W82" s="278" t="s">
        <v>4691</v>
      </c>
      <c r="X82" s="291"/>
      <c r="Y82" s="291"/>
      <c r="Z82" s="291"/>
      <c r="AA82" s="291"/>
      <c r="AB82" s="291"/>
      <c r="AC82" s="291"/>
      <c r="AD82" s="291"/>
      <c r="AE82" s="291"/>
      <c r="AF82" s="291"/>
      <c r="AG82" s="291"/>
      <c r="AH82" s="291"/>
      <c r="AI82" s="291"/>
      <c r="AJ82" s="291"/>
      <c r="AK82" s="291"/>
      <c r="AL82" s="291"/>
      <c r="AM82" s="291"/>
      <c r="AN82" s="291"/>
      <c r="AO82" s="291"/>
      <c r="AP82" s="291"/>
      <c r="AQ82" s="291"/>
      <c r="AR82" s="291"/>
      <c r="AS82" s="291"/>
    </row>
    <row r="83" spans="1:45" ht="14.25" customHeight="1">
      <c r="A83" s="246" t="s">
        <v>4643</v>
      </c>
      <c r="B83" s="247" t="s">
        <v>4644</v>
      </c>
      <c r="C83" s="247"/>
      <c r="D83" s="247" t="s">
        <v>4645</v>
      </c>
      <c r="E83" s="277"/>
      <c r="F83" s="277"/>
      <c r="G83" s="277">
        <v>43134</v>
      </c>
      <c r="H83" s="277">
        <v>43499</v>
      </c>
      <c r="I83" s="256"/>
      <c r="J83" s="256">
        <f ca="1">H83-A2</f>
        <v>-1751</v>
      </c>
      <c r="K83" s="257" t="str">
        <f t="shared" ca="1" si="0"/>
        <v>ENCERRADO</v>
      </c>
      <c r="L83" s="247" t="str">
        <f t="shared" ref="L83:M83" si="68">L82</f>
        <v>Maria Aparecida Ferreira Lang</v>
      </c>
      <c r="M83" s="247" t="str">
        <f t="shared" si="68"/>
        <v xml:space="preserve">cida.lang@ifpr.edu.br </v>
      </c>
      <c r="N83" s="279"/>
      <c r="O83" s="279" t="s">
        <v>4646</v>
      </c>
      <c r="P83" s="247" t="s">
        <v>4547</v>
      </c>
      <c r="Q83" s="247"/>
      <c r="R83" s="247" t="s">
        <v>4692</v>
      </c>
      <c r="S83" s="247" t="s">
        <v>960</v>
      </c>
      <c r="T83" s="281" t="str">
        <f>HYPERLINK("mailto:mariana.rocha@ifpr.edu.br","mariana.rocha@ifpr.edu.br")</f>
        <v>mariana.rocha@ifpr.edu.br</v>
      </c>
      <c r="U83" s="247"/>
      <c r="V83" s="247" t="s">
        <v>987</v>
      </c>
      <c r="W83" s="283" t="s">
        <v>988</v>
      </c>
      <c r="X83" s="284"/>
      <c r="Y83" s="284"/>
      <c r="Z83" s="284"/>
      <c r="AA83" s="284"/>
      <c r="AB83" s="284"/>
      <c r="AC83" s="284"/>
      <c r="AD83" s="284"/>
      <c r="AE83" s="284"/>
      <c r="AF83" s="284"/>
      <c r="AG83" s="284"/>
      <c r="AH83" s="284"/>
      <c r="AI83" s="284"/>
      <c r="AJ83" s="284"/>
      <c r="AK83" s="284"/>
      <c r="AL83" s="284"/>
      <c r="AM83" s="284"/>
      <c r="AN83" s="284"/>
      <c r="AO83" s="284"/>
      <c r="AP83" s="284"/>
      <c r="AQ83" s="284"/>
      <c r="AR83" s="284"/>
      <c r="AS83" s="284"/>
    </row>
    <row r="84" spans="1:45" ht="14.25" customHeight="1">
      <c r="A84" s="246" t="s">
        <v>4643</v>
      </c>
      <c r="B84" s="247" t="s">
        <v>4644</v>
      </c>
      <c r="C84" s="247"/>
      <c r="D84" s="247" t="s">
        <v>4645</v>
      </c>
      <c r="E84" s="277"/>
      <c r="F84" s="277"/>
      <c r="G84" s="277">
        <v>43134</v>
      </c>
      <c r="H84" s="277">
        <v>43499</v>
      </c>
      <c r="I84" s="256"/>
      <c r="J84" s="256">
        <f ca="1">H84-A2</f>
        <v>-1751</v>
      </c>
      <c r="K84" s="257" t="str">
        <f t="shared" ca="1" si="0"/>
        <v>ENCERRADO</v>
      </c>
      <c r="L84" s="247" t="str">
        <f t="shared" ref="L84:M84" si="69">L83</f>
        <v>Maria Aparecida Ferreira Lang</v>
      </c>
      <c r="M84" s="247" t="str">
        <f t="shared" si="69"/>
        <v xml:space="preserve">cida.lang@ifpr.edu.br </v>
      </c>
      <c r="N84" s="279"/>
      <c r="O84" s="279" t="s">
        <v>4646</v>
      </c>
      <c r="P84" s="247" t="s">
        <v>4547</v>
      </c>
      <c r="Q84" s="247"/>
      <c r="R84" s="247" t="s">
        <v>367</v>
      </c>
      <c r="S84" s="247" t="s">
        <v>4693</v>
      </c>
      <c r="T84" s="292" t="s">
        <v>4694</v>
      </c>
      <c r="U84" s="247"/>
      <c r="V84" s="247"/>
      <c r="W84" s="247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</row>
    <row r="85" spans="1:45" ht="14.25" customHeight="1">
      <c r="A85" s="246" t="s">
        <v>4643</v>
      </c>
      <c r="B85" s="247" t="s">
        <v>4644</v>
      </c>
      <c r="C85" s="247"/>
      <c r="D85" s="247" t="s">
        <v>4645</v>
      </c>
      <c r="E85" s="277"/>
      <c r="F85" s="277"/>
      <c r="G85" s="277">
        <v>43134</v>
      </c>
      <c r="H85" s="277">
        <v>43499</v>
      </c>
      <c r="I85" s="256"/>
      <c r="J85" s="256">
        <f ca="1">H85-A2</f>
        <v>-1751</v>
      </c>
      <c r="K85" s="257" t="str">
        <f t="shared" ca="1" si="0"/>
        <v>ENCERRADO</v>
      </c>
      <c r="L85" s="247" t="str">
        <f t="shared" ref="L85:M85" si="70">L84</f>
        <v>Maria Aparecida Ferreira Lang</v>
      </c>
      <c r="M85" s="247" t="str">
        <f t="shared" si="70"/>
        <v xml:space="preserve">cida.lang@ifpr.edu.br </v>
      </c>
      <c r="N85" s="279"/>
      <c r="O85" s="279" t="s">
        <v>4646</v>
      </c>
      <c r="P85" s="247" t="s">
        <v>4547</v>
      </c>
      <c r="Q85" s="247"/>
      <c r="R85" s="247" t="s">
        <v>4695</v>
      </c>
      <c r="S85" s="247" t="s">
        <v>4696</v>
      </c>
      <c r="T85" s="247" t="s">
        <v>4697</v>
      </c>
      <c r="U85" s="247"/>
      <c r="V85" s="247"/>
      <c r="W85" s="247"/>
      <c r="X85" s="99"/>
      <c r="Y85" s="99"/>
      <c r="Z85" s="99"/>
      <c r="AA85" s="99"/>
      <c r="AB85" s="99"/>
      <c r="AC85" s="99"/>
      <c r="AD85" s="99"/>
      <c r="AE85" s="99"/>
      <c r="AF85" s="99"/>
      <c r="AG85" s="99"/>
      <c r="AH85" s="99"/>
      <c r="AI85" s="99"/>
      <c r="AJ85" s="99"/>
      <c r="AK85" s="99"/>
      <c r="AL85" s="99"/>
      <c r="AM85" s="99"/>
      <c r="AN85" s="99"/>
      <c r="AO85" s="99"/>
      <c r="AP85" s="99"/>
      <c r="AQ85" s="99"/>
      <c r="AR85" s="99"/>
      <c r="AS85" s="99"/>
    </row>
    <row r="86" spans="1:45" ht="14.25" customHeight="1">
      <c r="A86" s="246" t="s">
        <v>4698</v>
      </c>
      <c r="B86" s="247" t="s">
        <v>4699</v>
      </c>
      <c r="C86" s="247"/>
      <c r="D86" s="247" t="s">
        <v>4700</v>
      </c>
      <c r="E86" s="277"/>
      <c r="F86" s="277"/>
      <c r="G86" s="277">
        <v>43141</v>
      </c>
      <c r="H86" s="277">
        <v>43506</v>
      </c>
      <c r="I86" s="256"/>
      <c r="J86" s="256">
        <f ca="1">H86-A2</f>
        <v>-1744</v>
      </c>
      <c r="K86" s="257" t="str">
        <f t="shared" ca="1" si="0"/>
        <v>ENCERRADO</v>
      </c>
      <c r="L86" s="247" t="s">
        <v>4701</v>
      </c>
      <c r="M86" s="247" t="s">
        <v>4702</v>
      </c>
      <c r="N86" s="247"/>
      <c r="O86" s="247" t="s">
        <v>4703</v>
      </c>
      <c r="P86" s="247" t="s">
        <v>4704</v>
      </c>
      <c r="Q86" s="247"/>
      <c r="R86" s="247" t="s">
        <v>144</v>
      </c>
      <c r="S86" s="247" t="s">
        <v>147</v>
      </c>
      <c r="T86" s="247" t="s">
        <v>494</v>
      </c>
      <c r="U86" s="247"/>
      <c r="V86" s="247" t="s">
        <v>4705</v>
      </c>
      <c r="W86" s="281" t="str">
        <f>HYPERLINK("mailto:rodrigo.menegazzo@ifpr.edu.br","rodrigo.menegazzo@ifpr.edu.br")</f>
        <v>rodrigo.menegazzo@ifpr.edu.br</v>
      </c>
      <c r="X86" s="282"/>
      <c r="Y86" s="282"/>
      <c r="Z86" s="282"/>
      <c r="AA86" s="282"/>
      <c r="AB86" s="282"/>
      <c r="AC86" s="282"/>
      <c r="AD86" s="282"/>
      <c r="AE86" s="282"/>
      <c r="AF86" s="282"/>
      <c r="AG86" s="282"/>
      <c r="AH86" s="282"/>
      <c r="AI86" s="282"/>
      <c r="AJ86" s="282"/>
      <c r="AK86" s="282"/>
      <c r="AL86" s="282"/>
      <c r="AM86" s="282"/>
      <c r="AN86" s="282"/>
      <c r="AO86" s="282"/>
      <c r="AP86" s="282"/>
      <c r="AQ86" s="282"/>
      <c r="AR86" s="282"/>
      <c r="AS86" s="282"/>
    </row>
    <row r="87" spans="1:45" ht="14.25" customHeight="1">
      <c r="A87" s="246" t="s">
        <v>4698</v>
      </c>
      <c r="B87" s="247" t="s">
        <v>4699</v>
      </c>
      <c r="C87" s="247"/>
      <c r="D87" s="247" t="s">
        <v>4700</v>
      </c>
      <c r="E87" s="277"/>
      <c r="F87" s="277"/>
      <c r="G87" s="277">
        <v>43141</v>
      </c>
      <c r="H87" s="277">
        <v>43506</v>
      </c>
      <c r="I87" s="256"/>
      <c r="J87" s="256">
        <f ca="1">H87-A2</f>
        <v>-1744</v>
      </c>
      <c r="K87" s="257" t="str">
        <f t="shared" ca="1" si="0"/>
        <v>ENCERRADO</v>
      </c>
      <c r="L87" s="247" t="s">
        <v>4701</v>
      </c>
      <c r="M87" s="247" t="s">
        <v>4702</v>
      </c>
      <c r="N87" s="247"/>
      <c r="O87" s="247" t="s">
        <v>4703</v>
      </c>
      <c r="P87" s="247" t="s">
        <v>4704</v>
      </c>
      <c r="Q87" s="247"/>
      <c r="R87" s="247" t="s">
        <v>616</v>
      </c>
      <c r="S87" s="247" t="s">
        <v>2248</v>
      </c>
      <c r="T87" s="247" t="s">
        <v>1041</v>
      </c>
      <c r="U87" s="279"/>
      <c r="V87" s="279" t="s">
        <v>2250</v>
      </c>
      <c r="W87" s="293" t="s">
        <v>1036</v>
      </c>
      <c r="X87" s="294"/>
      <c r="Y87" s="294"/>
      <c r="Z87" s="294"/>
      <c r="AA87" s="294"/>
      <c r="AB87" s="294"/>
      <c r="AC87" s="294"/>
      <c r="AD87" s="294"/>
      <c r="AE87" s="294"/>
      <c r="AF87" s="294"/>
      <c r="AG87" s="294"/>
      <c r="AH87" s="294"/>
      <c r="AI87" s="294"/>
      <c r="AJ87" s="294"/>
      <c r="AK87" s="294"/>
      <c r="AL87" s="294"/>
      <c r="AM87" s="294"/>
      <c r="AN87" s="294"/>
      <c r="AO87" s="294"/>
      <c r="AP87" s="294"/>
      <c r="AQ87" s="294"/>
      <c r="AR87" s="294"/>
      <c r="AS87" s="294"/>
    </row>
    <row r="88" spans="1:45" ht="14.25" customHeight="1">
      <c r="A88" s="246" t="s">
        <v>4698</v>
      </c>
      <c r="B88" s="247" t="s">
        <v>4699</v>
      </c>
      <c r="C88" s="247"/>
      <c r="D88" s="247" t="s">
        <v>4700</v>
      </c>
      <c r="E88" s="277"/>
      <c r="F88" s="277"/>
      <c r="G88" s="277">
        <v>43141</v>
      </c>
      <c r="H88" s="277">
        <v>43506</v>
      </c>
      <c r="I88" s="256"/>
      <c r="J88" s="256">
        <f ca="1">H88-A2</f>
        <v>-1744</v>
      </c>
      <c r="K88" s="257" t="str">
        <f t="shared" ca="1" si="0"/>
        <v>ENCERRADO</v>
      </c>
      <c r="L88" s="247" t="s">
        <v>4701</v>
      </c>
      <c r="M88" s="247" t="s">
        <v>4702</v>
      </c>
      <c r="N88" s="247"/>
      <c r="O88" s="247" t="s">
        <v>4703</v>
      </c>
      <c r="P88" s="247" t="s">
        <v>4704</v>
      </c>
      <c r="Q88" s="247"/>
      <c r="R88" s="247" t="s">
        <v>242</v>
      </c>
      <c r="S88" s="252" t="s">
        <v>1872</v>
      </c>
      <c r="T88" s="247" t="s">
        <v>1873</v>
      </c>
      <c r="U88" s="247"/>
      <c r="V88" s="247" t="s">
        <v>4706</v>
      </c>
      <c r="W88" s="247" t="s">
        <v>4707</v>
      </c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</row>
    <row r="89" spans="1:45" ht="14.25" customHeight="1">
      <c r="A89" s="246" t="s">
        <v>4698</v>
      </c>
      <c r="B89" s="247" t="s">
        <v>4699</v>
      </c>
      <c r="C89" s="247"/>
      <c r="D89" s="247" t="s">
        <v>4700</v>
      </c>
      <c r="E89" s="277"/>
      <c r="F89" s="277"/>
      <c r="G89" s="277">
        <v>43141</v>
      </c>
      <c r="H89" s="277">
        <v>43506</v>
      </c>
      <c r="I89" s="256"/>
      <c r="J89" s="256">
        <f ca="1">H89-A2</f>
        <v>-1744</v>
      </c>
      <c r="K89" s="257" t="str">
        <f t="shared" ca="1" si="0"/>
        <v>ENCERRADO</v>
      </c>
      <c r="L89" s="247" t="s">
        <v>4701</v>
      </c>
      <c r="M89" s="247" t="s">
        <v>4702</v>
      </c>
      <c r="N89" s="247"/>
      <c r="O89" s="247" t="s">
        <v>4703</v>
      </c>
      <c r="P89" s="247" t="s">
        <v>4704</v>
      </c>
      <c r="Q89" s="247"/>
      <c r="R89" s="247" t="s">
        <v>286</v>
      </c>
      <c r="S89" s="252" t="s">
        <v>4708</v>
      </c>
      <c r="T89" s="247" t="s">
        <v>1128</v>
      </c>
      <c r="U89" s="247"/>
      <c r="V89" s="247" t="s">
        <v>4709</v>
      </c>
      <c r="W89" s="247"/>
      <c r="X89" s="99"/>
      <c r="Y89" s="99"/>
      <c r="Z89" s="99"/>
      <c r="AA89" s="99"/>
      <c r="AB89" s="99"/>
      <c r="AC89" s="99"/>
      <c r="AD89" s="99"/>
      <c r="AE89" s="99"/>
      <c r="AF89" s="99"/>
      <c r="AG89" s="99"/>
      <c r="AH89" s="99"/>
      <c r="AI89" s="99"/>
      <c r="AJ89" s="99"/>
      <c r="AK89" s="99"/>
      <c r="AL89" s="99"/>
      <c r="AM89" s="99"/>
      <c r="AN89" s="99"/>
      <c r="AO89" s="99"/>
      <c r="AP89" s="99"/>
      <c r="AQ89" s="99"/>
      <c r="AR89" s="99"/>
      <c r="AS89" s="99"/>
    </row>
    <row r="90" spans="1:45" ht="14.25" customHeight="1">
      <c r="A90" s="246" t="s">
        <v>4698</v>
      </c>
      <c r="B90" s="247" t="s">
        <v>4699</v>
      </c>
      <c r="C90" s="247"/>
      <c r="D90" s="247" t="s">
        <v>4700</v>
      </c>
      <c r="E90" s="277"/>
      <c r="F90" s="277"/>
      <c r="G90" s="277">
        <v>43141</v>
      </c>
      <c r="H90" s="277">
        <v>43506</v>
      </c>
      <c r="I90" s="256"/>
      <c r="J90" s="256">
        <f ca="1">H90-A2</f>
        <v>-1744</v>
      </c>
      <c r="K90" s="257" t="str">
        <f t="shared" ca="1" si="0"/>
        <v>ENCERRADO</v>
      </c>
      <c r="L90" s="247" t="s">
        <v>4701</v>
      </c>
      <c r="M90" s="247" t="s">
        <v>4702</v>
      </c>
      <c r="N90" s="247"/>
      <c r="O90" s="247" t="s">
        <v>4703</v>
      </c>
      <c r="P90" s="247" t="s">
        <v>4704</v>
      </c>
      <c r="Q90" s="247"/>
      <c r="R90" s="247" t="s">
        <v>434</v>
      </c>
      <c r="S90" s="252" t="s">
        <v>730</v>
      </c>
      <c r="T90" s="247" t="s">
        <v>731</v>
      </c>
      <c r="U90" s="247"/>
      <c r="V90" s="247" t="s">
        <v>4710</v>
      </c>
      <c r="W90" s="247" t="s">
        <v>128</v>
      </c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</row>
    <row r="91" spans="1:45" ht="14.25" customHeight="1">
      <c r="A91" s="246" t="s">
        <v>4698</v>
      </c>
      <c r="B91" s="247" t="s">
        <v>4699</v>
      </c>
      <c r="C91" s="247"/>
      <c r="D91" s="247" t="s">
        <v>4700</v>
      </c>
      <c r="E91" s="277"/>
      <c r="F91" s="277"/>
      <c r="G91" s="277">
        <v>43141</v>
      </c>
      <c r="H91" s="277">
        <v>43506</v>
      </c>
      <c r="I91" s="256"/>
      <c r="J91" s="256">
        <f ca="1">H91-A2</f>
        <v>-1744</v>
      </c>
      <c r="K91" s="257" t="str">
        <f t="shared" ca="1" si="0"/>
        <v>ENCERRADO</v>
      </c>
      <c r="L91" s="247" t="s">
        <v>4701</v>
      </c>
      <c r="M91" s="247" t="s">
        <v>4702</v>
      </c>
      <c r="N91" s="247"/>
      <c r="O91" s="247" t="s">
        <v>4703</v>
      </c>
      <c r="P91" s="247" t="s">
        <v>4704</v>
      </c>
      <c r="Q91" s="247"/>
      <c r="R91" s="247" t="s">
        <v>470</v>
      </c>
      <c r="S91" s="247" t="s">
        <v>4711</v>
      </c>
      <c r="T91" s="295" t="s">
        <v>4712</v>
      </c>
      <c r="U91" s="279"/>
      <c r="V91" s="279" t="s">
        <v>742</v>
      </c>
      <c r="W91" s="247" t="s">
        <v>743</v>
      </c>
      <c r="X91" s="99"/>
      <c r="Y91" s="99"/>
      <c r="Z91" s="99"/>
      <c r="AA91" s="99"/>
      <c r="AB91" s="99"/>
      <c r="AC91" s="99"/>
      <c r="AD91" s="99"/>
      <c r="AE91" s="99"/>
      <c r="AF91" s="99"/>
      <c r="AG91" s="99"/>
      <c r="AH91" s="99"/>
      <c r="AI91" s="99"/>
      <c r="AJ91" s="99"/>
      <c r="AK91" s="99"/>
      <c r="AL91" s="99"/>
      <c r="AM91" s="99"/>
      <c r="AN91" s="99"/>
      <c r="AO91" s="99"/>
      <c r="AP91" s="99"/>
      <c r="AQ91" s="99"/>
      <c r="AR91" s="99"/>
      <c r="AS91" s="99"/>
    </row>
    <row r="92" spans="1:45" ht="14.25" customHeight="1">
      <c r="A92" s="246" t="s">
        <v>4698</v>
      </c>
      <c r="B92" s="247" t="s">
        <v>4699</v>
      </c>
      <c r="C92" s="247"/>
      <c r="D92" s="247" t="s">
        <v>4700</v>
      </c>
      <c r="E92" s="277"/>
      <c r="F92" s="277"/>
      <c r="G92" s="277">
        <v>43141</v>
      </c>
      <c r="H92" s="277">
        <v>43506</v>
      </c>
      <c r="I92" s="256"/>
      <c r="J92" s="256">
        <f ca="1">H92-A2</f>
        <v>-1744</v>
      </c>
      <c r="K92" s="257" t="str">
        <f t="shared" ca="1" si="0"/>
        <v>ENCERRADO</v>
      </c>
      <c r="L92" s="247" t="s">
        <v>4701</v>
      </c>
      <c r="M92" s="247" t="s">
        <v>4702</v>
      </c>
      <c r="N92" s="247"/>
      <c r="O92" s="247" t="s">
        <v>4703</v>
      </c>
      <c r="P92" s="247" t="s">
        <v>4704</v>
      </c>
      <c r="Q92" s="247"/>
      <c r="R92" s="247" t="s">
        <v>160</v>
      </c>
      <c r="S92" s="252" t="s">
        <v>163</v>
      </c>
      <c r="T92" s="247"/>
      <c r="U92" s="247"/>
      <c r="V92" s="247" t="s">
        <v>161</v>
      </c>
      <c r="W92" s="247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</row>
    <row r="93" spans="1:45" ht="14.25" customHeight="1">
      <c r="A93" s="246" t="s">
        <v>4698</v>
      </c>
      <c r="B93" s="247" t="s">
        <v>4699</v>
      </c>
      <c r="C93" s="247"/>
      <c r="D93" s="247" t="s">
        <v>4700</v>
      </c>
      <c r="E93" s="277"/>
      <c r="F93" s="277"/>
      <c r="G93" s="277">
        <v>43141</v>
      </c>
      <c r="H93" s="277">
        <v>43506</v>
      </c>
      <c r="I93" s="256"/>
      <c r="J93" s="256">
        <f ca="1">H93-A2</f>
        <v>-1744</v>
      </c>
      <c r="K93" s="257" t="str">
        <f t="shared" ca="1" si="0"/>
        <v>ENCERRADO</v>
      </c>
      <c r="L93" s="247" t="s">
        <v>4701</v>
      </c>
      <c r="M93" s="247" t="s">
        <v>4702</v>
      </c>
      <c r="N93" s="247"/>
      <c r="O93" s="247" t="s">
        <v>4703</v>
      </c>
      <c r="P93" s="247" t="s">
        <v>4704</v>
      </c>
      <c r="Q93" s="247"/>
      <c r="R93" s="247" t="s">
        <v>172</v>
      </c>
      <c r="S93" s="252" t="s">
        <v>4713</v>
      </c>
      <c r="T93" s="247" t="s">
        <v>4714</v>
      </c>
      <c r="U93" s="247"/>
      <c r="V93" s="247" t="s">
        <v>4715</v>
      </c>
      <c r="W93" s="247" t="s">
        <v>595</v>
      </c>
      <c r="X93" s="99"/>
      <c r="Y93" s="99"/>
      <c r="Z93" s="99"/>
      <c r="AA93" s="99"/>
      <c r="AB93" s="99"/>
      <c r="AC93" s="99"/>
      <c r="AD93" s="99"/>
      <c r="AE93" s="99"/>
      <c r="AF93" s="99"/>
      <c r="AG93" s="99"/>
      <c r="AH93" s="99"/>
      <c r="AI93" s="99"/>
      <c r="AJ93" s="99"/>
      <c r="AK93" s="99"/>
      <c r="AL93" s="99"/>
      <c r="AM93" s="99"/>
      <c r="AN93" s="99"/>
      <c r="AO93" s="99"/>
      <c r="AP93" s="99"/>
      <c r="AQ93" s="99"/>
      <c r="AR93" s="99"/>
      <c r="AS93" s="99"/>
    </row>
    <row r="94" spans="1:45" ht="14.25" customHeight="1">
      <c r="A94" s="246" t="s">
        <v>4698</v>
      </c>
      <c r="B94" s="247" t="s">
        <v>4699</v>
      </c>
      <c r="C94" s="247"/>
      <c r="D94" s="247" t="s">
        <v>4700</v>
      </c>
      <c r="E94" s="277"/>
      <c r="F94" s="277"/>
      <c r="G94" s="277">
        <v>43141</v>
      </c>
      <c r="H94" s="277">
        <v>43506</v>
      </c>
      <c r="I94" s="256"/>
      <c r="J94" s="256">
        <f ca="1">H94-A2</f>
        <v>-1744</v>
      </c>
      <c r="K94" s="257" t="str">
        <f t="shared" ca="1" si="0"/>
        <v>ENCERRADO</v>
      </c>
      <c r="L94" s="247" t="s">
        <v>4701</v>
      </c>
      <c r="M94" s="247" t="s">
        <v>4702</v>
      </c>
      <c r="N94" s="247"/>
      <c r="O94" s="247" t="s">
        <v>4703</v>
      </c>
      <c r="P94" s="247" t="s">
        <v>4704</v>
      </c>
      <c r="Q94" s="247"/>
      <c r="R94" s="247" t="s">
        <v>770</v>
      </c>
      <c r="S94" s="252" t="s">
        <v>4716</v>
      </c>
      <c r="T94" s="247"/>
      <c r="U94" s="247"/>
      <c r="V94" s="247" t="s">
        <v>264</v>
      </c>
      <c r="W94" s="247" t="s">
        <v>4616</v>
      </c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</row>
    <row r="95" spans="1:45" ht="14.25" customHeight="1">
      <c r="A95" s="246" t="s">
        <v>4698</v>
      </c>
      <c r="B95" s="247" t="s">
        <v>4699</v>
      </c>
      <c r="C95" s="247"/>
      <c r="D95" s="247" t="s">
        <v>4700</v>
      </c>
      <c r="E95" s="277"/>
      <c r="F95" s="277"/>
      <c r="G95" s="277">
        <v>43141</v>
      </c>
      <c r="H95" s="277">
        <v>43506</v>
      </c>
      <c r="I95" s="256"/>
      <c r="J95" s="256">
        <f ca="1">H95-A2</f>
        <v>-1744</v>
      </c>
      <c r="K95" s="257" t="str">
        <f t="shared" ca="1" si="0"/>
        <v>ENCERRADO</v>
      </c>
      <c r="L95" s="247" t="s">
        <v>4701</v>
      </c>
      <c r="M95" s="247" t="s">
        <v>4702</v>
      </c>
      <c r="N95" s="247"/>
      <c r="O95" s="247" t="s">
        <v>4703</v>
      </c>
      <c r="P95" s="247" t="s">
        <v>4704</v>
      </c>
      <c r="Q95" s="247"/>
      <c r="R95" s="247" t="s">
        <v>309</v>
      </c>
      <c r="S95" s="252" t="s">
        <v>1209</v>
      </c>
      <c r="T95" s="247" t="s">
        <v>1210</v>
      </c>
      <c r="U95" s="247"/>
      <c r="V95" s="247" t="s">
        <v>4122</v>
      </c>
      <c r="W95" s="247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  <c r="AJ95" s="99"/>
      <c r="AK95" s="99"/>
      <c r="AL95" s="99"/>
      <c r="AM95" s="99"/>
      <c r="AN95" s="99"/>
      <c r="AO95" s="99"/>
      <c r="AP95" s="99"/>
      <c r="AQ95" s="99"/>
      <c r="AR95" s="99"/>
      <c r="AS95" s="99"/>
    </row>
    <row r="96" spans="1:45" ht="14.25" customHeight="1">
      <c r="A96" s="246" t="s">
        <v>4698</v>
      </c>
      <c r="B96" s="247" t="s">
        <v>4699</v>
      </c>
      <c r="C96" s="247"/>
      <c r="D96" s="247" t="s">
        <v>4700</v>
      </c>
      <c r="E96" s="277"/>
      <c r="F96" s="277"/>
      <c r="G96" s="277">
        <v>43141</v>
      </c>
      <c r="H96" s="277">
        <v>43506</v>
      </c>
      <c r="I96" s="256"/>
      <c r="J96" s="256">
        <f ca="1">H96-A2</f>
        <v>-1744</v>
      </c>
      <c r="K96" s="257" t="str">
        <f t="shared" ca="1" si="0"/>
        <v>ENCERRADO</v>
      </c>
      <c r="L96" s="247" t="s">
        <v>4701</v>
      </c>
      <c r="M96" s="247" t="s">
        <v>4702</v>
      </c>
      <c r="N96" s="247"/>
      <c r="O96" s="247" t="s">
        <v>4703</v>
      </c>
      <c r="P96" s="247" t="s">
        <v>4704</v>
      </c>
      <c r="Q96" s="247"/>
      <c r="R96" s="247" t="s">
        <v>4573</v>
      </c>
      <c r="S96" s="252" t="s">
        <v>80</v>
      </c>
      <c r="T96" s="247" t="s">
        <v>81</v>
      </c>
      <c r="U96" s="247"/>
      <c r="V96" s="247" t="s">
        <v>4717</v>
      </c>
      <c r="W96" s="247" t="s">
        <v>4718</v>
      </c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</row>
    <row r="97" spans="1:45" ht="14.25" customHeight="1">
      <c r="A97" s="246" t="s">
        <v>4698</v>
      </c>
      <c r="B97" s="247" t="s">
        <v>4699</v>
      </c>
      <c r="C97" s="247"/>
      <c r="D97" s="247" t="s">
        <v>4700</v>
      </c>
      <c r="E97" s="277"/>
      <c r="F97" s="277"/>
      <c r="G97" s="277">
        <v>43141</v>
      </c>
      <c r="H97" s="277">
        <v>43506</v>
      </c>
      <c r="I97" s="256"/>
      <c r="J97" s="256">
        <f ca="1">H97-A2</f>
        <v>-1744</v>
      </c>
      <c r="K97" s="257" t="str">
        <f t="shared" ca="1" si="0"/>
        <v>ENCERRADO</v>
      </c>
      <c r="L97" s="247" t="s">
        <v>4701</v>
      </c>
      <c r="M97" s="247" t="s">
        <v>4702</v>
      </c>
      <c r="N97" s="247"/>
      <c r="O97" s="247" t="s">
        <v>4703</v>
      </c>
      <c r="P97" s="247" t="s">
        <v>4704</v>
      </c>
      <c r="Q97" s="247"/>
      <c r="R97" s="247" t="s">
        <v>61</v>
      </c>
      <c r="S97" s="252" t="s">
        <v>4719</v>
      </c>
      <c r="T97" s="247" t="s">
        <v>1143</v>
      </c>
      <c r="U97" s="247"/>
      <c r="V97" s="247" t="s">
        <v>1146</v>
      </c>
      <c r="W97" s="247" t="s">
        <v>1147</v>
      </c>
      <c r="X97" s="99"/>
      <c r="Y97" s="99"/>
      <c r="Z97" s="99"/>
      <c r="AA97" s="99"/>
      <c r="AB97" s="99"/>
      <c r="AC97" s="99"/>
      <c r="AD97" s="99"/>
      <c r="AE97" s="99"/>
      <c r="AF97" s="99"/>
      <c r="AG97" s="99"/>
      <c r="AH97" s="99"/>
      <c r="AI97" s="99"/>
      <c r="AJ97" s="99"/>
      <c r="AK97" s="99"/>
      <c r="AL97" s="99"/>
      <c r="AM97" s="99"/>
      <c r="AN97" s="99"/>
      <c r="AO97" s="99"/>
      <c r="AP97" s="99"/>
      <c r="AQ97" s="99"/>
      <c r="AR97" s="99"/>
      <c r="AS97" s="99"/>
    </row>
    <row r="98" spans="1:45" ht="14.25" customHeight="1">
      <c r="A98" s="246" t="s">
        <v>4698</v>
      </c>
      <c r="B98" s="247" t="s">
        <v>4699</v>
      </c>
      <c r="C98" s="247"/>
      <c r="D98" s="247" t="s">
        <v>4700</v>
      </c>
      <c r="E98" s="277"/>
      <c r="F98" s="277"/>
      <c r="G98" s="277">
        <v>43141</v>
      </c>
      <c r="H98" s="277">
        <v>43506</v>
      </c>
      <c r="I98" s="256"/>
      <c r="J98" s="256">
        <f ca="1">H98-A2</f>
        <v>-1744</v>
      </c>
      <c r="K98" s="257" t="str">
        <f t="shared" ca="1" si="0"/>
        <v>ENCERRADO</v>
      </c>
      <c r="L98" s="247" t="s">
        <v>4701</v>
      </c>
      <c r="M98" s="247" t="s">
        <v>4702</v>
      </c>
      <c r="N98" s="247"/>
      <c r="O98" s="247" t="s">
        <v>4703</v>
      </c>
      <c r="P98" s="247" t="s">
        <v>4704</v>
      </c>
      <c r="Q98" s="247"/>
      <c r="R98" s="247" t="s">
        <v>4657</v>
      </c>
      <c r="S98" s="252" t="s">
        <v>408</v>
      </c>
      <c r="T98" s="247" t="s">
        <v>409</v>
      </c>
      <c r="U98" s="247"/>
      <c r="V98" s="247" t="s">
        <v>4720</v>
      </c>
      <c r="W98" s="247" t="s">
        <v>411</v>
      </c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</row>
    <row r="99" spans="1:45" ht="14.25" customHeight="1">
      <c r="A99" s="246" t="s">
        <v>4698</v>
      </c>
      <c r="B99" s="247" t="s">
        <v>4699</v>
      </c>
      <c r="C99" s="247"/>
      <c r="D99" s="247" t="s">
        <v>4700</v>
      </c>
      <c r="E99" s="277"/>
      <c r="F99" s="277"/>
      <c r="G99" s="277">
        <v>43141</v>
      </c>
      <c r="H99" s="277">
        <v>43506</v>
      </c>
      <c r="I99" s="256"/>
      <c r="J99" s="256">
        <f ca="1">H99-A2</f>
        <v>-1744</v>
      </c>
      <c r="K99" s="257" t="str">
        <f t="shared" ca="1" si="0"/>
        <v>ENCERRADO</v>
      </c>
      <c r="L99" s="247" t="s">
        <v>4701</v>
      </c>
      <c r="M99" s="247" t="s">
        <v>4702</v>
      </c>
      <c r="N99" s="247"/>
      <c r="O99" s="247" t="s">
        <v>4703</v>
      </c>
      <c r="P99" s="247" t="s">
        <v>4704</v>
      </c>
      <c r="Q99" s="247"/>
      <c r="R99" s="247" t="s">
        <v>4533</v>
      </c>
      <c r="S99" s="247" t="s">
        <v>147</v>
      </c>
      <c r="T99" s="247" t="s">
        <v>494</v>
      </c>
      <c r="U99" s="247"/>
      <c r="V99" s="247" t="s">
        <v>4705</v>
      </c>
      <c r="W99" s="281" t="str">
        <f>HYPERLINK("mailto:rodrigo.menegazzo@ifpr.edu.br","rodrigo.menegazzo@ifpr.edu.br")</f>
        <v>rodrigo.menegazzo@ifpr.edu.br</v>
      </c>
      <c r="X99" s="282"/>
      <c r="Y99" s="282"/>
      <c r="Z99" s="282"/>
      <c r="AA99" s="282"/>
      <c r="AB99" s="282"/>
      <c r="AC99" s="282"/>
      <c r="AD99" s="282"/>
      <c r="AE99" s="282"/>
      <c r="AF99" s="282"/>
      <c r="AG99" s="282"/>
      <c r="AH99" s="282"/>
      <c r="AI99" s="282"/>
      <c r="AJ99" s="282"/>
      <c r="AK99" s="282"/>
      <c r="AL99" s="282"/>
      <c r="AM99" s="282"/>
      <c r="AN99" s="282"/>
      <c r="AO99" s="282"/>
      <c r="AP99" s="282"/>
      <c r="AQ99" s="282"/>
      <c r="AR99" s="282"/>
      <c r="AS99" s="282"/>
    </row>
    <row r="100" spans="1:45" ht="14.25" customHeight="1">
      <c r="A100" s="246" t="s">
        <v>4721</v>
      </c>
      <c r="B100" s="247" t="s">
        <v>4722</v>
      </c>
      <c r="C100" s="247"/>
      <c r="D100" s="247" t="s">
        <v>1019</v>
      </c>
      <c r="E100" s="296"/>
      <c r="F100" s="296"/>
      <c r="G100" s="296">
        <v>43340</v>
      </c>
      <c r="H100" s="296">
        <v>43705</v>
      </c>
      <c r="I100" s="256"/>
      <c r="J100" s="256">
        <f ca="1">H100-A2</f>
        <v>-1545</v>
      </c>
      <c r="K100" s="251" t="str">
        <f t="shared" ca="1" si="0"/>
        <v>ENCERRADO</v>
      </c>
      <c r="L100" s="247" t="s">
        <v>4723</v>
      </c>
      <c r="M100" s="247" t="s">
        <v>221</v>
      </c>
      <c r="N100" s="247"/>
      <c r="O100" s="247" t="s">
        <v>4724</v>
      </c>
      <c r="P100" s="247" t="s">
        <v>1029</v>
      </c>
      <c r="Q100" s="278"/>
      <c r="R100" s="278" t="s">
        <v>226</v>
      </c>
      <c r="S100" s="247" t="s">
        <v>751</v>
      </c>
      <c r="T100" s="247" t="s">
        <v>752</v>
      </c>
      <c r="U100" s="247"/>
      <c r="V100" s="247" t="s">
        <v>4725</v>
      </c>
      <c r="W100" s="281" t="str">
        <f>HYPERLINK("mailto:claudio.jakubiu@ifpr.edu.br","claudio.jakubiu@ifpr.edu.br")</f>
        <v>claudio.jakubiu@ifpr.edu.br</v>
      </c>
      <c r="X100" s="282"/>
      <c r="Y100" s="282"/>
      <c r="Z100" s="282"/>
      <c r="AA100" s="282"/>
      <c r="AB100" s="282"/>
      <c r="AC100" s="282"/>
      <c r="AD100" s="282"/>
      <c r="AE100" s="282"/>
      <c r="AF100" s="282"/>
      <c r="AG100" s="282"/>
      <c r="AH100" s="282"/>
      <c r="AI100" s="282"/>
      <c r="AJ100" s="282"/>
      <c r="AK100" s="282"/>
      <c r="AL100" s="282"/>
      <c r="AM100" s="282"/>
      <c r="AN100" s="282"/>
      <c r="AO100" s="282"/>
      <c r="AP100" s="282"/>
      <c r="AQ100" s="282"/>
      <c r="AR100" s="282"/>
      <c r="AS100" s="282"/>
    </row>
    <row r="101" spans="1:45" ht="14.25" customHeight="1">
      <c r="A101" s="246" t="s">
        <v>4726</v>
      </c>
      <c r="B101" s="247" t="s">
        <v>4727</v>
      </c>
      <c r="C101" s="247"/>
      <c r="D101" s="247" t="s">
        <v>4728</v>
      </c>
      <c r="E101" s="296"/>
      <c r="F101" s="296"/>
      <c r="G101" s="296">
        <v>43261</v>
      </c>
      <c r="H101" s="296">
        <v>43626</v>
      </c>
      <c r="I101" s="256"/>
      <c r="J101" s="256">
        <f ca="1">H101-A2</f>
        <v>-1624</v>
      </c>
      <c r="K101" s="257" t="str">
        <f t="shared" ca="1" si="0"/>
        <v>ENCERRADO</v>
      </c>
      <c r="L101" s="247" t="s">
        <v>4729</v>
      </c>
      <c r="M101" s="247" t="s">
        <v>4730</v>
      </c>
      <c r="N101" s="247"/>
      <c r="O101" s="247" t="s">
        <v>4540</v>
      </c>
      <c r="P101" s="247" t="s">
        <v>4540</v>
      </c>
      <c r="Q101" s="247"/>
      <c r="R101" s="247" t="s">
        <v>242</v>
      </c>
      <c r="S101" s="252" t="s">
        <v>4550</v>
      </c>
      <c r="T101" s="247" t="s">
        <v>4551</v>
      </c>
      <c r="U101" s="247"/>
      <c r="V101" s="247" t="s">
        <v>570</v>
      </c>
      <c r="W101" s="247" t="s">
        <v>238</v>
      </c>
      <c r="X101" s="99"/>
      <c r="Y101" s="99"/>
      <c r="Z101" s="99"/>
      <c r="AA101" s="99"/>
      <c r="AB101" s="99"/>
      <c r="AC101" s="99"/>
      <c r="AD101" s="99"/>
      <c r="AE101" s="99"/>
      <c r="AF101" s="99"/>
      <c r="AG101" s="99"/>
      <c r="AH101" s="99"/>
      <c r="AI101" s="99"/>
      <c r="AJ101" s="99"/>
      <c r="AK101" s="99"/>
      <c r="AL101" s="99"/>
      <c r="AM101" s="99"/>
      <c r="AN101" s="99"/>
      <c r="AO101" s="99"/>
      <c r="AP101" s="99"/>
      <c r="AQ101" s="99"/>
      <c r="AR101" s="99"/>
      <c r="AS101" s="99"/>
    </row>
    <row r="102" spans="1:45" ht="14.25" customHeight="1">
      <c r="A102" s="246" t="s">
        <v>4731</v>
      </c>
      <c r="B102" s="247" t="s">
        <v>4732</v>
      </c>
      <c r="C102" s="247"/>
      <c r="D102" s="247" t="s">
        <v>4733</v>
      </c>
      <c r="E102" s="297" t="s">
        <v>4734</v>
      </c>
      <c r="F102" s="298"/>
      <c r="G102" s="298">
        <v>44055</v>
      </c>
      <c r="H102" s="296">
        <v>44420</v>
      </c>
      <c r="I102" s="249" t="s">
        <v>633</v>
      </c>
      <c r="J102" s="249">
        <f ca="1">H102-CONTROLE!$A$2</f>
        <v>-830</v>
      </c>
      <c r="K102" s="251" t="str">
        <f t="shared" ca="1" si="0"/>
        <v>ENCERRADO</v>
      </c>
      <c r="L102" s="247" t="s">
        <v>4615</v>
      </c>
      <c r="M102" s="247" t="s">
        <v>4616</v>
      </c>
      <c r="N102" s="38"/>
      <c r="O102" s="38" t="s">
        <v>267</v>
      </c>
      <c r="P102" s="299" t="s">
        <v>268</v>
      </c>
      <c r="Q102" s="300"/>
      <c r="R102" s="247" t="s">
        <v>770</v>
      </c>
      <c r="S102" s="247" t="s">
        <v>2482</v>
      </c>
      <c r="T102" s="281"/>
      <c r="U102" s="247"/>
      <c r="V102" s="247" t="s">
        <v>4735</v>
      </c>
      <c r="W102" s="281" t="str">
        <f>HYPERLINK("mailto:larissa.julio@ifpr.edu.br","larissa.julio@ifpr.edu.br")</f>
        <v>larissa.julio@ifpr.edu.br</v>
      </c>
      <c r="X102" s="282"/>
      <c r="Y102" s="282"/>
      <c r="Z102" s="282"/>
      <c r="AA102" s="282"/>
      <c r="AB102" s="282"/>
      <c r="AC102" s="282"/>
      <c r="AD102" s="282"/>
      <c r="AE102" s="282"/>
      <c r="AF102" s="282"/>
      <c r="AG102" s="282"/>
      <c r="AH102" s="282"/>
      <c r="AI102" s="282"/>
      <c r="AJ102" s="282"/>
      <c r="AK102" s="282"/>
      <c r="AL102" s="282"/>
      <c r="AM102" s="282"/>
      <c r="AN102" s="282"/>
      <c r="AO102" s="282"/>
      <c r="AP102" s="282"/>
      <c r="AQ102" s="282"/>
      <c r="AR102" s="282"/>
      <c r="AS102" s="282"/>
    </row>
    <row r="103" spans="1:45" ht="14.25" customHeight="1">
      <c r="A103" s="247" t="s">
        <v>4736</v>
      </c>
      <c r="B103" s="247" t="s">
        <v>4737</v>
      </c>
      <c r="C103" s="247"/>
      <c r="D103" s="247" t="s">
        <v>4738</v>
      </c>
      <c r="E103" s="301" t="s">
        <v>4739</v>
      </c>
      <c r="F103" s="233"/>
      <c r="G103" s="296">
        <v>43794</v>
      </c>
      <c r="H103" s="296">
        <v>44159</v>
      </c>
      <c r="I103" s="249" t="s">
        <v>55</v>
      </c>
      <c r="J103" s="249">
        <f ca="1">H103-CONTROLE!$A$2</f>
        <v>-1091</v>
      </c>
      <c r="K103" s="251" t="str">
        <f t="shared" ca="1" si="0"/>
        <v>ENCERRADO</v>
      </c>
      <c r="L103" s="247" t="s">
        <v>4740</v>
      </c>
      <c r="M103" s="247" t="s">
        <v>4741</v>
      </c>
      <c r="N103" s="247"/>
      <c r="O103" s="247"/>
      <c r="P103" s="247"/>
      <c r="Q103" s="247"/>
      <c r="R103" s="247" t="s">
        <v>673</v>
      </c>
      <c r="S103" s="247" t="s">
        <v>509</v>
      </c>
      <c r="T103" s="281" t="str">
        <f>HYPERLINK("mailto:vitor.piccinin@ifpr.edu.br","vitor.piccinin@ifpr.edu.br")</f>
        <v>vitor.piccinin@ifpr.edu.br</v>
      </c>
      <c r="U103" s="247"/>
      <c r="V103" s="247" t="s">
        <v>674</v>
      </c>
      <c r="W103" s="281" t="str">
        <f>HYPERLINK("mailto:bruno.batista@ifpr.edu.br","bruno.batista@ifpr.edu.br")</f>
        <v>bruno.batista@ifpr.edu.br</v>
      </c>
      <c r="X103" s="282"/>
      <c r="Y103" s="282"/>
      <c r="Z103" s="282"/>
      <c r="AA103" s="282"/>
      <c r="AB103" s="282"/>
      <c r="AC103" s="282"/>
      <c r="AD103" s="282"/>
      <c r="AE103" s="282"/>
      <c r="AF103" s="282"/>
      <c r="AG103" s="282"/>
      <c r="AH103" s="282"/>
      <c r="AI103" s="282"/>
      <c r="AJ103" s="282"/>
      <c r="AK103" s="282"/>
      <c r="AL103" s="282"/>
      <c r="AM103" s="282"/>
      <c r="AN103" s="282"/>
      <c r="AO103" s="282"/>
      <c r="AP103" s="282"/>
      <c r="AQ103" s="282"/>
      <c r="AR103" s="282"/>
      <c r="AS103" s="282"/>
    </row>
    <row r="104" spans="1:45" ht="14.25" customHeight="1">
      <c r="A104" s="247" t="s">
        <v>4742</v>
      </c>
      <c r="B104" s="247" t="s">
        <v>4737</v>
      </c>
      <c r="C104" s="247"/>
      <c r="D104" s="247" t="s">
        <v>4743</v>
      </c>
      <c r="E104" s="296"/>
      <c r="F104" s="296"/>
      <c r="G104" s="296">
        <v>43429</v>
      </c>
      <c r="H104" s="296">
        <v>43794</v>
      </c>
      <c r="I104" s="249"/>
      <c r="J104" s="249">
        <f ca="1">H104-CONTROLE!$A$2</f>
        <v>-1456</v>
      </c>
      <c r="K104" s="251" t="str">
        <f t="shared" ca="1" si="0"/>
        <v>ENCERRADO</v>
      </c>
      <c r="L104" s="247" t="s">
        <v>4723</v>
      </c>
      <c r="M104" s="247" t="s">
        <v>1022</v>
      </c>
      <c r="N104" s="247"/>
      <c r="O104" s="247" t="s">
        <v>4744</v>
      </c>
      <c r="P104" s="247" t="s">
        <v>1992</v>
      </c>
      <c r="Q104" s="247"/>
      <c r="R104" s="247" t="s">
        <v>226</v>
      </c>
      <c r="S104" s="247" t="s">
        <v>4745</v>
      </c>
      <c r="T104" s="281" t="str">
        <f>HYPERLINK("mailto:rubens.correa@ifpr.edu.br","rubens.correa@ifpr.edu.br")</f>
        <v>rubens.correa@ifpr.edu.br</v>
      </c>
      <c r="U104" s="247"/>
      <c r="V104" s="247" t="s">
        <v>4746</v>
      </c>
      <c r="W104" s="281" t="s">
        <v>4747</v>
      </c>
      <c r="X104" s="282"/>
      <c r="Y104" s="282"/>
      <c r="Z104" s="282"/>
      <c r="AA104" s="282"/>
      <c r="AB104" s="282"/>
      <c r="AC104" s="282"/>
      <c r="AD104" s="282"/>
      <c r="AE104" s="282"/>
      <c r="AF104" s="282"/>
      <c r="AG104" s="282"/>
      <c r="AH104" s="282"/>
      <c r="AI104" s="282"/>
      <c r="AJ104" s="282"/>
      <c r="AK104" s="282"/>
      <c r="AL104" s="282"/>
      <c r="AM104" s="282"/>
      <c r="AN104" s="282"/>
      <c r="AO104" s="282"/>
      <c r="AP104" s="282"/>
      <c r="AQ104" s="282"/>
      <c r="AR104" s="282"/>
      <c r="AS104" s="282"/>
    </row>
    <row r="105" spans="1:45" ht="14.25" customHeight="1">
      <c r="A105" s="247" t="s">
        <v>4748</v>
      </c>
      <c r="B105" s="247" t="s">
        <v>4749</v>
      </c>
      <c r="C105" s="247"/>
      <c r="D105" s="247" t="s">
        <v>301</v>
      </c>
      <c r="E105" s="248"/>
      <c r="F105" s="248"/>
      <c r="G105" s="248">
        <v>43463</v>
      </c>
      <c r="H105" s="248">
        <v>43828</v>
      </c>
      <c r="I105" s="249" t="s">
        <v>26</v>
      </c>
      <c r="J105" s="250">
        <f ca="1">H105-CONTROLE!$A$2</f>
        <v>-1422</v>
      </c>
      <c r="K105" s="251" t="str">
        <f t="shared" ca="1" si="0"/>
        <v>ENCERRADO</v>
      </c>
      <c r="L105" s="259" t="s">
        <v>304</v>
      </c>
      <c r="M105" s="299" t="s">
        <v>305</v>
      </c>
      <c r="N105" s="300"/>
      <c r="O105" s="247" t="s">
        <v>4750</v>
      </c>
      <c r="P105" s="247" t="s">
        <v>4751</v>
      </c>
      <c r="Q105" s="247"/>
      <c r="R105" s="247" t="s">
        <v>309</v>
      </c>
      <c r="S105" s="247" t="s">
        <v>4752</v>
      </c>
      <c r="T105" s="292" t="s">
        <v>311</v>
      </c>
      <c r="U105" s="259"/>
      <c r="V105" s="259" t="s">
        <v>777</v>
      </c>
      <c r="W105" s="302" t="str">
        <f>HYPERLINK("mailto:jorge.zukeran@ifpr.edu.br","jorge.zukeran@ifpr.edu.br")</f>
        <v>jorge.zukeran@ifpr.edu.br</v>
      </c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</row>
    <row r="106" spans="1:45" ht="14.25" customHeight="1">
      <c r="A106" s="246" t="s">
        <v>4753</v>
      </c>
      <c r="B106" s="247" t="s">
        <v>4754</v>
      </c>
      <c r="C106" s="247"/>
      <c r="D106" s="247" t="s">
        <v>4755</v>
      </c>
      <c r="E106" s="296"/>
      <c r="F106" s="296"/>
      <c r="G106" s="296">
        <v>43468</v>
      </c>
      <c r="H106" s="296">
        <v>43649</v>
      </c>
      <c r="I106" s="256"/>
      <c r="J106" s="256">
        <f ca="1">H106-A2</f>
        <v>-1601</v>
      </c>
      <c r="K106" s="251" t="str">
        <f t="shared" ca="1" si="0"/>
        <v>ENCERRADO</v>
      </c>
      <c r="L106" s="247" t="s">
        <v>4723</v>
      </c>
      <c r="M106" s="247" t="s">
        <v>221</v>
      </c>
      <c r="N106" s="247"/>
      <c r="O106" s="247" t="s">
        <v>4756</v>
      </c>
      <c r="P106" s="247" t="s">
        <v>4757</v>
      </c>
      <c r="Q106" s="247"/>
      <c r="R106" s="247" t="s">
        <v>226</v>
      </c>
      <c r="S106" s="247" t="s">
        <v>4744</v>
      </c>
      <c r="T106" s="247" t="s">
        <v>1992</v>
      </c>
      <c r="U106" s="247"/>
      <c r="V106" s="247" t="s">
        <v>4758</v>
      </c>
      <c r="W106" s="247" t="s">
        <v>4759</v>
      </c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</row>
    <row r="107" spans="1:45" ht="14.25" customHeight="1">
      <c r="A107" s="246" t="s">
        <v>4760</v>
      </c>
      <c r="B107" s="247" t="s">
        <v>4761</v>
      </c>
      <c r="C107" s="247"/>
      <c r="D107" s="247" t="s">
        <v>4762</v>
      </c>
      <c r="E107" s="296"/>
      <c r="F107" s="296"/>
      <c r="G107" s="296">
        <v>43816</v>
      </c>
      <c r="H107" s="296">
        <v>43998</v>
      </c>
      <c r="I107" s="249" t="s">
        <v>219</v>
      </c>
      <c r="J107" s="249">
        <f ca="1">H107-CONTROLE!$A$2</f>
        <v>-1252</v>
      </c>
      <c r="K107" s="251" t="str">
        <f t="shared" ca="1" si="0"/>
        <v>ENCERRADO</v>
      </c>
      <c r="L107" s="263" t="s">
        <v>4740</v>
      </c>
      <c r="M107" s="247" t="s">
        <v>4741</v>
      </c>
      <c r="N107" s="247"/>
      <c r="O107" s="247"/>
      <c r="P107" s="247"/>
      <c r="Q107" s="247"/>
      <c r="R107" s="247" t="s">
        <v>673</v>
      </c>
      <c r="S107" s="247" t="s">
        <v>509</v>
      </c>
      <c r="T107" s="281" t="str">
        <f>HYPERLINK("mailto:vitor.piccinin@ifpr.edu.br","vitor.piccinin@ifpr.edu.br")</f>
        <v>vitor.piccinin@ifpr.edu.br</v>
      </c>
      <c r="U107" s="247"/>
      <c r="V107" s="247" t="s">
        <v>674</v>
      </c>
      <c r="W107" s="281" t="str">
        <f>HYPERLINK("mailto:bruno.batista@ifpr.edu.br","bruno.batista@ifpr.edu.br")</f>
        <v>bruno.batista@ifpr.edu.br</v>
      </c>
      <c r="X107" s="282"/>
      <c r="Y107" s="282"/>
      <c r="Z107" s="282"/>
      <c r="AA107" s="282"/>
      <c r="AB107" s="282"/>
      <c r="AC107" s="282"/>
      <c r="AD107" s="282"/>
      <c r="AE107" s="282"/>
      <c r="AF107" s="282"/>
      <c r="AG107" s="282"/>
      <c r="AH107" s="282"/>
      <c r="AI107" s="282"/>
      <c r="AJ107" s="282"/>
      <c r="AK107" s="282"/>
      <c r="AL107" s="282"/>
      <c r="AM107" s="282"/>
      <c r="AN107" s="282"/>
      <c r="AO107" s="282"/>
      <c r="AP107" s="282"/>
      <c r="AQ107" s="282"/>
      <c r="AR107" s="282"/>
      <c r="AS107" s="282"/>
    </row>
    <row r="108" spans="1:45" ht="14.25" customHeight="1">
      <c r="A108" s="246" t="s">
        <v>4763</v>
      </c>
      <c r="B108" s="247" t="s">
        <v>4764</v>
      </c>
      <c r="C108" s="247"/>
      <c r="D108" s="247" t="s">
        <v>414</v>
      </c>
      <c r="E108" s="248"/>
      <c r="F108" s="248"/>
      <c r="G108" s="248">
        <v>43252</v>
      </c>
      <c r="H108" s="248">
        <v>43862</v>
      </c>
      <c r="I108" s="249" t="s">
        <v>153</v>
      </c>
      <c r="J108" s="250">
        <f t="shared" ref="J108:J135" ca="1" si="71">H108-$A$2</f>
        <v>-1388</v>
      </c>
      <c r="K108" s="251" t="str">
        <f t="shared" ca="1" si="0"/>
        <v>ENCERRADO</v>
      </c>
      <c r="L108" s="247" t="s">
        <v>4740</v>
      </c>
      <c r="M108" s="247" t="s">
        <v>4741</v>
      </c>
      <c r="N108" s="247"/>
      <c r="O108" s="247" t="s">
        <v>509</v>
      </c>
      <c r="P108" s="303" t="s">
        <v>510</v>
      </c>
      <c r="Q108" s="247"/>
      <c r="R108" s="247" t="s">
        <v>226</v>
      </c>
      <c r="S108" s="247" t="s">
        <v>4765</v>
      </c>
      <c r="T108" s="300" t="s">
        <v>231</v>
      </c>
      <c r="U108" s="300"/>
      <c r="V108" s="247" t="s">
        <v>4766</v>
      </c>
      <c r="W108" s="283" t="s">
        <v>1992</v>
      </c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</row>
    <row r="109" spans="1:45" ht="14.25" customHeight="1">
      <c r="A109" s="246" t="s">
        <v>4763</v>
      </c>
      <c r="B109" s="247" t="s">
        <v>4764</v>
      </c>
      <c r="C109" s="247"/>
      <c r="D109" s="247" t="s">
        <v>414</v>
      </c>
      <c r="E109" s="248"/>
      <c r="F109" s="248"/>
      <c r="G109" s="248">
        <v>43252</v>
      </c>
      <c r="H109" s="248">
        <v>43862</v>
      </c>
      <c r="I109" s="249" t="s">
        <v>153</v>
      </c>
      <c r="J109" s="250">
        <f t="shared" ca="1" si="71"/>
        <v>-1388</v>
      </c>
      <c r="K109" s="251" t="str">
        <f t="shared" ca="1" si="0"/>
        <v>ENCERRADO</v>
      </c>
      <c r="L109" s="247" t="s">
        <v>4740</v>
      </c>
      <c r="M109" s="247" t="s">
        <v>4741</v>
      </c>
      <c r="N109" s="247"/>
      <c r="O109" s="247" t="s">
        <v>509</v>
      </c>
      <c r="P109" s="303" t="s">
        <v>510</v>
      </c>
      <c r="Q109" s="247"/>
      <c r="R109" s="247" t="s">
        <v>4767</v>
      </c>
      <c r="S109" s="259" t="s">
        <v>519</v>
      </c>
      <c r="T109" s="299" t="s">
        <v>520</v>
      </c>
      <c r="U109" s="300"/>
      <c r="V109" s="247" t="s">
        <v>4658</v>
      </c>
      <c r="W109" s="281" t="str">
        <f>HYPERLINK("mailto:graziela.toller@ifpr.edu.br","graziela.toller@ifpr.edu.br ")</f>
        <v xml:space="preserve">graziela.toller@ifpr.edu.br </v>
      </c>
      <c r="X109" s="9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  <c r="AI109" s="99"/>
      <c r="AJ109" s="99"/>
      <c r="AK109" s="99"/>
      <c r="AL109" s="99"/>
      <c r="AM109" s="99"/>
      <c r="AN109" s="99"/>
      <c r="AO109" s="99"/>
      <c r="AP109" s="99"/>
      <c r="AQ109" s="99"/>
      <c r="AR109" s="99"/>
      <c r="AS109" s="99"/>
    </row>
    <row r="110" spans="1:45" ht="14.25" customHeight="1">
      <c r="A110" s="246" t="s">
        <v>4763</v>
      </c>
      <c r="B110" s="247" t="s">
        <v>4764</v>
      </c>
      <c r="C110" s="247"/>
      <c r="D110" s="247" t="s">
        <v>414</v>
      </c>
      <c r="E110" s="248"/>
      <c r="F110" s="248"/>
      <c r="G110" s="248">
        <v>43252</v>
      </c>
      <c r="H110" s="248">
        <v>43862</v>
      </c>
      <c r="I110" s="249" t="s">
        <v>153</v>
      </c>
      <c r="J110" s="250">
        <f t="shared" ca="1" si="71"/>
        <v>-1388</v>
      </c>
      <c r="K110" s="251" t="str">
        <f t="shared" ca="1" si="0"/>
        <v>ENCERRADO</v>
      </c>
      <c r="L110" s="247" t="s">
        <v>4740</v>
      </c>
      <c r="M110" s="247" t="s">
        <v>4741</v>
      </c>
      <c r="N110" s="247"/>
      <c r="O110" s="247" t="s">
        <v>509</v>
      </c>
      <c r="P110" s="303" t="s">
        <v>510</v>
      </c>
      <c r="Q110" s="247"/>
      <c r="R110" s="247" t="s">
        <v>4768</v>
      </c>
      <c r="S110" s="247" t="s">
        <v>509</v>
      </c>
      <c r="T110" s="303" t="s">
        <v>510</v>
      </c>
      <c r="U110" s="247"/>
      <c r="V110" s="247" t="s">
        <v>4769</v>
      </c>
      <c r="W110" s="247" t="s">
        <v>4770</v>
      </c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</row>
    <row r="111" spans="1:45" ht="14.25" customHeight="1">
      <c r="A111" s="246" t="s">
        <v>4763</v>
      </c>
      <c r="B111" s="247" t="s">
        <v>4764</v>
      </c>
      <c r="C111" s="247"/>
      <c r="D111" s="247" t="s">
        <v>414</v>
      </c>
      <c r="E111" s="248"/>
      <c r="F111" s="248"/>
      <c r="G111" s="248">
        <v>43252</v>
      </c>
      <c r="H111" s="248">
        <v>43862</v>
      </c>
      <c r="I111" s="249" t="s">
        <v>153</v>
      </c>
      <c r="J111" s="250">
        <f t="shared" ca="1" si="71"/>
        <v>-1388</v>
      </c>
      <c r="K111" s="251" t="str">
        <f t="shared" ca="1" si="0"/>
        <v>ENCERRADO</v>
      </c>
      <c r="L111" s="247" t="s">
        <v>4740</v>
      </c>
      <c r="M111" s="247" t="s">
        <v>4741</v>
      </c>
      <c r="N111" s="247"/>
      <c r="O111" s="247" t="s">
        <v>509</v>
      </c>
      <c r="P111" s="303" t="s">
        <v>510</v>
      </c>
      <c r="Q111" s="247"/>
      <c r="R111" s="247" t="s">
        <v>242</v>
      </c>
      <c r="S111" s="259" t="s">
        <v>570</v>
      </c>
      <c r="T111" s="299" t="s">
        <v>238</v>
      </c>
      <c r="U111" s="299"/>
      <c r="V111" s="299" t="s">
        <v>240</v>
      </c>
      <c r="W111" s="299" t="s">
        <v>241</v>
      </c>
      <c r="X111" s="99"/>
      <c r="Y111" s="99"/>
      <c r="Z111" s="99"/>
      <c r="AA111" s="99"/>
      <c r="AB111" s="99"/>
      <c r="AC111" s="99"/>
      <c r="AD111" s="99"/>
      <c r="AE111" s="99"/>
      <c r="AF111" s="99"/>
      <c r="AG111" s="99"/>
      <c r="AH111" s="99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</row>
    <row r="112" spans="1:45" ht="14.25" customHeight="1">
      <c r="A112" s="246" t="s">
        <v>4763</v>
      </c>
      <c r="B112" s="247" t="s">
        <v>4764</v>
      </c>
      <c r="C112" s="247"/>
      <c r="D112" s="247" t="s">
        <v>414</v>
      </c>
      <c r="E112" s="248"/>
      <c r="F112" s="248"/>
      <c r="G112" s="248">
        <v>43252</v>
      </c>
      <c r="H112" s="248">
        <v>43862</v>
      </c>
      <c r="I112" s="249" t="s">
        <v>153</v>
      </c>
      <c r="J112" s="250">
        <f t="shared" ca="1" si="71"/>
        <v>-1388</v>
      </c>
      <c r="K112" s="251" t="str">
        <f t="shared" ca="1" si="0"/>
        <v>ENCERRADO</v>
      </c>
      <c r="L112" s="247" t="s">
        <v>4740</v>
      </c>
      <c r="M112" s="247" t="s">
        <v>4741</v>
      </c>
      <c r="N112" s="247"/>
      <c r="O112" s="247" t="s">
        <v>509</v>
      </c>
      <c r="P112" s="303" t="s">
        <v>510</v>
      </c>
      <c r="Q112" s="247"/>
      <c r="R112" s="247" t="s">
        <v>187</v>
      </c>
      <c r="S112" s="247" t="s">
        <v>191</v>
      </c>
      <c r="T112" s="283" t="s">
        <v>192</v>
      </c>
      <c r="U112" s="247"/>
      <c r="V112" s="247" t="s">
        <v>649</v>
      </c>
      <c r="W112" s="281" t="str">
        <f>HYPERLINK("mailto:monice.aquino@ifpr.edu.br","monice.aquino@ifpr.edu.br")</f>
        <v>monice.aquino@ifpr.edu.br</v>
      </c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</row>
    <row r="113" spans="1:45" ht="14.25" customHeight="1">
      <c r="A113" s="246" t="s">
        <v>4763</v>
      </c>
      <c r="B113" s="247" t="s">
        <v>4764</v>
      </c>
      <c r="C113" s="247"/>
      <c r="D113" s="247" t="s">
        <v>414</v>
      </c>
      <c r="E113" s="248"/>
      <c r="F113" s="248"/>
      <c r="G113" s="248">
        <v>43252</v>
      </c>
      <c r="H113" s="248">
        <v>43862</v>
      </c>
      <c r="I113" s="249" t="s">
        <v>153</v>
      </c>
      <c r="J113" s="250">
        <f t="shared" ca="1" si="71"/>
        <v>-1388</v>
      </c>
      <c r="K113" s="251" t="str">
        <f t="shared" ca="1" si="0"/>
        <v>ENCERRADO</v>
      </c>
      <c r="L113" s="247" t="s">
        <v>4740</v>
      </c>
      <c r="M113" s="247" t="s">
        <v>4741</v>
      </c>
      <c r="N113" s="247"/>
      <c r="O113" s="247" t="s">
        <v>509</v>
      </c>
      <c r="P113" s="303" t="s">
        <v>510</v>
      </c>
      <c r="Q113" s="247"/>
      <c r="R113" s="247" t="s">
        <v>160</v>
      </c>
      <c r="S113" s="247" t="s">
        <v>154</v>
      </c>
      <c r="T113" s="281" t="str">
        <f>HYPERLINK("mailto:jumara.menon@ifpr.edu.br","jumara.menon@ifpr.edu.br")</f>
        <v>jumara.menon@ifpr.edu.br</v>
      </c>
      <c r="U113" s="247"/>
      <c r="V113" s="247" t="s">
        <v>4771</v>
      </c>
      <c r="W113" s="292" t="s">
        <v>582</v>
      </c>
      <c r="X113" s="99"/>
      <c r="Y113" s="99"/>
      <c r="Z113" s="99"/>
      <c r="AA113" s="99"/>
      <c r="AB113" s="99"/>
      <c r="AC113" s="99"/>
      <c r="AD113" s="99"/>
      <c r="AE113" s="99"/>
      <c r="AF113" s="99"/>
      <c r="AG113" s="99"/>
      <c r="AH113" s="99"/>
      <c r="AI113" s="99"/>
      <c r="AJ113" s="99"/>
      <c r="AK113" s="99"/>
      <c r="AL113" s="99"/>
      <c r="AM113" s="99"/>
      <c r="AN113" s="99"/>
      <c r="AO113" s="99"/>
      <c r="AP113" s="99"/>
      <c r="AQ113" s="99"/>
      <c r="AR113" s="99"/>
      <c r="AS113" s="99"/>
    </row>
    <row r="114" spans="1:45" ht="14.25" customHeight="1">
      <c r="A114" s="246" t="s">
        <v>4763</v>
      </c>
      <c r="B114" s="247" t="s">
        <v>4764</v>
      </c>
      <c r="C114" s="247"/>
      <c r="D114" s="247" t="s">
        <v>414</v>
      </c>
      <c r="E114" s="248"/>
      <c r="F114" s="248"/>
      <c r="G114" s="248">
        <v>43252</v>
      </c>
      <c r="H114" s="248">
        <v>43862</v>
      </c>
      <c r="I114" s="249" t="s">
        <v>153</v>
      </c>
      <c r="J114" s="250">
        <f t="shared" ca="1" si="71"/>
        <v>-1388</v>
      </c>
      <c r="K114" s="251" t="str">
        <f t="shared" ca="1" si="0"/>
        <v>ENCERRADO</v>
      </c>
      <c r="L114" s="247" t="s">
        <v>4740</v>
      </c>
      <c r="M114" s="247" t="s">
        <v>4741</v>
      </c>
      <c r="N114" s="247"/>
      <c r="O114" s="247" t="s">
        <v>509</v>
      </c>
      <c r="P114" s="303" t="s">
        <v>510</v>
      </c>
      <c r="Q114" s="247"/>
      <c r="R114" s="247" t="s">
        <v>172</v>
      </c>
      <c r="S114" s="247" t="s">
        <v>170</v>
      </c>
      <c r="T114" s="247" t="s">
        <v>3832</v>
      </c>
      <c r="U114" s="247"/>
      <c r="V114" s="247" t="s">
        <v>589</v>
      </c>
      <c r="W114" s="247" t="s">
        <v>590</v>
      </c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</row>
    <row r="115" spans="1:45" ht="14.25" customHeight="1">
      <c r="A115" s="246" t="s">
        <v>4763</v>
      </c>
      <c r="B115" s="247" t="s">
        <v>4764</v>
      </c>
      <c r="C115" s="247"/>
      <c r="D115" s="247" t="s">
        <v>414</v>
      </c>
      <c r="E115" s="248"/>
      <c r="F115" s="248"/>
      <c r="G115" s="248">
        <v>43252</v>
      </c>
      <c r="H115" s="248">
        <v>43862</v>
      </c>
      <c r="I115" s="249" t="s">
        <v>153</v>
      </c>
      <c r="J115" s="250">
        <f t="shared" ca="1" si="71"/>
        <v>-1388</v>
      </c>
      <c r="K115" s="251" t="str">
        <f t="shared" ca="1" si="0"/>
        <v>ENCERRADO</v>
      </c>
      <c r="L115" s="247" t="s">
        <v>4740</v>
      </c>
      <c r="M115" s="247" t="s">
        <v>4741</v>
      </c>
      <c r="N115" s="247"/>
      <c r="O115" s="247" t="s">
        <v>509</v>
      </c>
      <c r="P115" s="303" t="s">
        <v>510</v>
      </c>
      <c r="Q115" s="247"/>
      <c r="R115" s="247" t="s">
        <v>4772</v>
      </c>
      <c r="S115" s="247" t="s">
        <v>273</v>
      </c>
      <c r="T115" s="283" t="s">
        <v>274</v>
      </c>
      <c r="U115" s="250"/>
      <c r="V115" s="250" t="s">
        <v>4617</v>
      </c>
      <c r="W115" s="247" t="s">
        <v>4618</v>
      </c>
      <c r="X115" s="99"/>
      <c r="Y115" s="99"/>
      <c r="Z115" s="99"/>
      <c r="AA115" s="99"/>
      <c r="AB115" s="99"/>
      <c r="AC115" s="99"/>
      <c r="AD115" s="99"/>
      <c r="AE115" s="99"/>
      <c r="AF115" s="99"/>
      <c r="AG115" s="99"/>
      <c r="AH115" s="99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</row>
    <row r="116" spans="1:45" ht="14.25" customHeight="1">
      <c r="A116" s="246" t="s">
        <v>4763</v>
      </c>
      <c r="B116" s="247" t="s">
        <v>4764</v>
      </c>
      <c r="C116" s="247"/>
      <c r="D116" s="247" t="s">
        <v>414</v>
      </c>
      <c r="E116" s="248"/>
      <c r="F116" s="248"/>
      <c r="G116" s="248">
        <v>43252</v>
      </c>
      <c r="H116" s="248">
        <v>43862</v>
      </c>
      <c r="I116" s="249" t="s">
        <v>153</v>
      </c>
      <c r="J116" s="250">
        <f t="shared" ca="1" si="71"/>
        <v>-1388</v>
      </c>
      <c r="K116" s="251" t="str">
        <f t="shared" ca="1" si="0"/>
        <v>ENCERRADO</v>
      </c>
      <c r="L116" s="247" t="s">
        <v>4740</v>
      </c>
      <c r="M116" s="247" t="s">
        <v>4741</v>
      </c>
      <c r="N116" s="247"/>
      <c r="O116" s="247" t="s">
        <v>509</v>
      </c>
      <c r="P116" s="303" t="s">
        <v>510</v>
      </c>
      <c r="Q116" s="247"/>
      <c r="R116" s="247" t="s">
        <v>4773</v>
      </c>
      <c r="S116" s="250" t="s">
        <v>4617</v>
      </c>
      <c r="T116" s="247" t="s">
        <v>4618</v>
      </c>
      <c r="U116" s="247"/>
      <c r="V116" s="247" t="s">
        <v>264</v>
      </c>
      <c r="W116" s="247" t="s">
        <v>4616</v>
      </c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</row>
    <row r="117" spans="1:45" ht="14.25" customHeight="1">
      <c r="A117" s="246" t="s">
        <v>4763</v>
      </c>
      <c r="B117" s="247" t="s">
        <v>4764</v>
      </c>
      <c r="C117" s="247"/>
      <c r="D117" s="247" t="s">
        <v>414</v>
      </c>
      <c r="E117" s="248"/>
      <c r="F117" s="248"/>
      <c r="G117" s="248">
        <v>43252</v>
      </c>
      <c r="H117" s="248">
        <v>43862</v>
      </c>
      <c r="I117" s="249" t="s">
        <v>153</v>
      </c>
      <c r="J117" s="250">
        <f t="shared" ca="1" si="71"/>
        <v>-1388</v>
      </c>
      <c r="K117" s="251" t="str">
        <f t="shared" ca="1" si="0"/>
        <v>ENCERRADO</v>
      </c>
      <c r="L117" s="247" t="s">
        <v>4740</v>
      </c>
      <c r="M117" s="247" t="s">
        <v>4741</v>
      </c>
      <c r="N117" s="247"/>
      <c r="O117" s="247" t="s">
        <v>509</v>
      </c>
      <c r="P117" s="303" t="s">
        <v>510</v>
      </c>
      <c r="Q117" s="247"/>
      <c r="R117" s="247" t="s">
        <v>309</v>
      </c>
      <c r="S117" s="247" t="s">
        <v>307</v>
      </c>
      <c r="T117" s="281" t="str">
        <f>HYPERLINK("mailto:geraldo.teixeira@ifpr.edu.br","geraldo.teixeira@ifpr.edu.br")</f>
        <v>geraldo.teixeira@ifpr.edu.br</v>
      </c>
      <c r="U117" s="247"/>
      <c r="V117" s="247" t="s">
        <v>4774</v>
      </c>
      <c r="W117" s="247" t="s">
        <v>687</v>
      </c>
      <c r="X117" s="99"/>
      <c r="Y117" s="99"/>
      <c r="Z117" s="99"/>
      <c r="AA117" s="99"/>
      <c r="AB117" s="99"/>
      <c r="AC117" s="99"/>
      <c r="AD117" s="99"/>
      <c r="AE117" s="99"/>
      <c r="AF117" s="99"/>
      <c r="AG117" s="99"/>
      <c r="AH117" s="99"/>
      <c r="AI117" s="99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</row>
    <row r="118" spans="1:45" ht="14.25" customHeight="1">
      <c r="A118" s="246" t="s">
        <v>4763</v>
      </c>
      <c r="B118" s="247" t="s">
        <v>4764</v>
      </c>
      <c r="C118" s="247"/>
      <c r="D118" s="247" t="s">
        <v>414</v>
      </c>
      <c r="E118" s="248"/>
      <c r="F118" s="248"/>
      <c r="G118" s="248">
        <v>43252</v>
      </c>
      <c r="H118" s="248">
        <v>43862</v>
      </c>
      <c r="I118" s="249" t="s">
        <v>153</v>
      </c>
      <c r="J118" s="250">
        <f t="shared" ca="1" si="71"/>
        <v>-1388</v>
      </c>
      <c r="K118" s="251" t="str">
        <f t="shared" ca="1" si="0"/>
        <v>ENCERRADO</v>
      </c>
      <c r="L118" s="247" t="s">
        <v>4740</v>
      </c>
      <c r="M118" s="247" t="s">
        <v>4741</v>
      </c>
      <c r="N118" s="247"/>
      <c r="O118" s="247" t="s">
        <v>509</v>
      </c>
      <c r="P118" s="303" t="s">
        <v>510</v>
      </c>
      <c r="Q118" s="247"/>
      <c r="R118" s="247" t="s">
        <v>77</v>
      </c>
      <c r="S118" s="247" t="s">
        <v>4775</v>
      </c>
      <c r="T118" s="247" t="s">
        <v>4776</v>
      </c>
      <c r="U118" s="247"/>
      <c r="V118" s="247" t="s">
        <v>78</v>
      </c>
      <c r="W118" s="247" t="s">
        <v>79</v>
      </c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</row>
    <row r="119" spans="1:45" ht="14.25" customHeight="1">
      <c r="A119" s="246" t="s">
        <v>4763</v>
      </c>
      <c r="B119" s="247" t="s">
        <v>4764</v>
      </c>
      <c r="C119" s="247"/>
      <c r="D119" s="247" t="s">
        <v>414</v>
      </c>
      <c r="E119" s="248"/>
      <c r="F119" s="248"/>
      <c r="G119" s="248">
        <v>43252</v>
      </c>
      <c r="H119" s="248">
        <v>43862</v>
      </c>
      <c r="I119" s="249" t="s">
        <v>153</v>
      </c>
      <c r="J119" s="250">
        <f t="shared" ca="1" si="71"/>
        <v>-1388</v>
      </c>
      <c r="K119" s="251" t="str">
        <f t="shared" ca="1" si="0"/>
        <v>ENCERRADO</v>
      </c>
      <c r="L119" s="247" t="s">
        <v>4740</v>
      </c>
      <c r="M119" s="247" t="s">
        <v>4741</v>
      </c>
      <c r="N119" s="247"/>
      <c r="O119" s="247" t="s">
        <v>509</v>
      </c>
      <c r="P119" s="303" t="s">
        <v>510</v>
      </c>
      <c r="Q119" s="247"/>
      <c r="R119" s="247" t="s">
        <v>90</v>
      </c>
      <c r="S119" s="247" t="s">
        <v>1311</v>
      </c>
      <c r="T119" s="247" t="s">
        <v>1312</v>
      </c>
      <c r="U119" s="247"/>
      <c r="V119" s="247" t="s">
        <v>4777</v>
      </c>
      <c r="W119" s="247" t="s">
        <v>4778</v>
      </c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  <c r="AJ119" s="99"/>
      <c r="AK119" s="99"/>
      <c r="AL119" s="99"/>
      <c r="AM119" s="99"/>
      <c r="AN119" s="99"/>
      <c r="AO119" s="99"/>
      <c r="AP119" s="99"/>
      <c r="AQ119" s="99"/>
      <c r="AR119" s="99"/>
      <c r="AS119" s="99"/>
    </row>
    <row r="120" spans="1:45" ht="14.25" customHeight="1">
      <c r="A120" s="246" t="s">
        <v>4763</v>
      </c>
      <c r="B120" s="247" t="s">
        <v>4764</v>
      </c>
      <c r="C120" s="247"/>
      <c r="D120" s="247" t="s">
        <v>414</v>
      </c>
      <c r="E120" s="248"/>
      <c r="F120" s="248"/>
      <c r="G120" s="248">
        <v>43252</v>
      </c>
      <c r="H120" s="248">
        <v>43862</v>
      </c>
      <c r="I120" s="249" t="s">
        <v>153</v>
      </c>
      <c r="J120" s="250">
        <f t="shared" ca="1" si="71"/>
        <v>-1388</v>
      </c>
      <c r="K120" s="251" t="str">
        <f t="shared" ca="1" si="0"/>
        <v>ENCERRADO</v>
      </c>
      <c r="L120" s="247" t="s">
        <v>4740</v>
      </c>
      <c r="M120" s="247" t="s">
        <v>4741</v>
      </c>
      <c r="N120" s="247"/>
      <c r="O120" s="247" t="s">
        <v>509</v>
      </c>
      <c r="P120" s="303" t="s">
        <v>510</v>
      </c>
      <c r="Q120" s="247"/>
      <c r="R120" s="247" t="s">
        <v>808</v>
      </c>
      <c r="S120" s="247" t="s">
        <v>56</v>
      </c>
      <c r="T120" s="281" t="str">
        <f>HYPERLINK("mailto:rejanea.matusaiki@ifpr.edu.br","rejanea.matusaiki@ifpr.edu.br")</f>
        <v>rejanea.matusaiki@ifpr.edu.br</v>
      </c>
      <c r="U120" s="247"/>
      <c r="V120" s="247" t="s">
        <v>377</v>
      </c>
      <c r="W120" s="281" t="str">
        <f>HYPERLINK("mailto:fabiane.gouveia@ifpr.edu.br","fabiane.gouveia@ifpr.edu.br")</f>
        <v>fabiane.gouveia@ifpr.edu.br</v>
      </c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</row>
    <row r="121" spans="1:45" ht="14.25" customHeight="1">
      <c r="A121" s="246" t="s">
        <v>4763</v>
      </c>
      <c r="B121" s="247" t="s">
        <v>4764</v>
      </c>
      <c r="C121" s="247"/>
      <c r="D121" s="247" t="s">
        <v>414</v>
      </c>
      <c r="E121" s="248"/>
      <c r="F121" s="248"/>
      <c r="G121" s="248">
        <v>43252</v>
      </c>
      <c r="H121" s="248">
        <v>43862</v>
      </c>
      <c r="I121" s="249" t="s">
        <v>153</v>
      </c>
      <c r="J121" s="250">
        <f t="shared" ca="1" si="71"/>
        <v>-1388</v>
      </c>
      <c r="K121" s="251" t="str">
        <f t="shared" ca="1" si="0"/>
        <v>ENCERRADO</v>
      </c>
      <c r="L121" s="247" t="s">
        <v>4740</v>
      </c>
      <c r="M121" s="247" t="s">
        <v>4741</v>
      </c>
      <c r="N121" s="247"/>
      <c r="O121" s="247" t="s">
        <v>509</v>
      </c>
      <c r="P121" s="303" t="s">
        <v>510</v>
      </c>
      <c r="Q121" s="247"/>
      <c r="R121" s="247" t="s">
        <v>32</v>
      </c>
      <c r="S121" s="247" t="s">
        <v>4779</v>
      </c>
      <c r="T121" s="247" t="s">
        <v>28</v>
      </c>
      <c r="U121" s="247"/>
      <c r="V121" s="247" t="s">
        <v>4780</v>
      </c>
      <c r="W121" s="247" t="s">
        <v>4781</v>
      </c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</row>
    <row r="122" spans="1:45" ht="14.25" customHeight="1">
      <c r="A122" s="246" t="s">
        <v>4763</v>
      </c>
      <c r="B122" s="247" t="s">
        <v>4764</v>
      </c>
      <c r="C122" s="247"/>
      <c r="D122" s="247" t="s">
        <v>414</v>
      </c>
      <c r="E122" s="248"/>
      <c r="F122" s="248"/>
      <c r="G122" s="248">
        <v>43252</v>
      </c>
      <c r="H122" s="248">
        <v>43862</v>
      </c>
      <c r="I122" s="249" t="s">
        <v>153</v>
      </c>
      <c r="J122" s="250">
        <f t="shared" ca="1" si="71"/>
        <v>-1388</v>
      </c>
      <c r="K122" s="251" t="str">
        <f t="shared" ca="1" si="0"/>
        <v>ENCERRADO</v>
      </c>
      <c r="L122" s="247" t="s">
        <v>4740</v>
      </c>
      <c r="M122" s="247" t="s">
        <v>4741</v>
      </c>
      <c r="N122" s="247"/>
      <c r="O122" s="247" t="s">
        <v>509</v>
      </c>
      <c r="P122" s="303" t="s">
        <v>510</v>
      </c>
      <c r="Q122" s="279"/>
      <c r="R122" s="279" t="s">
        <v>396</v>
      </c>
      <c r="S122" s="247" t="s">
        <v>4782</v>
      </c>
      <c r="T122" s="283" t="s">
        <v>4783</v>
      </c>
      <c r="U122" s="247"/>
      <c r="V122" s="247" t="s">
        <v>4586</v>
      </c>
      <c r="W122" s="281" t="str">
        <f>HYPERLINK("mailto:evandro.leonardi@ifpr.edu.br","evandro.leonardi@ifpr.edu.br")</f>
        <v>evandro.leonardi@ifpr.edu.br</v>
      </c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</row>
    <row r="123" spans="1:45" ht="14.25" customHeight="1">
      <c r="A123" s="246" t="s">
        <v>4763</v>
      </c>
      <c r="B123" s="247" t="s">
        <v>4764</v>
      </c>
      <c r="C123" s="247"/>
      <c r="D123" s="247" t="s">
        <v>414</v>
      </c>
      <c r="E123" s="248"/>
      <c r="F123" s="248"/>
      <c r="G123" s="248">
        <v>43252</v>
      </c>
      <c r="H123" s="248">
        <v>43862</v>
      </c>
      <c r="I123" s="249" t="s">
        <v>153</v>
      </c>
      <c r="J123" s="250">
        <f t="shared" ca="1" si="71"/>
        <v>-1388</v>
      </c>
      <c r="K123" s="251" t="str">
        <f t="shared" ca="1" si="0"/>
        <v>ENCERRADO</v>
      </c>
      <c r="L123" s="247" t="s">
        <v>4740</v>
      </c>
      <c r="M123" s="247" t="s">
        <v>4741</v>
      </c>
      <c r="N123" s="247"/>
      <c r="O123" s="247" t="s">
        <v>509</v>
      </c>
      <c r="P123" s="303" t="s">
        <v>510</v>
      </c>
      <c r="Q123" s="247"/>
      <c r="R123" s="247" t="s">
        <v>4554</v>
      </c>
      <c r="S123" s="247" t="s">
        <v>341</v>
      </c>
      <c r="T123" s="281" t="str">
        <f>HYPERLINK("mailto:monica.chlad@ifpr.edu.br","monica.chlad@ifpr.edu.br")</f>
        <v>monica.chlad@ifpr.edu.br</v>
      </c>
      <c r="U123" s="247"/>
      <c r="V123" s="247" t="s">
        <v>4784</v>
      </c>
      <c r="W123" s="247" t="s">
        <v>1004</v>
      </c>
      <c r="X123" s="9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</row>
    <row r="124" spans="1:45" ht="14.25" customHeight="1">
      <c r="A124" s="246" t="s">
        <v>4763</v>
      </c>
      <c r="B124" s="247" t="s">
        <v>4764</v>
      </c>
      <c r="C124" s="247"/>
      <c r="D124" s="247" t="s">
        <v>414</v>
      </c>
      <c r="E124" s="248"/>
      <c r="F124" s="248"/>
      <c r="G124" s="248">
        <v>43252</v>
      </c>
      <c r="H124" s="248">
        <v>43862</v>
      </c>
      <c r="I124" s="249" t="s">
        <v>153</v>
      </c>
      <c r="J124" s="250">
        <f t="shared" ca="1" si="71"/>
        <v>-1388</v>
      </c>
      <c r="K124" s="251" t="str">
        <f t="shared" ca="1" si="0"/>
        <v>ENCERRADO</v>
      </c>
      <c r="L124" s="247" t="s">
        <v>4740</v>
      </c>
      <c r="M124" s="247" t="s">
        <v>4741</v>
      </c>
      <c r="N124" s="247"/>
      <c r="O124" s="247" t="s">
        <v>509</v>
      </c>
      <c r="P124" s="303" t="s">
        <v>510</v>
      </c>
      <c r="Q124" s="247"/>
      <c r="R124" s="247" t="s">
        <v>528</v>
      </c>
      <c r="S124" s="304" t="s">
        <v>4785</v>
      </c>
      <c r="T124" s="305" t="s">
        <v>4786</v>
      </c>
      <c r="U124" s="300"/>
      <c r="V124" s="247" t="s">
        <v>1722</v>
      </c>
      <c r="W124" s="281" t="str">
        <f>HYPERLINK("mailto:valdenir.iotti@ifpr.edu.br","valdenir.iotti@ifpr.edu.br")</f>
        <v>valdenir.iotti@ifpr.edu.br</v>
      </c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</row>
    <row r="125" spans="1:45" ht="14.25" customHeight="1">
      <c r="A125" s="246" t="s">
        <v>4763</v>
      </c>
      <c r="B125" s="247" t="s">
        <v>4764</v>
      </c>
      <c r="C125" s="247"/>
      <c r="D125" s="247" t="s">
        <v>414</v>
      </c>
      <c r="E125" s="248"/>
      <c r="F125" s="248"/>
      <c r="G125" s="248">
        <v>43252</v>
      </c>
      <c r="H125" s="248">
        <v>43862</v>
      </c>
      <c r="I125" s="249" t="s">
        <v>153</v>
      </c>
      <c r="J125" s="250">
        <f t="shared" ca="1" si="71"/>
        <v>-1388</v>
      </c>
      <c r="K125" s="251" t="str">
        <f t="shared" ca="1" si="0"/>
        <v>ENCERRADO</v>
      </c>
      <c r="L125" s="247" t="s">
        <v>4740</v>
      </c>
      <c r="M125" s="247" t="s">
        <v>4741</v>
      </c>
      <c r="N125" s="247"/>
      <c r="O125" s="247" t="s">
        <v>509</v>
      </c>
      <c r="P125" s="303" t="s">
        <v>510</v>
      </c>
      <c r="Q125" s="247"/>
      <c r="R125" s="247" t="s">
        <v>726</v>
      </c>
      <c r="S125" s="247" t="s">
        <v>4676</v>
      </c>
      <c r="T125" s="247" t="s">
        <v>4677</v>
      </c>
      <c r="U125" s="247"/>
      <c r="V125" s="247" t="s">
        <v>289</v>
      </c>
      <c r="W125" s="247" t="s">
        <v>290</v>
      </c>
      <c r="X125" s="99"/>
      <c r="Y125" s="99"/>
      <c r="Z125" s="99"/>
      <c r="AA125" s="99"/>
      <c r="AB125" s="99"/>
      <c r="AC125" s="99"/>
      <c r="AD125" s="99"/>
      <c r="AE125" s="99"/>
      <c r="AF125" s="99"/>
      <c r="AG125" s="99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</row>
    <row r="126" spans="1:45" ht="14.25" customHeight="1">
      <c r="A126" s="246" t="s">
        <v>4763</v>
      </c>
      <c r="B126" s="247" t="s">
        <v>4764</v>
      </c>
      <c r="C126" s="247"/>
      <c r="D126" s="247" t="s">
        <v>414</v>
      </c>
      <c r="E126" s="248"/>
      <c r="F126" s="248"/>
      <c r="G126" s="248">
        <v>43252</v>
      </c>
      <c r="H126" s="248">
        <v>43862</v>
      </c>
      <c r="I126" s="249" t="s">
        <v>153</v>
      </c>
      <c r="J126" s="250">
        <f t="shared" ca="1" si="71"/>
        <v>-1388</v>
      </c>
      <c r="K126" s="251" t="str">
        <f t="shared" ca="1" si="0"/>
        <v>ENCERRADO</v>
      </c>
      <c r="L126" s="247" t="s">
        <v>4740</v>
      </c>
      <c r="M126" s="247" t="s">
        <v>4741</v>
      </c>
      <c r="N126" s="247"/>
      <c r="O126" s="247" t="s">
        <v>509</v>
      </c>
      <c r="P126" s="303" t="s">
        <v>510</v>
      </c>
      <c r="Q126" s="247"/>
      <c r="R126" s="247" t="s">
        <v>129</v>
      </c>
      <c r="S126" s="278" t="s">
        <v>127</v>
      </c>
      <c r="T126" s="247" t="s">
        <v>504</v>
      </c>
      <c r="U126" s="247"/>
      <c r="V126" s="247" t="s">
        <v>4787</v>
      </c>
      <c r="W126" s="247" t="s">
        <v>4788</v>
      </c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</row>
    <row r="127" spans="1:45" ht="14.25" customHeight="1">
      <c r="A127" s="246" t="s">
        <v>4763</v>
      </c>
      <c r="B127" s="247" t="s">
        <v>4764</v>
      </c>
      <c r="C127" s="247"/>
      <c r="D127" s="247" t="s">
        <v>414</v>
      </c>
      <c r="E127" s="248"/>
      <c r="F127" s="248"/>
      <c r="G127" s="248">
        <v>43252</v>
      </c>
      <c r="H127" s="248">
        <v>43862</v>
      </c>
      <c r="I127" s="249" t="s">
        <v>153</v>
      </c>
      <c r="J127" s="250">
        <f t="shared" ca="1" si="71"/>
        <v>-1388</v>
      </c>
      <c r="K127" s="251" t="str">
        <f t="shared" ca="1" si="0"/>
        <v>ENCERRADO</v>
      </c>
      <c r="L127" s="247" t="s">
        <v>4740</v>
      </c>
      <c r="M127" s="247" t="s">
        <v>4741</v>
      </c>
      <c r="N127" s="247"/>
      <c r="O127" s="247" t="s">
        <v>509</v>
      </c>
      <c r="P127" s="303" t="s">
        <v>510</v>
      </c>
      <c r="Q127" s="247"/>
      <c r="R127" s="247" t="s">
        <v>470</v>
      </c>
      <c r="S127" s="304" t="s">
        <v>471</v>
      </c>
      <c r="T127" s="305" t="s">
        <v>472</v>
      </c>
      <c r="U127" s="300"/>
      <c r="V127" s="247" t="s">
        <v>863</v>
      </c>
      <c r="W127" s="247" t="s">
        <v>4789</v>
      </c>
      <c r="X127" s="99"/>
      <c r="Y127" s="99"/>
      <c r="Z127" s="99"/>
      <c r="AA127" s="99"/>
      <c r="AB127" s="99"/>
      <c r="AC127" s="99"/>
      <c r="AD127" s="99"/>
      <c r="AE127" s="99"/>
      <c r="AF127" s="99"/>
      <c r="AG127" s="99"/>
      <c r="AH127" s="99"/>
      <c r="AI127" s="99"/>
      <c r="AJ127" s="99"/>
      <c r="AK127" s="99"/>
      <c r="AL127" s="99"/>
      <c r="AM127" s="99"/>
      <c r="AN127" s="99"/>
      <c r="AO127" s="99"/>
      <c r="AP127" s="99"/>
      <c r="AQ127" s="99"/>
      <c r="AR127" s="99"/>
      <c r="AS127" s="99"/>
    </row>
    <row r="128" spans="1:45" ht="14.25" customHeight="1">
      <c r="A128" s="246" t="s">
        <v>4763</v>
      </c>
      <c r="B128" s="247" t="s">
        <v>4764</v>
      </c>
      <c r="C128" s="247"/>
      <c r="D128" s="247" t="s">
        <v>414</v>
      </c>
      <c r="E128" s="248"/>
      <c r="F128" s="248"/>
      <c r="G128" s="248">
        <v>43252</v>
      </c>
      <c r="H128" s="248">
        <v>43862</v>
      </c>
      <c r="I128" s="249" t="s">
        <v>153</v>
      </c>
      <c r="J128" s="250">
        <f t="shared" ca="1" si="71"/>
        <v>-1388</v>
      </c>
      <c r="K128" s="251" t="str">
        <f t="shared" ca="1" si="0"/>
        <v>ENCERRADO</v>
      </c>
      <c r="L128" s="247" t="s">
        <v>4740</v>
      </c>
      <c r="M128" s="247" t="s">
        <v>4741</v>
      </c>
      <c r="N128" s="247"/>
      <c r="O128" s="247" t="s">
        <v>509</v>
      </c>
      <c r="P128" s="303" t="s">
        <v>510</v>
      </c>
      <c r="Q128" s="247"/>
      <c r="R128" s="247" t="s">
        <v>65</v>
      </c>
      <c r="S128" s="247" t="s">
        <v>4790</v>
      </c>
      <c r="T128" s="247" t="s">
        <v>2202</v>
      </c>
      <c r="U128" s="247"/>
      <c r="V128" s="247" t="s">
        <v>59</v>
      </c>
      <c r="W128" s="247" t="s">
        <v>60</v>
      </c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</row>
    <row r="129" spans="1:45" ht="14.25" customHeight="1">
      <c r="A129" s="246" t="s">
        <v>4763</v>
      </c>
      <c r="B129" s="247" t="s">
        <v>4764</v>
      </c>
      <c r="C129" s="247"/>
      <c r="D129" s="247" t="s">
        <v>414</v>
      </c>
      <c r="E129" s="248"/>
      <c r="F129" s="248"/>
      <c r="G129" s="248">
        <v>43252</v>
      </c>
      <c r="H129" s="248">
        <v>43862</v>
      </c>
      <c r="I129" s="249" t="s">
        <v>153</v>
      </c>
      <c r="J129" s="250">
        <f t="shared" ca="1" si="71"/>
        <v>-1388</v>
      </c>
      <c r="K129" s="251" t="str">
        <f t="shared" ca="1" si="0"/>
        <v>ENCERRADO</v>
      </c>
      <c r="L129" s="247" t="s">
        <v>4740</v>
      </c>
      <c r="M129" s="247" t="s">
        <v>4741</v>
      </c>
      <c r="N129" s="247"/>
      <c r="O129" s="247" t="s">
        <v>509</v>
      </c>
      <c r="P129" s="303" t="s">
        <v>510</v>
      </c>
      <c r="Q129" s="247"/>
      <c r="R129" s="247" t="s">
        <v>553</v>
      </c>
      <c r="S129" s="247" t="s">
        <v>4791</v>
      </c>
      <c r="T129" s="306" t="s">
        <v>1966</v>
      </c>
      <c r="U129" s="307"/>
      <c r="V129" s="307" t="s">
        <v>4792</v>
      </c>
      <c r="W129" s="308" t="s">
        <v>4793</v>
      </c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</row>
    <row r="130" spans="1:45" ht="14.25" customHeight="1">
      <c r="A130" s="246" t="s">
        <v>4763</v>
      </c>
      <c r="B130" s="247" t="s">
        <v>4764</v>
      </c>
      <c r="C130" s="247"/>
      <c r="D130" s="247" t="s">
        <v>414</v>
      </c>
      <c r="E130" s="248"/>
      <c r="F130" s="248"/>
      <c r="G130" s="248">
        <v>43252</v>
      </c>
      <c r="H130" s="248">
        <v>43862</v>
      </c>
      <c r="I130" s="249" t="s">
        <v>153</v>
      </c>
      <c r="J130" s="250">
        <f t="shared" ca="1" si="71"/>
        <v>-1388</v>
      </c>
      <c r="K130" s="251" t="str">
        <f t="shared" ca="1" si="0"/>
        <v>ENCERRADO</v>
      </c>
      <c r="L130" s="247" t="s">
        <v>4740</v>
      </c>
      <c r="M130" s="247" t="s">
        <v>4741</v>
      </c>
      <c r="N130" s="247"/>
      <c r="O130" s="247" t="s">
        <v>509</v>
      </c>
      <c r="P130" s="303" t="s">
        <v>510</v>
      </c>
      <c r="Q130" s="247"/>
      <c r="R130" s="247" t="s">
        <v>639</v>
      </c>
      <c r="S130" s="247" t="s">
        <v>4794</v>
      </c>
      <c r="T130" s="247" t="s">
        <v>4795</v>
      </c>
      <c r="U130" s="247"/>
      <c r="V130" s="247" t="s">
        <v>640</v>
      </c>
      <c r="W130" s="281" t="str">
        <f>HYPERLINK("mailto:ana.keltel@ifpr.edu.br","ana.keltel@ifpr.edu.br")</f>
        <v>ana.keltel@ifpr.edu.br</v>
      </c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</row>
    <row r="131" spans="1:45" ht="14.25" customHeight="1">
      <c r="A131" s="246" t="s">
        <v>4763</v>
      </c>
      <c r="B131" s="247" t="s">
        <v>4764</v>
      </c>
      <c r="C131" s="247"/>
      <c r="D131" s="247" t="s">
        <v>414</v>
      </c>
      <c r="E131" s="248"/>
      <c r="F131" s="248"/>
      <c r="G131" s="248">
        <v>43252</v>
      </c>
      <c r="H131" s="248">
        <v>43862</v>
      </c>
      <c r="I131" s="249" t="s">
        <v>153</v>
      </c>
      <c r="J131" s="250">
        <f t="shared" ca="1" si="71"/>
        <v>-1388</v>
      </c>
      <c r="K131" s="251" t="str">
        <f t="shared" ca="1" si="0"/>
        <v>ENCERRADO</v>
      </c>
      <c r="L131" s="247" t="s">
        <v>4740</v>
      </c>
      <c r="M131" s="247" t="s">
        <v>4741</v>
      </c>
      <c r="N131" s="247"/>
      <c r="O131" s="247" t="s">
        <v>509</v>
      </c>
      <c r="P131" s="303" t="s">
        <v>510</v>
      </c>
      <c r="Q131" s="247"/>
      <c r="R131" s="247" t="s">
        <v>616</v>
      </c>
      <c r="S131" s="247" t="s">
        <v>617</v>
      </c>
      <c r="T131" s="281" t="str">
        <f>HYPERLINK("mailto:jose.bueno@ifpr.edu.br","jose.bueno@ifpr.edu.br")</f>
        <v>jose.bueno@ifpr.edu.br</v>
      </c>
      <c r="U131" s="247"/>
      <c r="V131" s="247" t="s">
        <v>619</v>
      </c>
      <c r="W131" s="247" t="s">
        <v>933</v>
      </c>
      <c r="X131" s="9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99"/>
      <c r="AP131" s="99"/>
      <c r="AQ131" s="99"/>
      <c r="AR131" s="99"/>
      <c r="AS131" s="99"/>
    </row>
    <row r="132" spans="1:45" ht="14.25" customHeight="1">
      <c r="A132" s="246" t="s">
        <v>4763</v>
      </c>
      <c r="B132" s="247" t="s">
        <v>4764</v>
      </c>
      <c r="C132" s="247"/>
      <c r="D132" s="247" t="s">
        <v>414</v>
      </c>
      <c r="E132" s="248"/>
      <c r="F132" s="248"/>
      <c r="G132" s="248">
        <v>43252</v>
      </c>
      <c r="H132" s="248">
        <v>43862</v>
      </c>
      <c r="I132" s="249" t="s">
        <v>153</v>
      </c>
      <c r="J132" s="250">
        <f t="shared" ca="1" si="71"/>
        <v>-1388</v>
      </c>
      <c r="K132" s="251" t="str">
        <f t="shared" ca="1" si="0"/>
        <v>ENCERRADO</v>
      </c>
      <c r="L132" s="247" t="s">
        <v>4740</v>
      </c>
      <c r="M132" s="247" t="s">
        <v>4741</v>
      </c>
      <c r="N132" s="247"/>
      <c r="O132" s="247" t="s">
        <v>509</v>
      </c>
      <c r="P132" s="303" t="s">
        <v>510</v>
      </c>
      <c r="Q132" s="254"/>
      <c r="R132" s="254" t="s">
        <v>444</v>
      </c>
      <c r="S132" s="247" t="s">
        <v>441</v>
      </c>
      <c r="T132" s="247" t="s">
        <v>442</v>
      </c>
      <c r="U132" s="247"/>
      <c r="V132" s="247" t="s">
        <v>4796</v>
      </c>
      <c r="W132" s="247" t="s">
        <v>695</v>
      </c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</row>
    <row r="133" spans="1:45" ht="14.25" customHeight="1">
      <c r="A133" s="246" t="s">
        <v>4763</v>
      </c>
      <c r="B133" s="247" t="s">
        <v>4764</v>
      </c>
      <c r="C133" s="247"/>
      <c r="D133" s="247" t="s">
        <v>414</v>
      </c>
      <c r="E133" s="248"/>
      <c r="F133" s="248"/>
      <c r="G133" s="248">
        <v>43252</v>
      </c>
      <c r="H133" s="248">
        <v>43862</v>
      </c>
      <c r="I133" s="249" t="s">
        <v>153</v>
      </c>
      <c r="J133" s="250">
        <f t="shared" ca="1" si="71"/>
        <v>-1388</v>
      </c>
      <c r="K133" s="251" t="str">
        <f t="shared" ca="1" si="0"/>
        <v>ENCERRADO</v>
      </c>
      <c r="L133" s="247" t="s">
        <v>4740</v>
      </c>
      <c r="M133" s="247" t="s">
        <v>4741</v>
      </c>
      <c r="N133" s="247"/>
      <c r="O133" s="247" t="s">
        <v>509</v>
      </c>
      <c r="P133" s="303" t="s">
        <v>510</v>
      </c>
      <c r="Q133" s="247"/>
      <c r="R133" s="247" t="s">
        <v>115</v>
      </c>
      <c r="S133" s="247" t="s">
        <v>4797</v>
      </c>
      <c r="T133" s="281" t="str">
        <f>HYPERLINK("mailto:juliana.such@ifpr.edu.br","claudemiro.oliveira@ifpr.edu.br")</f>
        <v>claudemiro.oliveira@ifpr.edu.br</v>
      </c>
      <c r="U133" s="247"/>
      <c r="V133" s="247" t="s">
        <v>2108</v>
      </c>
      <c r="W133" s="247" t="s">
        <v>2109</v>
      </c>
      <c r="X133" s="99"/>
      <c r="Y133" s="99"/>
      <c r="Z133" s="99"/>
      <c r="AA133" s="99"/>
      <c r="AB133" s="99"/>
      <c r="AC133" s="99"/>
      <c r="AD133" s="99"/>
      <c r="AE133" s="99"/>
      <c r="AF133" s="99"/>
      <c r="AG133" s="99"/>
      <c r="AH133" s="99"/>
      <c r="AI133" s="99"/>
      <c r="AJ133" s="99"/>
      <c r="AK133" s="99"/>
      <c r="AL133" s="99"/>
      <c r="AM133" s="99"/>
      <c r="AN133" s="99"/>
      <c r="AO133" s="99"/>
      <c r="AP133" s="99"/>
      <c r="AQ133" s="99"/>
      <c r="AR133" s="99"/>
      <c r="AS133" s="99"/>
    </row>
    <row r="134" spans="1:45" ht="14.25" customHeight="1">
      <c r="A134" s="246" t="s">
        <v>4763</v>
      </c>
      <c r="B134" s="247" t="s">
        <v>4764</v>
      </c>
      <c r="C134" s="247"/>
      <c r="D134" s="247" t="s">
        <v>414</v>
      </c>
      <c r="E134" s="248"/>
      <c r="F134" s="248"/>
      <c r="G134" s="248">
        <v>43252</v>
      </c>
      <c r="H134" s="248">
        <v>43862</v>
      </c>
      <c r="I134" s="249" t="s">
        <v>153</v>
      </c>
      <c r="J134" s="250">
        <f t="shared" ca="1" si="71"/>
        <v>-1388</v>
      </c>
      <c r="K134" s="251" t="str">
        <f t="shared" ca="1" si="0"/>
        <v>ENCERRADO</v>
      </c>
      <c r="L134" s="247" t="s">
        <v>4740</v>
      </c>
      <c r="M134" s="247" t="s">
        <v>4741</v>
      </c>
      <c r="N134" s="247"/>
      <c r="O134" s="247" t="s">
        <v>509</v>
      </c>
      <c r="P134" s="303" t="s">
        <v>510</v>
      </c>
      <c r="Q134" s="247"/>
      <c r="R134" s="247" t="s">
        <v>367</v>
      </c>
      <c r="S134" s="247" t="s">
        <v>4798</v>
      </c>
      <c r="T134" s="247" t="s">
        <v>4799</v>
      </c>
      <c r="U134" s="247"/>
      <c r="V134" s="247" t="s">
        <v>720</v>
      </c>
      <c r="W134" s="247" t="s">
        <v>4800</v>
      </c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</row>
    <row r="135" spans="1:45" ht="14.25" customHeight="1">
      <c r="A135" s="246" t="s">
        <v>4763</v>
      </c>
      <c r="B135" s="247" t="s">
        <v>4764</v>
      </c>
      <c r="C135" s="247"/>
      <c r="D135" s="247" t="s">
        <v>414</v>
      </c>
      <c r="E135" s="248"/>
      <c r="F135" s="248"/>
      <c r="G135" s="248">
        <v>43252</v>
      </c>
      <c r="H135" s="248">
        <v>43862</v>
      </c>
      <c r="I135" s="249" t="s">
        <v>153</v>
      </c>
      <c r="J135" s="250">
        <f t="shared" ca="1" si="71"/>
        <v>-1388</v>
      </c>
      <c r="K135" s="251" t="str">
        <f t="shared" ca="1" si="0"/>
        <v>ENCERRADO</v>
      </c>
      <c r="L135" s="247" t="s">
        <v>4740</v>
      </c>
      <c r="M135" s="247" t="s">
        <v>4741</v>
      </c>
      <c r="N135" s="247"/>
      <c r="O135" s="247" t="s">
        <v>509</v>
      </c>
      <c r="P135" s="303" t="s">
        <v>510</v>
      </c>
      <c r="Q135" s="247"/>
      <c r="R135" s="247" t="s">
        <v>353</v>
      </c>
      <c r="S135" s="247" t="s">
        <v>1316</v>
      </c>
      <c r="T135" s="281" t="s">
        <v>1317</v>
      </c>
      <c r="U135" s="247"/>
      <c r="V135" s="247" t="s">
        <v>4801</v>
      </c>
      <c r="W135" s="247" t="s">
        <v>4608</v>
      </c>
      <c r="X135" s="99"/>
      <c r="Y135" s="99"/>
      <c r="Z135" s="99"/>
      <c r="AA135" s="99"/>
      <c r="AB135" s="99"/>
      <c r="AC135" s="99"/>
      <c r="AD135" s="99"/>
      <c r="AE135" s="99"/>
      <c r="AF135" s="99"/>
      <c r="AG135" s="99"/>
      <c r="AH135" s="99"/>
      <c r="AI135" s="99"/>
      <c r="AJ135" s="99"/>
      <c r="AK135" s="99"/>
      <c r="AL135" s="99"/>
      <c r="AM135" s="99"/>
      <c r="AN135" s="99"/>
      <c r="AO135" s="99"/>
      <c r="AP135" s="99"/>
      <c r="AQ135" s="99"/>
      <c r="AR135" s="99"/>
      <c r="AS135" s="99"/>
    </row>
    <row r="136" spans="1:45" ht="14.25" customHeight="1">
      <c r="A136" s="246" t="s">
        <v>4802</v>
      </c>
      <c r="B136" s="247" t="s">
        <v>4803</v>
      </c>
      <c r="C136" s="247"/>
      <c r="D136" s="247" t="s">
        <v>4804</v>
      </c>
      <c r="E136" s="296"/>
      <c r="F136" s="296"/>
      <c r="G136" s="296">
        <v>43585</v>
      </c>
      <c r="H136" s="296">
        <v>43951</v>
      </c>
      <c r="I136" s="249" t="s">
        <v>199</v>
      </c>
      <c r="J136" s="249">
        <f ca="1">H136-CONTROLE!$A$2</f>
        <v>-1299</v>
      </c>
      <c r="K136" s="251" t="str">
        <f t="shared" ca="1" si="0"/>
        <v>ENCERRADO</v>
      </c>
      <c r="L136" s="247" t="s">
        <v>4805</v>
      </c>
      <c r="M136" s="247" t="s">
        <v>1543</v>
      </c>
      <c r="N136" s="247"/>
      <c r="O136" s="247" t="s">
        <v>4532</v>
      </c>
      <c r="P136" s="247" t="s">
        <v>4540</v>
      </c>
      <c r="Q136" s="247"/>
      <c r="R136" s="247" t="s">
        <v>407</v>
      </c>
      <c r="S136" s="247" t="s">
        <v>4806</v>
      </c>
      <c r="T136" s="281" t="str">
        <f>HYPERLINK("mailto:loeide.bezerra@ifpr.edu.br","loeide.bezerra@ifpr.edu.br")</f>
        <v>loeide.bezerra@ifpr.edu.br</v>
      </c>
      <c r="U136" s="247"/>
      <c r="V136" s="247" t="s">
        <v>410</v>
      </c>
      <c r="W136" s="247" t="s">
        <v>411</v>
      </c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</row>
    <row r="137" spans="1:45" ht="14.25" customHeight="1">
      <c r="A137" s="246" t="s">
        <v>4807</v>
      </c>
      <c r="B137" s="247" t="s">
        <v>4808</v>
      </c>
      <c r="C137" s="247"/>
      <c r="D137" s="247" t="s">
        <v>4809</v>
      </c>
      <c r="E137" s="297" t="s">
        <v>4734</v>
      </c>
      <c r="F137" s="296"/>
      <c r="G137" s="296">
        <v>43985</v>
      </c>
      <c r="H137" s="296">
        <v>44350</v>
      </c>
      <c r="I137" s="249" t="s">
        <v>219</v>
      </c>
      <c r="J137" s="249">
        <f ca="1">H137-CONTROLE!$A$2</f>
        <v>-900</v>
      </c>
      <c r="K137" s="251" t="str">
        <f t="shared" ca="1" si="0"/>
        <v>ENCERRADO</v>
      </c>
      <c r="L137" s="247" t="s">
        <v>1199</v>
      </c>
      <c r="M137" s="247" t="s">
        <v>681</v>
      </c>
      <c r="N137" s="247"/>
      <c r="O137" s="247" t="s">
        <v>4750</v>
      </c>
      <c r="P137" s="247" t="s">
        <v>308</v>
      </c>
      <c r="Q137" s="247"/>
      <c r="R137" s="247" t="s">
        <v>309</v>
      </c>
      <c r="S137" s="247" t="s">
        <v>4752</v>
      </c>
      <c r="T137" s="247" t="s">
        <v>311</v>
      </c>
      <c r="U137" s="247"/>
      <c r="V137" s="247" t="s">
        <v>4596</v>
      </c>
      <c r="W137" s="247" t="s">
        <v>4597</v>
      </c>
      <c r="X137" s="99"/>
      <c r="Y137" s="99"/>
      <c r="Z137" s="99"/>
      <c r="AA137" s="99"/>
      <c r="AB137" s="99"/>
      <c r="AC137" s="99"/>
      <c r="AD137" s="99"/>
      <c r="AE137" s="99"/>
      <c r="AF137" s="99"/>
      <c r="AG137" s="99"/>
      <c r="AH137" s="99"/>
      <c r="AI137" s="99"/>
      <c r="AJ137" s="99"/>
      <c r="AK137" s="99"/>
      <c r="AL137" s="99"/>
      <c r="AM137" s="99"/>
      <c r="AN137" s="99"/>
      <c r="AO137" s="99"/>
      <c r="AP137" s="99"/>
      <c r="AQ137" s="99"/>
      <c r="AR137" s="99"/>
      <c r="AS137" s="99"/>
    </row>
    <row r="138" spans="1:45" ht="14.25" customHeight="1">
      <c r="A138" s="246" t="s">
        <v>4810</v>
      </c>
      <c r="B138" s="247" t="s">
        <v>4811</v>
      </c>
      <c r="C138" s="247"/>
      <c r="D138" s="247" t="s">
        <v>4812</v>
      </c>
      <c r="E138" s="296"/>
      <c r="F138" s="296"/>
      <c r="G138" s="296">
        <v>43461</v>
      </c>
      <c r="H138" s="296">
        <v>43810</v>
      </c>
      <c r="I138" s="249"/>
      <c r="J138" s="250">
        <f ca="1">H138-$A$2</f>
        <v>-1440</v>
      </c>
      <c r="K138" s="251" t="str">
        <f t="shared" ca="1" si="0"/>
        <v>ENCERRADO</v>
      </c>
      <c r="L138" s="247"/>
      <c r="M138" s="254" t="s">
        <v>4740</v>
      </c>
      <c r="N138" s="247"/>
      <c r="O138" s="247" t="s">
        <v>4741</v>
      </c>
      <c r="P138" s="247"/>
      <c r="Q138" s="247"/>
      <c r="R138" s="247"/>
      <c r="S138" s="247" t="s">
        <v>673</v>
      </c>
      <c r="T138" s="247" t="s">
        <v>4813</v>
      </c>
      <c r="U138" s="247"/>
      <c r="V138" s="247" t="s">
        <v>714</v>
      </c>
      <c r="W138" s="247" t="s">
        <v>4452</v>
      </c>
      <c r="X138" s="247" t="s">
        <v>4814</v>
      </c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</row>
    <row r="139" spans="1:45" ht="14.25" customHeight="1">
      <c r="A139" s="246" t="s">
        <v>4815</v>
      </c>
      <c r="B139" s="247" t="s">
        <v>4816</v>
      </c>
      <c r="C139" s="247"/>
      <c r="D139" s="247" t="s">
        <v>4817</v>
      </c>
      <c r="E139" s="297" t="s">
        <v>1010</v>
      </c>
      <c r="F139" s="296"/>
      <c r="G139" s="296">
        <v>43809</v>
      </c>
      <c r="H139" s="296">
        <v>44174</v>
      </c>
      <c r="I139" s="249" t="s">
        <v>26</v>
      </c>
      <c r="J139" s="249">
        <f ca="1">H139-CONTROLE!$A$2</f>
        <v>-1076</v>
      </c>
      <c r="K139" s="251" t="str">
        <f t="shared" ca="1" si="0"/>
        <v>ENCERRADO</v>
      </c>
      <c r="L139" s="247" t="s">
        <v>3383</v>
      </c>
      <c r="M139" s="247" t="s">
        <v>4608</v>
      </c>
      <c r="N139" s="247"/>
      <c r="O139" s="247" t="s">
        <v>4532</v>
      </c>
      <c r="P139" s="247" t="s">
        <v>4540</v>
      </c>
      <c r="Q139" s="247"/>
      <c r="R139" s="247" t="s">
        <v>4818</v>
      </c>
      <c r="S139" s="259" t="s">
        <v>1316</v>
      </c>
      <c r="T139" s="299" t="s">
        <v>4607</v>
      </c>
      <c r="U139" s="300"/>
      <c r="V139" s="247" t="s">
        <v>4540</v>
      </c>
      <c r="W139" s="247" t="s">
        <v>4532</v>
      </c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99"/>
      <c r="AP139" s="99"/>
      <c r="AQ139" s="99"/>
      <c r="AR139" s="99"/>
      <c r="AS139" s="99"/>
    </row>
    <row r="140" spans="1:45" ht="14.25" customHeight="1">
      <c r="A140" s="246" t="s">
        <v>4819</v>
      </c>
      <c r="B140" s="247" t="s">
        <v>4820</v>
      </c>
      <c r="C140" s="247"/>
      <c r="D140" s="247" t="s">
        <v>4821</v>
      </c>
      <c r="E140" s="297" t="s">
        <v>181</v>
      </c>
      <c r="F140" s="296"/>
      <c r="G140" s="296">
        <v>44206</v>
      </c>
      <c r="H140" s="296">
        <v>44571</v>
      </c>
      <c r="I140" s="249" t="s">
        <v>138</v>
      </c>
      <c r="J140" s="249">
        <f ca="1">H140-CONTROLE!$A$2</f>
        <v>-679</v>
      </c>
      <c r="K140" s="251" t="str">
        <f t="shared" ca="1" si="0"/>
        <v>ENCERRADO</v>
      </c>
      <c r="L140" s="247" t="s">
        <v>4822</v>
      </c>
      <c r="M140" s="247" t="s">
        <v>1124</v>
      </c>
      <c r="N140" s="309" t="s">
        <v>4823</v>
      </c>
      <c r="O140" s="247" t="s">
        <v>4540</v>
      </c>
      <c r="P140" s="247" t="s">
        <v>4540</v>
      </c>
      <c r="Q140" s="247"/>
      <c r="R140" s="247" t="s">
        <v>726</v>
      </c>
      <c r="S140" s="247" t="s">
        <v>4824</v>
      </c>
      <c r="T140" s="292" t="s">
        <v>4825</v>
      </c>
      <c r="U140" s="292"/>
      <c r="V140" s="247" t="s">
        <v>289</v>
      </c>
      <c r="W140" s="247" t="s">
        <v>4826</v>
      </c>
      <c r="X140" s="247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</row>
    <row r="141" spans="1:45" ht="14.25" customHeight="1">
      <c r="A141" s="246" t="s">
        <v>4827</v>
      </c>
      <c r="B141" s="247" t="s">
        <v>4828</v>
      </c>
      <c r="C141" s="247" t="s">
        <v>4829</v>
      </c>
      <c r="D141" s="247" t="s">
        <v>4830</v>
      </c>
      <c r="E141" s="297" t="s">
        <v>4831</v>
      </c>
      <c r="F141" s="296"/>
      <c r="G141" s="296">
        <v>43856</v>
      </c>
      <c r="H141" s="296">
        <v>44221</v>
      </c>
      <c r="I141" s="249" t="s">
        <v>138</v>
      </c>
      <c r="J141" s="249">
        <f ca="1">H141-CONTROLE!$A$2</f>
        <v>-1029</v>
      </c>
      <c r="K141" s="251" t="str">
        <f t="shared" ca="1" si="0"/>
        <v>ENCERRADO</v>
      </c>
      <c r="L141" s="247" t="s">
        <v>502</v>
      </c>
      <c r="M141" s="247" t="s">
        <v>503</v>
      </c>
      <c r="N141" s="247"/>
      <c r="O141" s="247" t="s">
        <v>4832</v>
      </c>
      <c r="P141" s="247" t="s">
        <v>504</v>
      </c>
      <c r="Q141" s="247"/>
      <c r="R141" s="247" t="s">
        <v>434</v>
      </c>
      <c r="S141" s="247" t="s">
        <v>432</v>
      </c>
      <c r="T141" s="247" t="s">
        <v>433</v>
      </c>
      <c r="U141" s="247"/>
      <c r="V141" s="247" t="s">
        <v>4833</v>
      </c>
      <c r="W141" s="247" t="s">
        <v>4834</v>
      </c>
      <c r="X141" s="282"/>
      <c r="Y141" s="282"/>
      <c r="Z141" s="282"/>
      <c r="AA141" s="282"/>
      <c r="AB141" s="282"/>
      <c r="AC141" s="282"/>
      <c r="AD141" s="282"/>
      <c r="AE141" s="282"/>
      <c r="AF141" s="282"/>
      <c r="AG141" s="282"/>
      <c r="AH141" s="282"/>
      <c r="AI141" s="282"/>
      <c r="AJ141" s="282"/>
      <c r="AK141" s="282"/>
      <c r="AL141" s="282"/>
      <c r="AM141" s="282"/>
      <c r="AN141" s="282"/>
      <c r="AO141" s="282"/>
      <c r="AP141" s="282"/>
      <c r="AQ141" s="282"/>
      <c r="AR141" s="282"/>
      <c r="AS141" s="282"/>
    </row>
    <row r="142" spans="1:45" ht="14.25" customHeight="1">
      <c r="A142" s="246" t="s">
        <v>4835</v>
      </c>
      <c r="B142" s="247" t="s">
        <v>4836</v>
      </c>
      <c r="C142" s="247"/>
      <c r="D142" s="247" t="s">
        <v>1938</v>
      </c>
      <c r="E142" s="296"/>
      <c r="F142" s="296"/>
      <c r="G142" s="296">
        <v>43503</v>
      </c>
      <c r="H142" s="296">
        <v>43868</v>
      </c>
      <c r="I142" s="256"/>
      <c r="J142" s="256">
        <f ca="1">H142-A2</f>
        <v>-1382</v>
      </c>
      <c r="K142" s="257" t="str">
        <f t="shared" ca="1" si="0"/>
        <v>ENCERRADO</v>
      </c>
      <c r="L142" s="247" t="s">
        <v>4780</v>
      </c>
      <c r="M142" s="247" t="s">
        <v>4781</v>
      </c>
      <c r="N142" s="247"/>
      <c r="O142" s="247" t="s">
        <v>4779</v>
      </c>
      <c r="P142" s="310" t="s">
        <v>28</v>
      </c>
      <c r="Q142" s="247"/>
      <c r="R142" s="247" t="s">
        <v>4837</v>
      </c>
      <c r="S142" s="311" t="s">
        <v>4838</v>
      </c>
      <c r="T142" s="247" t="s">
        <v>342</v>
      </c>
      <c r="U142" s="247"/>
      <c r="V142" s="247" t="s">
        <v>4784</v>
      </c>
      <c r="W142" s="281" t="str">
        <f>HYPERLINK("mailto:andrea.andrade@ifpr.edu.br","andrea.andrade@ifpr.edu.br")</f>
        <v>andrea.andrade@ifpr.edu.br</v>
      </c>
      <c r="X142" s="282"/>
      <c r="Y142" s="282"/>
      <c r="Z142" s="282"/>
      <c r="AA142" s="282"/>
      <c r="AB142" s="282"/>
      <c r="AC142" s="282"/>
      <c r="AD142" s="282"/>
      <c r="AE142" s="282"/>
      <c r="AF142" s="282"/>
      <c r="AG142" s="282"/>
      <c r="AH142" s="282"/>
      <c r="AI142" s="282"/>
      <c r="AJ142" s="282"/>
      <c r="AK142" s="282"/>
      <c r="AL142" s="282"/>
      <c r="AM142" s="282"/>
      <c r="AN142" s="282"/>
      <c r="AO142" s="282"/>
      <c r="AP142" s="282"/>
      <c r="AQ142" s="282"/>
      <c r="AR142" s="282"/>
      <c r="AS142" s="282"/>
    </row>
    <row r="143" spans="1:45" ht="14.25" customHeight="1">
      <c r="A143" s="246" t="s">
        <v>4835</v>
      </c>
      <c r="B143" s="247" t="s">
        <v>4836</v>
      </c>
      <c r="C143" s="247"/>
      <c r="D143" s="247" t="s">
        <v>1938</v>
      </c>
      <c r="E143" s="248"/>
      <c r="F143" s="248"/>
      <c r="G143" s="248">
        <v>43868</v>
      </c>
      <c r="H143" s="248">
        <v>44233</v>
      </c>
      <c r="I143" s="249" t="s">
        <v>153</v>
      </c>
      <c r="J143" s="250">
        <f ca="1">H143-CONTROLE!$A$2</f>
        <v>-1017</v>
      </c>
      <c r="K143" s="251" t="str">
        <f t="shared" ca="1" si="0"/>
        <v>ENCERRADO</v>
      </c>
      <c r="L143" s="247" t="s">
        <v>634</v>
      </c>
      <c r="M143" s="247" t="s">
        <v>635</v>
      </c>
      <c r="N143" s="247"/>
      <c r="O143" s="247" t="s">
        <v>1854</v>
      </c>
      <c r="P143" s="310" t="s">
        <v>1855</v>
      </c>
      <c r="Q143" s="247"/>
      <c r="R143" s="247" t="s">
        <v>4839</v>
      </c>
      <c r="S143" s="279" t="s">
        <v>43</v>
      </c>
      <c r="T143" s="312" t="s">
        <v>387</v>
      </c>
      <c r="U143" s="247"/>
      <c r="V143" s="247" t="s">
        <v>4840</v>
      </c>
      <c r="W143" s="247" t="s">
        <v>4841</v>
      </c>
      <c r="X143" s="99"/>
      <c r="Y143" s="99"/>
      <c r="Z143" s="99"/>
      <c r="AA143" s="99"/>
      <c r="AB143" s="99"/>
      <c r="AC143" s="99"/>
      <c r="AD143" s="99"/>
      <c r="AE143" s="99"/>
      <c r="AF143" s="99"/>
      <c r="AG143" s="99"/>
      <c r="AH143" s="99"/>
      <c r="AI143" s="99"/>
      <c r="AJ143" s="99"/>
      <c r="AK143" s="99"/>
      <c r="AL143" s="99"/>
      <c r="AM143" s="99"/>
      <c r="AN143" s="99"/>
      <c r="AO143" s="99"/>
      <c r="AP143" s="99"/>
      <c r="AQ143" s="99"/>
      <c r="AR143" s="99"/>
      <c r="AS143" s="99"/>
    </row>
    <row r="144" spans="1:45" ht="14.25" customHeight="1">
      <c r="A144" s="246" t="s">
        <v>4835</v>
      </c>
      <c r="B144" s="247" t="s">
        <v>4836</v>
      </c>
      <c r="C144" s="247"/>
      <c r="D144" s="247" t="s">
        <v>1938</v>
      </c>
      <c r="E144" s="297" t="s">
        <v>197</v>
      </c>
      <c r="F144" s="296"/>
      <c r="G144" s="296">
        <v>44234</v>
      </c>
      <c r="H144" s="296">
        <v>44413</v>
      </c>
      <c r="I144" s="249" t="s">
        <v>633</v>
      </c>
      <c r="J144" s="249">
        <f ca="1">H144-CONTROLE!$A$2</f>
        <v>-837</v>
      </c>
      <c r="K144" s="251" t="str">
        <f t="shared" ca="1" si="0"/>
        <v>ENCERRADO</v>
      </c>
      <c r="L144" s="313" t="s">
        <v>634</v>
      </c>
      <c r="M144" s="313" t="s">
        <v>635</v>
      </c>
      <c r="N144" s="247"/>
      <c r="O144" s="247" t="s">
        <v>1854</v>
      </c>
      <c r="P144" s="292" t="s">
        <v>1855</v>
      </c>
      <c r="Q144" s="247"/>
      <c r="R144" s="247" t="s">
        <v>616</v>
      </c>
      <c r="S144" s="279" t="s">
        <v>930</v>
      </c>
      <c r="T144" s="247" t="s">
        <v>618</v>
      </c>
      <c r="U144" s="247"/>
      <c r="V144" s="247" t="s">
        <v>803</v>
      </c>
      <c r="W144" s="247" t="s">
        <v>804</v>
      </c>
      <c r="X144" s="99"/>
      <c r="Y144" s="99"/>
      <c r="Z144" s="99"/>
      <c r="AA144" s="99"/>
      <c r="AB144" s="99"/>
      <c r="AC144" s="99"/>
      <c r="AD144" s="99"/>
      <c r="AE144" s="99"/>
      <c r="AF144" s="99"/>
      <c r="AG144" s="99"/>
      <c r="AH144" s="99"/>
      <c r="AI144" s="99"/>
      <c r="AJ144" s="99"/>
      <c r="AK144" s="99"/>
      <c r="AL144" s="99"/>
      <c r="AM144" s="99"/>
      <c r="AN144" s="99"/>
      <c r="AO144" s="99"/>
      <c r="AP144" s="99"/>
      <c r="AQ144" s="99"/>
      <c r="AR144" s="99"/>
      <c r="AS144" s="99"/>
    </row>
    <row r="145" spans="1:45" ht="14.25" customHeight="1">
      <c r="A145" s="246" t="s">
        <v>4835</v>
      </c>
      <c r="B145" s="247" t="s">
        <v>4836</v>
      </c>
      <c r="C145" s="247"/>
      <c r="D145" s="247" t="s">
        <v>1938</v>
      </c>
      <c r="E145" s="297" t="s">
        <v>197</v>
      </c>
      <c r="F145" s="296"/>
      <c r="G145" s="296">
        <v>44234</v>
      </c>
      <c r="H145" s="296">
        <v>44413</v>
      </c>
      <c r="I145" s="249" t="s">
        <v>633</v>
      </c>
      <c r="J145" s="249">
        <f ca="1">H145-CONTROLE!$A$2</f>
        <v>-837</v>
      </c>
      <c r="K145" s="251" t="str">
        <f t="shared" ca="1" si="0"/>
        <v>ENCERRADO</v>
      </c>
      <c r="L145" s="313" t="s">
        <v>634</v>
      </c>
      <c r="M145" s="313" t="s">
        <v>635</v>
      </c>
      <c r="N145" s="247"/>
      <c r="O145" s="247" t="s">
        <v>1854</v>
      </c>
      <c r="P145" s="292" t="s">
        <v>1855</v>
      </c>
      <c r="Q145" s="247"/>
      <c r="R145" s="247" t="s">
        <v>770</v>
      </c>
      <c r="S145" s="247" t="s">
        <v>273</v>
      </c>
      <c r="T145" s="283" t="s">
        <v>274</v>
      </c>
      <c r="U145" s="247"/>
      <c r="V145" s="247" t="s">
        <v>891</v>
      </c>
      <c r="W145" s="247" t="s">
        <v>271</v>
      </c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  <c r="AI145" s="99"/>
      <c r="AJ145" s="99"/>
      <c r="AK145" s="99"/>
      <c r="AL145" s="99"/>
      <c r="AM145" s="99"/>
      <c r="AN145" s="99"/>
      <c r="AO145" s="99"/>
      <c r="AP145" s="99"/>
      <c r="AQ145" s="99"/>
      <c r="AR145" s="99"/>
      <c r="AS145" s="99"/>
    </row>
    <row r="146" spans="1:45" ht="14.25" customHeight="1">
      <c r="A146" s="246" t="s">
        <v>4835</v>
      </c>
      <c r="B146" s="247" t="s">
        <v>4836</v>
      </c>
      <c r="C146" s="247"/>
      <c r="D146" s="247" t="s">
        <v>1938</v>
      </c>
      <c r="E146" s="297" t="s">
        <v>197</v>
      </c>
      <c r="F146" s="296"/>
      <c r="G146" s="296">
        <v>44234</v>
      </c>
      <c r="H146" s="296">
        <v>44413</v>
      </c>
      <c r="I146" s="249" t="s">
        <v>633</v>
      </c>
      <c r="J146" s="249">
        <f ca="1">H146-CONTROLE!$A$2</f>
        <v>-837</v>
      </c>
      <c r="K146" s="251" t="str">
        <f t="shared" ca="1" si="0"/>
        <v>ENCERRADO</v>
      </c>
      <c r="L146" s="313" t="s">
        <v>634</v>
      </c>
      <c r="M146" s="313" t="s">
        <v>635</v>
      </c>
      <c r="N146" s="247"/>
      <c r="O146" s="247" t="s">
        <v>1854</v>
      </c>
      <c r="P146" s="292" t="s">
        <v>1855</v>
      </c>
      <c r="Q146" s="247"/>
      <c r="R146" s="247" t="s">
        <v>172</v>
      </c>
      <c r="S146" s="247" t="s">
        <v>170</v>
      </c>
      <c r="T146" s="247" t="s">
        <v>3832</v>
      </c>
      <c r="U146" s="247"/>
      <c r="V146" s="247" t="s">
        <v>589</v>
      </c>
      <c r="W146" s="247" t="s">
        <v>590</v>
      </c>
      <c r="X146" s="99"/>
      <c r="Y146" s="99"/>
      <c r="Z146" s="99"/>
      <c r="AA146" s="99"/>
      <c r="AB146" s="99"/>
      <c r="AC146" s="99"/>
      <c r="AD146" s="99"/>
      <c r="AE146" s="99"/>
      <c r="AF146" s="99"/>
      <c r="AG146" s="99"/>
      <c r="AH146" s="99"/>
      <c r="AI146" s="99"/>
      <c r="AJ146" s="99"/>
      <c r="AK146" s="99"/>
      <c r="AL146" s="99"/>
      <c r="AM146" s="99"/>
      <c r="AN146" s="99"/>
      <c r="AO146" s="99"/>
      <c r="AP146" s="99"/>
      <c r="AQ146" s="99"/>
      <c r="AR146" s="99"/>
      <c r="AS146" s="99"/>
    </row>
    <row r="147" spans="1:45" ht="14.25" customHeight="1">
      <c r="A147" s="246" t="s">
        <v>4835</v>
      </c>
      <c r="B147" s="247" t="s">
        <v>4836</v>
      </c>
      <c r="C147" s="247"/>
      <c r="D147" s="247" t="s">
        <v>1938</v>
      </c>
      <c r="E147" s="297" t="s">
        <v>197</v>
      </c>
      <c r="F147" s="296"/>
      <c r="G147" s="296">
        <v>44234</v>
      </c>
      <c r="H147" s="296">
        <v>44413</v>
      </c>
      <c r="I147" s="249" t="s">
        <v>633</v>
      </c>
      <c r="J147" s="249">
        <f ca="1">H147-CONTROLE!$A$2</f>
        <v>-837</v>
      </c>
      <c r="K147" s="251" t="str">
        <f t="shared" ca="1" si="0"/>
        <v>ENCERRADO</v>
      </c>
      <c r="L147" s="313" t="s">
        <v>634</v>
      </c>
      <c r="M147" s="313" t="s">
        <v>635</v>
      </c>
      <c r="N147" s="247"/>
      <c r="O147" s="247" t="s">
        <v>1854</v>
      </c>
      <c r="P147" s="292" t="s">
        <v>1855</v>
      </c>
      <c r="Q147" s="247"/>
      <c r="R147" s="247" t="s">
        <v>160</v>
      </c>
      <c r="S147" s="313" t="s">
        <v>4842</v>
      </c>
      <c r="T147" s="313" t="s">
        <v>155</v>
      </c>
      <c r="U147" s="247"/>
      <c r="V147" s="247" t="s">
        <v>4843</v>
      </c>
      <c r="W147" s="283" t="s">
        <v>660</v>
      </c>
      <c r="X147" s="284"/>
      <c r="Y147" s="284"/>
      <c r="Z147" s="284"/>
      <c r="AA147" s="284"/>
      <c r="AB147" s="284"/>
      <c r="AC147" s="284"/>
      <c r="AD147" s="284"/>
      <c r="AE147" s="284"/>
      <c r="AF147" s="284"/>
      <c r="AG147" s="284"/>
      <c r="AH147" s="284"/>
      <c r="AI147" s="284"/>
      <c r="AJ147" s="284"/>
      <c r="AK147" s="284"/>
      <c r="AL147" s="284"/>
      <c r="AM147" s="284"/>
      <c r="AN147" s="284"/>
      <c r="AO147" s="284"/>
      <c r="AP147" s="284"/>
      <c r="AQ147" s="284"/>
      <c r="AR147" s="284"/>
      <c r="AS147" s="284"/>
    </row>
    <row r="148" spans="1:45" ht="14.25" customHeight="1">
      <c r="A148" s="246" t="s">
        <v>4835</v>
      </c>
      <c r="B148" s="247" t="s">
        <v>4836</v>
      </c>
      <c r="C148" s="247"/>
      <c r="D148" s="247" t="s">
        <v>1938</v>
      </c>
      <c r="E148" s="297" t="s">
        <v>197</v>
      </c>
      <c r="F148" s="296"/>
      <c r="G148" s="296">
        <v>44234</v>
      </c>
      <c r="H148" s="296">
        <v>44413</v>
      </c>
      <c r="I148" s="314" t="s">
        <v>633</v>
      </c>
      <c r="J148" s="249">
        <f ca="1">H148-CONTROLE!$A$2</f>
        <v>-837</v>
      </c>
      <c r="K148" s="251" t="str">
        <f t="shared" ca="1" si="0"/>
        <v>ENCERRADO</v>
      </c>
      <c r="L148" s="313" t="s">
        <v>634</v>
      </c>
      <c r="M148" s="313" t="s">
        <v>635</v>
      </c>
      <c r="N148" s="247"/>
      <c r="O148" s="247" t="s">
        <v>1854</v>
      </c>
      <c r="P148" s="292" t="s">
        <v>1855</v>
      </c>
      <c r="Q148" s="247"/>
      <c r="R148" s="247" t="s">
        <v>187</v>
      </c>
      <c r="S148" s="247" t="s">
        <v>649</v>
      </c>
      <c r="T148" s="247" t="s">
        <v>650</v>
      </c>
      <c r="U148" s="247"/>
      <c r="V148" s="247" t="s">
        <v>4844</v>
      </c>
      <c r="W148" s="247" t="s">
        <v>192</v>
      </c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  <c r="AJ148" s="99"/>
      <c r="AK148" s="99"/>
      <c r="AL148" s="99"/>
      <c r="AM148" s="99"/>
      <c r="AN148" s="99"/>
      <c r="AO148" s="99"/>
      <c r="AP148" s="99"/>
      <c r="AQ148" s="99"/>
      <c r="AR148" s="99"/>
      <c r="AS148" s="99"/>
    </row>
    <row r="149" spans="1:45" ht="14.25" customHeight="1">
      <c r="A149" s="246" t="s">
        <v>4835</v>
      </c>
      <c r="B149" s="247" t="s">
        <v>4836</v>
      </c>
      <c r="C149" s="247"/>
      <c r="D149" s="247" t="s">
        <v>1938</v>
      </c>
      <c r="E149" s="297" t="s">
        <v>197</v>
      </c>
      <c r="F149" s="296"/>
      <c r="G149" s="296">
        <v>44234</v>
      </c>
      <c r="H149" s="296">
        <v>44413</v>
      </c>
      <c r="I149" s="249" t="s">
        <v>633</v>
      </c>
      <c r="J149" s="249">
        <f ca="1">H149-CONTROLE!$A$2</f>
        <v>-837</v>
      </c>
      <c r="K149" s="251" t="str">
        <f t="shared" ca="1" si="0"/>
        <v>ENCERRADO</v>
      </c>
      <c r="L149" s="313" t="s">
        <v>634</v>
      </c>
      <c r="M149" s="313" t="s">
        <v>635</v>
      </c>
      <c r="N149" s="247"/>
      <c r="O149" s="247" t="s">
        <v>1854</v>
      </c>
      <c r="P149" s="292" t="s">
        <v>1855</v>
      </c>
      <c r="Q149" s="247"/>
      <c r="R149" s="247" t="s">
        <v>808</v>
      </c>
      <c r="S149" s="247" t="s">
        <v>377</v>
      </c>
      <c r="T149" s="247" t="s">
        <v>4845</v>
      </c>
      <c r="U149" s="247"/>
      <c r="V149" s="247" t="s">
        <v>4846</v>
      </c>
      <c r="W149" s="247" t="s">
        <v>4847</v>
      </c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  <c r="AJ149" s="99"/>
      <c r="AK149" s="99"/>
      <c r="AL149" s="99"/>
      <c r="AM149" s="99"/>
      <c r="AN149" s="99"/>
      <c r="AO149" s="99"/>
      <c r="AP149" s="99"/>
      <c r="AQ149" s="99"/>
      <c r="AR149" s="99"/>
      <c r="AS149" s="99"/>
    </row>
    <row r="150" spans="1:45" ht="14.25" customHeight="1">
      <c r="A150" s="246" t="s">
        <v>4835</v>
      </c>
      <c r="B150" s="247" t="s">
        <v>4836</v>
      </c>
      <c r="C150" s="247"/>
      <c r="D150" s="247" t="s">
        <v>1938</v>
      </c>
      <c r="E150" s="297" t="s">
        <v>197</v>
      </c>
      <c r="F150" s="296"/>
      <c r="G150" s="296">
        <v>44234</v>
      </c>
      <c r="H150" s="296">
        <v>44413</v>
      </c>
      <c r="I150" s="249" t="s">
        <v>633</v>
      </c>
      <c r="J150" s="249">
        <f ca="1">H150-CONTROLE!$A$2</f>
        <v>-837</v>
      </c>
      <c r="K150" s="251" t="str">
        <f t="shared" ca="1" si="0"/>
        <v>ENCERRADO</v>
      </c>
      <c r="L150" s="313" t="s">
        <v>634</v>
      </c>
      <c r="M150" s="313" t="s">
        <v>635</v>
      </c>
      <c r="N150" s="247"/>
      <c r="O150" s="247" t="s">
        <v>1854</v>
      </c>
      <c r="P150" s="292" t="s">
        <v>1855</v>
      </c>
      <c r="Q150" s="247"/>
      <c r="R150" s="247" t="s">
        <v>639</v>
      </c>
      <c r="S150" s="279" t="s">
        <v>4848</v>
      </c>
      <c r="T150" s="247" t="s">
        <v>793</v>
      </c>
      <c r="U150" s="313"/>
      <c r="V150" s="313" t="s">
        <v>829</v>
      </c>
      <c r="W150" s="313" t="s">
        <v>830</v>
      </c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5"/>
      <c r="AH150" s="315"/>
      <c r="AI150" s="315"/>
      <c r="AJ150" s="315"/>
      <c r="AK150" s="315"/>
      <c r="AL150" s="315"/>
      <c r="AM150" s="315"/>
      <c r="AN150" s="315"/>
      <c r="AO150" s="315"/>
      <c r="AP150" s="315"/>
      <c r="AQ150" s="315"/>
      <c r="AR150" s="315"/>
      <c r="AS150" s="315"/>
    </row>
    <row r="151" spans="1:45" ht="14.25" customHeight="1">
      <c r="A151" s="246" t="s">
        <v>4849</v>
      </c>
      <c r="B151" s="247" t="s">
        <v>4836</v>
      </c>
      <c r="C151" s="247" t="s">
        <v>4850</v>
      </c>
      <c r="D151" s="247" t="s">
        <v>1938</v>
      </c>
      <c r="E151" s="248"/>
      <c r="F151" s="248"/>
      <c r="G151" s="248">
        <v>43502</v>
      </c>
      <c r="H151" s="248">
        <v>43867</v>
      </c>
      <c r="I151" s="249" t="s">
        <v>153</v>
      </c>
      <c r="J151" s="250">
        <f ca="1">H151-CONTROLE!$A$2</f>
        <v>-1383</v>
      </c>
      <c r="K151" s="251" t="str">
        <f t="shared" ca="1" si="0"/>
        <v>ENCERRADO</v>
      </c>
      <c r="L151" s="247" t="s">
        <v>4723</v>
      </c>
      <c r="M151" s="247" t="s">
        <v>221</v>
      </c>
      <c r="N151" s="247"/>
      <c r="O151" s="247" t="s">
        <v>4851</v>
      </c>
      <c r="P151" s="247" t="s">
        <v>4852</v>
      </c>
      <c r="Q151" s="247"/>
      <c r="R151" s="247" t="s">
        <v>226</v>
      </c>
      <c r="S151" s="247" t="s">
        <v>4765</v>
      </c>
      <c r="T151" s="247" t="s">
        <v>231</v>
      </c>
      <c r="U151" s="247"/>
      <c r="V151" s="247" t="s">
        <v>4853</v>
      </c>
      <c r="W151" s="247" t="s">
        <v>4854</v>
      </c>
      <c r="X151" s="99"/>
      <c r="Y151" s="99"/>
      <c r="Z151" s="99"/>
      <c r="AA151" s="99"/>
      <c r="AB151" s="99"/>
      <c r="AC151" s="99"/>
      <c r="AD151" s="99"/>
      <c r="AE151" s="99"/>
      <c r="AF151" s="99"/>
      <c r="AG151" s="99"/>
      <c r="AH151" s="99"/>
      <c r="AI151" s="99"/>
      <c r="AJ151" s="99"/>
      <c r="AK151" s="99"/>
      <c r="AL151" s="99"/>
      <c r="AM151" s="99"/>
      <c r="AN151" s="99"/>
      <c r="AO151" s="99"/>
      <c r="AP151" s="99"/>
      <c r="AQ151" s="99"/>
      <c r="AR151" s="99"/>
      <c r="AS151" s="99"/>
    </row>
    <row r="152" spans="1:45" ht="14.25" customHeight="1">
      <c r="A152" s="246" t="s">
        <v>4855</v>
      </c>
      <c r="B152" s="247" t="s">
        <v>4856</v>
      </c>
      <c r="C152" s="247" t="s">
        <v>4857</v>
      </c>
      <c r="D152" s="247" t="s">
        <v>4858</v>
      </c>
      <c r="E152" s="297" t="s">
        <v>1033</v>
      </c>
      <c r="F152" s="296"/>
      <c r="G152" s="296">
        <v>44425</v>
      </c>
      <c r="H152" s="296">
        <v>44609</v>
      </c>
      <c r="I152" s="249" t="s">
        <v>153</v>
      </c>
      <c r="J152" s="249">
        <f ca="1">H152-CONTROLE!$A$2</f>
        <v>-641</v>
      </c>
      <c r="K152" s="251" t="str">
        <f t="shared" ca="1" si="0"/>
        <v>ENCERRADO</v>
      </c>
      <c r="L152" s="316" t="s">
        <v>4859</v>
      </c>
      <c r="M152" s="317" t="s">
        <v>4860</v>
      </c>
      <c r="N152" s="309" t="s">
        <v>4861</v>
      </c>
      <c r="O152" s="318" t="s">
        <v>170</v>
      </c>
      <c r="P152" s="238" t="s">
        <v>171</v>
      </c>
      <c r="Q152" s="99"/>
      <c r="R152" s="247" t="s">
        <v>172</v>
      </c>
      <c r="S152" s="247" t="s">
        <v>4862</v>
      </c>
      <c r="T152" s="247" t="s">
        <v>4714</v>
      </c>
      <c r="U152" s="247"/>
      <c r="V152" s="247" t="s">
        <v>4863</v>
      </c>
      <c r="W152" s="247"/>
      <c r="X152" s="247"/>
      <c r="Y152" s="319"/>
      <c r="Z152" s="319"/>
      <c r="AA152" s="319"/>
      <c r="AB152" s="319"/>
      <c r="AC152" s="319"/>
      <c r="AD152" s="319"/>
      <c r="AE152" s="319"/>
      <c r="AF152" s="319"/>
      <c r="AG152" s="319"/>
      <c r="AH152" s="319"/>
      <c r="AI152" s="319"/>
      <c r="AJ152" s="319"/>
      <c r="AK152" s="319"/>
      <c r="AL152" s="319"/>
      <c r="AM152" s="319"/>
      <c r="AN152" s="319"/>
      <c r="AO152" s="319"/>
      <c r="AP152" s="319"/>
      <c r="AQ152" s="319"/>
      <c r="AR152" s="319"/>
      <c r="AS152" s="319"/>
    </row>
    <row r="153" spans="1:45" ht="14.25" customHeight="1">
      <c r="A153" s="246" t="s">
        <v>4864</v>
      </c>
      <c r="B153" s="247" t="s">
        <v>4856</v>
      </c>
      <c r="C153" s="247" t="s">
        <v>4865</v>
      </c>
      <c r="D153" s="247" t="s">
        <v>4858</v>
      </c>
      <c r="E153" s="297" t="s">
        <v>1033</v>
      </c>
      <c r="F153" s="296"/>
      <c r="G153" s="296">
        <v>44244</v>
      </c>
      <c r="H153" s="296">
        <v>44424</v>
      </c>
      <c r="I153" s="249" t="s">
        <v>633</v>
      </c>
      <c r="J153" s="249">
        <f ca="1">H153-CONTROLE!$A$2</f>
        <v>-826</v>
      </c>
      <c r="K153" s="251" t="str">
        <f t="shared" ca="1" si="0"/>
        <v>ENCERRADO</v>
      </c>
      <c r="L153" s="247" t="s">
        <v>110</v>
      </c>
      <c r="M153" s="247" t="s">
        <v>111</v>
      </c>
      <c r="N153" s="247"/>
      <c r="O153" s="247" t="s">
        <v>113</v>
      </c>
      <c r="P153" s="247" t="s">
        <v>114</v>
      </c>
      <c r="Q153" s="247"/>
      <c r="R153" s="247" t="s">
        <v>115</v>
      </c>
      <c r="S153" s="313" t="s">
        <v>665</v>
      </c>
      <c r="T153" s="313" t="s">
        <v>666</v>
      </c>
      <c r="U153" s="279"/>
      <c r="V153" s="279" t="s">
        <v>483</v>
      </c>
      <c r="W153" s="279" t="s">
        <v>484</v>
      </c>
      <c r="X153" s="319"/>
      <c r="Y153" s="319"/>
      <c r="Z153" s="319"/>
      <c r="AA153" s="319"/>
      <c r="AB153" s="319"/>
      <c r="AC153" s="319"/>
      <c r="AD153" s="319"/>
      <c r="AE153" s="319"/>
      <c r="AF153" s="319"/>
      <c r="AG153" s="319"/>
      <c r="AH153" s="319"/>
      <c r="AI153" s="319"/>
      <c r="AJ153" s="319"/>
      <c r="AK153" s="319"/>
      <c r="AL153" s="319"/>
      <c r="AM153" s="319"/>
      <c r="AN153" s="319"/>
      <c r="AO153" s="319"/>
      <c r="AP153" s="319"/>
      <c r="AQ153" s="319"/>
      <c r="AR153" s="319"/>
      <c r="AS153" s="319"/>
    </row>
    <row r="154" spans="1:45" ht="14.25" customHeight="1">
      <c r="A154" s="246" t="s">
        <v>4866</v>
      </c>
      <c r="B154" s="247" t="s">
        <v>4856</v>
      </c>
      <c r="C154" s="247" t="s">
        <v>4867</v>
      </c>
      <c r="D154" s="247" t="s">
        <v>1781</v>
      </c>
      <c r="E154" s="297" t="s">
        <v>1033</v>
      </c>
      <c r="F154" s="296"/>
      <c r="G154" s="296">
        <v>44789</v>
      </c>
      <c r="H154" s="296">
        <v>44609</v>
      </c>
      <c r="I154" s="249" t="s">
        <v>153</v>
      </c>
      <c r="J154" s="249">
        <f ca="1">H154-CONTROLE!$A$2</f>
        <v>-641</v>
      </c>
      <c r="K154" s="251" t="str">
        <f t="shared" ca="1" si="0"/>
        <v>ENCERRADO</v>
      </c>
      <c r="L154" s="247" t="s">
        <v>4822</v>
      </c>
      <c r="M154" s="247" t="s">
        <v>1124</v>
      </c>
      <c r="N154" s="309" t="s">
        <v>4868</v>
      </c>
      <c r="O154" s="247" t="s">
        <v>4540</v>
      </c>
      <c r="P154" s="247" t="s">
        <v>4540</v>
      </c>
      <c r="Q154" s="247"/>
      <c r="R154" s="247" t="s">
        <v>726</v>
      </c>
      <c r="S154" s="247" t="s">
        <v>4708</v>
      </c>
      <c r="T154" s="247" t="s">
        <v>1128</v>
      </c>
      <c r="U154" s="247"/>
      <c r="V154" s="247" t="s">
        <v>4709</v>
      </c>
      <c r="W154" s="247" t="s">
        <v>4869</v>
      </c>
      <c r="X154" s="247"/>
      <c r="Y154" s="99"/>
      <c r="Z154" s="99"/>
      <c r="AA154" s="99"/>
      <c r="AB154" s="99"/>
      <c r="AC154" s="99"/>
      <c r="AD154" s="99"/>
      <c r="AE154" s="99"/>
      <c r="AF154" s="99"/>
      <c r="AG154" s="99"/>
      <c r="AH154" s="99"/>
      <c r="AI154" s="99"/>
      <c r="AJ154" s="99"/>
      <c r="AK154" s="99"/>
      <c r="AL154" s="99"/>
      <c r="AM154" s="99"/>
      <c r="AN154" s="99"/>
      <c r="AO154" s="99"/>
      <c r="AP154" s="99"/>
      <c r="AQ154" s="99"/>
      <c r="AR154" s="99"/>
      <c r="AS154" s="99"/>
    </row>
    <row r="155" spans="1:45" ht="14.25" customHeight="1">
      <c r="A155" s="246" t="s">
        <v>4870</v>
      </c>
      <c r="B155" s="247" t="s">
        <v>4856</v>
      </c>
      <c r="C155" s="247" t="s">
        <v>4871</v>
      </c>
      <c r="D155" s="247" t="s">
        <v>1781</v>
      </c>
      <c r="E155" s="297" t="s">
        <v>1033</v>
      </c>
      <c r="F155" s="296"/>
      <c r="G155" s="296">
        <v>43878</v>
      </c>
      <c r="H155" s="296">
        <v>44424</v>
      </c>
      <c r="I155" s="249" t="s">
        <v>633</v>
      </c>
      <c r="J155" s="249">
        <f ca="1">H155-CONTROLE!$A$2</f>
        <v>-826</v>
      </c>
      <c r="K155" s="251" t="str">
        <f t="shared" ca="1" si="0"/>
        <v>ENCERRADO</v>
      </c>
      <c r="L155" s="259" t="s">
        <v>4872</v>
      </c>
      <c r="M155" s="320" t="s">
        <v>4873</v>
      </c>
      <c r="N155" s="300"/>
      <c r="O155" s="247" t="s">
        <v>4540</v>
      </c>
      <c r="P155" s="247" t="s">
        <v>4540</v>
      </c>
      <c r="Q155" s="247"/>
      <c r="R155" s="247" t="s">
        <v>407</v>
      </c>
      <c r="S155" s="247" t="s">
        <v>408</v>
      </c>
      <c r="T155" s="247" t="s">
        <v>409</v>
      </c>
      <c r="U155" s="247"/>
      <c r="V155" s="247" t="s">
        <v>4874</v>
      </c>
      <c r="W155" s="247" t="s">
        <v>4875</v>
      </c>
      <c r="X155" s="99"/>
      <c r="Y155" s="99"/>
      <c r="Z155" s="99"/>
      <c r="AA155" s="99"/>
      <c r="AB155" s="99"/>
      <c r="AC155" s="99"/>
      <c r="AD155" s="99"/>
      <c r="AE155" s="99"/>
      <c r="AF155" s="99"/>
      <c r="AG155" s="99"/>
      <c r="AH155" s="99"/>
      <c r="AI155" s="99"/>
      <c r="AJ155" s="99"/>
      <c r="AK155" s="99"/>
      <c r="AL155" s="99"/>
      <c r="AM155" s="99"/>
      <c r="AN155" s="99"/>
      <c r="AO155" s="99"/>
      <c r="AP155" s="99"/>
      <c r="AQ155" s="99"/>
      <c r="AR155" s="99"/>
      <c r="AS155" s="99"/>
    </row>
    <row r="156" spans="1:45" ht="14.25" customHeight="1">
      <c r="A156" s="246" t="s">
        <v>4876</v>
      </c>
      <c r="B156" s="247" t="s">
        <v>4856</v>
      </c>
      <c r="C156" s="247" t="s">
        <v>4877</v>
      </c>
      <c r="D156" s="247" t="s">
        <v>1781</v>
      </c>
      <c r="E156" s="297" t="s">
        <v>1033</v>
      </c>
      <c r="F156" s="296"/>
      <c r="G156" s="296">
        <v>44244</v>
      </c>
      <c r="H156" s="296">
        <v>44425</v>
      </c>
      <c r="I156" s="249" t="s">
        <v>633</v>
      </c>
      <c r="J156" s="249">
        <f ca="1">H156-CONTROLE!$A$2</f>
        <v>-825</v>
      </c>
      <c r="K156" s="251" t="str">
        <f t="shared" ca="1" si="0"/>
        <v>ENCERRADO</v>
      </c>
      <c r="L156" s="247" t="s">
        <v>653</v>
      </c>
      <c r="M156" s="247" t="s">
        <v>654</v>
      </c>
      <c r="N156" s="247"/>
      <c r="O156" s="247" t="s">
        <v>185</v>
      </c>
      <c r="P156" s="247" t="s">
        <v>186</v>
      </c>
      <c r="Q156" s="247"/>
      <c r="R156" s="247" t="s">
        <v>187</v>
      </c>
      <c r="S156" s="247" t="s">
        <v>4878</v>
      </c>
      <c r="T156" s="247" t="s">
        <v>877</v>
      </c>
      <c r="U156" s="247"/>
      <c r="V156" s="247" t="s">
        <v>4879</v>
      </c>
      <c r="W156" s="247" t="s">
        <v>4880</v>
      </c>
      <c r="X156" s="99"/>
      <c r="Y156" s="99"/>
      <c r="Z156" s="99"/>
      <c r="AA156" s="99"/>
      <c r="AB156" s="99"/>
      <c r="AC156" s="99"/>
      <c r="AD156" s="99"/>
      <c r="AE156" s="99"/>
      <c r="AF156" s="99"/>
      <c r="AG156" s="99"/>
      <c r="AH156" s="99"/>
      <c r="AI156" s="99"/>
      <c r="AJ156" s="99"/>
      <c r="AK156" s="99"/>
      <c r="AL156" s="99"/>
      <c r="AM156" s="99"/>
      <c r="AN156" s="99"/>
      <c r="AO156" s="99"/>
      <c r="AP156" s="99"/>
      <c r="AQ156" s="99"/>
      <c r="AR156" s="99"/>
      <c r="AS156" s="99"/>
    </row>
    <row r="157" spans="1:45" ht="14.25" customHeight="1">
      <c r="A157" s="246" t="s">
        <v>4881</v>
      </c>
      <c r="B157" s="247" t="s">
        <v>4856</v>
      </c>
      <c r="C157" s="247" t="s">
        <v>4882</v>
      </c>
      <c r="D157" s="247" t="s">
        <v>1781</v>
      </c>
      <c r="E157" s="297" t="s">
        <v>1033</v>
      </c>
      <c r="F157" s="296"/>
      <c r="G157" s="296">
        <v>44425</v>
      </c>
      <c r="H157" s="296">
        <v>44609</v>
      </c>
      <c r="I157" s="249" t="s">
        <v>153</v>
      </c>
      <c r="J157" s="249">
        <f ca="1">H157-CONTROLE!$A$2</f>
        <v>-641</v>
      </c>
      <c r="K157" s="251" t="str">
        <f t="shared" ca="1" si="0"/>
        <v>ENCERRADO</v>
      </c>
      <c r="L157" s="313" t="s">
        <v>154</v>
      </c>
      <c r="M157" s="313" t="s">
        <v>155</v>
      </c>
      <c r="N157" s="309" t="s">
        <v>4883</v>
      </c>
      <c r="O157" s="247" t="s">
        <v>4532</v>
      </c>
      <c r="P157" s="247" t="s">
        <v>4540</v>
      </c>
      <c r="Q157" s="247"/>
      <c r="R157" s="247" t="s">
        <v>160</v>
      </c>
      <c r="S157" s="247" t="s">
        <v>161</v>
      </c>
      <c r="T157" s="247"/>
      <c r="U157" s="121"/>
      <c r="V157" s="57"/>
      <c r="W157" s="321"/>
      <c r="X157" s="121"/>
      <c r="Y157" s="99"/>
      <c r="Z157" s="99"/>
      <c r="AA157" s="99"/>
      <c r="AB157" s="99"/>
      <c r="AC157" s="99"/>
      <c r="AD157" s="99"/>
      <c r="AE157" s="99"/>
      <c r="AF157" s="99"/>
      <c r="AG157" s="99"/>
      <c r="AH157" s="99"/>
      <c r="AI157" s="99"/>
      <c r="AJ157" s="99"/>
      <c r="AK157" s="99"/>
      <c r="AL157" s="99"/>
      <c r="AM157" s="99"/>
      <c r="AN157" s="99"/>
      <c r="AO157" s="99"/>
      <c r="AP157" s="99"/>
      <c r="AQ157" s="99"/>
      <c r="AR157" s="99"/>
      <c r="AS157" s="99"/>
    </row>
    <row r="158" spans="1:45" ht="14.25" customHeight="1">
      <c r="A158" s="246" t="s">
        <v>4884</v>
      </c>
      <c r="B158" s="247" t="s">
        <v>4856</v>
      </c>
      <c r="C158" s="247" t="s">
        <v>4885</v>
      </c>
      <c r="D158" s="247" t="s">
        <v>1781</v>
      </c>
      <c r="E158" s="297" t="s">
        <v>1033</v>
      </c>
      <c r="F158" s="296"/>
      <c r="G158" s="296">
        <v>44244</v>
      </c>
      <c r="H158" s="296">
        <v>44425</v>
      </c>
      <c r="I158" s="249" t="s">
        <v>633</v>
      </c>
      <c r="J158" s="249">
        <f ca="1">H158-CONTROLE!$A$2</f>
        <v>-825</v>
      </c>
      <c r="K158" s="251" t="str">
        <f t="shared" ca="1" si="0"/>
        <v>ENCERRADO</v>
      </c>
      <c r="L158" s="247" t="s">
        <v>4615</v>
      </c>
      <c r="M158" s="247" t="s">
        <v>4616</v>
      </c>
      <c r="N158" s="38"/>
      <c r="O158" s="38" t="s">
        <v>267</v>
      </c>
      <c r="P158" s="299" t="s">
        <v>268</v>
      </c>
      <c r="Q158" s="300"/>
      <c r="R158" s="247" t="s">
        <v>770</v>
      </c>
      <c r="S158" s="247" t="s">
        <v>4716</v>
      </c>
      <c r="T158" s="247" t="s">
        <v>4886</v>
      </c>
      <c r="U158" s="247"/>
      <c r="V158" s="247" t="s">
        <v>4615</v>
      </c>
      <c r="W158" s="247" t="s">
        <v>4616</v>
      </c>
      <c r="X158" s="99"/>
      <c r="Y158" s="99"/>
      <c r="Z158" s="99"/>
      <c r="AA158" s="99"/>
      <c r="AB158" s="99"/>
      <c r="AC158" s="99"/>
      <c r="AD158" s="99"/>
      <c r="AE158" s="99"/>
      <c r="AF158" s="99"/>
      <c r="AG158" s="99"/>
      <c r="AH158" s="99"/>
      <c r="AI158" s="99"/>
      <c r="AJ158" s="99"/>
      <c r="AK158" s="99"/>
      <c r="AL158" s="99"/>
      <c r="AM158" s="99"/>
      <c r="AN158" s="99"/>
      <c r="AO158" s="99"/>
      <c r="AP158" s="99"/>
      <c r="AQ158" s="99"/>
      <c r="AR158" s="99"/>
      <c r="AS158" s="99"/>
    </row>
    <row r="159" spans="1:45" ht="14.25" customHeight="1">
      <c r="A159" s="246" t="s">
        <v>4887</v>
      </c>
      <c r="B159" s="247" t="s">
        <v>4856</v>
      </c>
      <c r="C159" s="247" t="s">
        <v>4888</v>
      </c>
      <c r="D159" s="247" t="s">
        <v>1781</v>
      </c>
      <c r="E159" s="297" t="s">
        <v>1033</v>
      </c>
      <c r="F159" s="296"/>
      <c r="G159" s="296">
        <v>44333</v>
      </c>
      <c r="H159" s="296">
        <v>44517</v>
      </c>
      <c r="I159" s="249" t="s">
        <v>55</v>
      </c>
      <c r="J159" s="249">
        <f ca="1">H159-CONTROLE!$A$2</f>
        <v>-733</v>
      </c>
      <c r="K159" s="251" t="str">
        <f t="shared" ca="1" si="0"/>
        <v>ENCERRADO</v>
      </c>
      <c r="L159" s="247" t="s">
        <v>4889</v>
      </c>
      <c r="M159" s="247" t="s">
        <v>4890</v>
      </c>
      <c r="N159" s="247"/>
      <c r="O159" s="247" t="s">
        <v>4891</v>
      </c>
      <c r="P159" s="263" t="s">
        <v>2192</v>
      </c>
      <c r="Q159" s="99"/>
      <c r="R159" s="247" t="s">
        <v>226</v>
      </c>
      <c r="S159" s="247" t="s">
        <v>4892</v>
      </c>
      <c r="T159" s="247" t="s">
        <v>4893</v>
      </c>
      <c r="U159" s="247"/>
      <c r="V159" s="247" t="s">
        <v>4894</v>
      </c>
      <c r="W159" s="247" t="s">
        <v>2192</v>
      </c>
      <c r="X159" s="99"/>
      <c r="Y159" s="99"/>
      <c r="Z159" s="99"/>
      <c r="AA159" s="99"/>
      <c r="AB159" s="99"/>
      <c r="AC159" s="99"/>
      <c r="AD159" s="99"/>
      <c r="AE159" s="99"/>
      <c r="AF159" s="99"/>
      <c r="AG159" s="99"/>
      <c r="AH159" s="99"/>
      <c r="AI159" s="99"/>
      <c r="AJ159" s="99"/>
      <c r="AK159" s="99"/>
      <c r="AL159" s="99"/>
      <c r="AM159" s="99"/>
      <c r="AN159" s="99"/>
      <c r="AO159" s="99"/>
      <c r="AP159" s="99"/>
      <c r="AQ159" s="99"/>
      <c r="AR159" s="99"/>
      <c r="AS159" s="99"/>
    </row>
    <row r="160" spans="1:45" ht="14.25" customHeight="1">
      <c r="A160" s="246" t="s">
        <v>4895</v>
      </c>
      <c r="B160" s="247" t="s">
        <v>4856</v>
      </c>
      <c r="C160" s="247" t="s">
        <v>4896</v>
      </c>
      <c r="D160" s="247" t="s">
        <v>1781</v>
      </c>
      <c r="E160" s="297" t="s">
        <v>1033</v>
      </c>
      <c r="F160" s="296"/>
      <c r="G160" s="296">
        <v>44244</v>
      </c>
      <c r="H160" s="296">
        <v>44424</v>
      </c>
      <c r="I160" s="249" t="s">
        <v>633</v>
      </c>
      <c r="J160" s="249">
        <f ca="1">H160-CONTROLE!$A$2</f>
        <v>-826</v>
      </c>
      <c r="K160" s="251" t="str">
        <f t="shared" ca="1" si="0"/>
        <v>ENCERRADO</v>
      </c>
      <c r="L160" s="247" t="s">
        <v>304</v>
      </c>
      <c r="M160" s="247" t="s">
        <v>4897</v>
      </c>
      <c r="N160" s="247"/>
      <c r="O160" s="247" t="s">
        <v>4750</v>
      </c>
      <c r="P160" s="247" t="s">
        <v>308</v>
      </c>
      <c r="Q160" s="247"/>
      <c r="R160" s="247" t="s">
        <v>309</v>
      </c>
      <c r="S160" s="247" t="s">
        <v>1212</v>
      </c>
      <c r="T160" s="247" t="s">
        <v>1213</v>
      </c>
      <c r="U160" s="247"/>
      <c r="V160" s="247" t="s">
        <v>4898</v>
      </c>
      <c r="W160" s="247" t="s">
        <v>3133</v>
      </c>
      <c r="X160" s="99"/>
      <c r="Y160" s="99"/>
      <c r="Z160" s="99"/>
      <c r="AA160" s="99"/>
      <c r="AB160" s="99"/>
      <c r="AC160" s="99"/>
      <c r="AD160" s="99"/>
      <c r="AE160" s="99"/>
      <c r="AF160" s="99"/>
      <c r="AG160" s="99"/>
      <c r="AH160" s="99"/>
      <c r="AI160" s="99"/>
      <c r="AJ160" s="99"/>
      <c r="AK160" s="99"/>
      <c r="AL160" s="99"/>
      <c r="AM160" s="99"/>
      <c r="AN160" s="99"/>
      <c r="AO160" s="99"/>
      <c r="AP160" s="99"/>
      <c r="AQ160" s="99"/>
      <c r="AR160" s="99"/>
      <c r="AS160" s="99"/>
    </row>
    <row r="161" spans="1:45" ht="14.25" customHeight="1">
      <c r="A161" s="246" t="s">
        <v>4899</v>
      </c>
      <c r="B161" s="247" t="s">
        <v>4856</v>
      </c>
      <c r="C161" s="247" t="s">
        <v>4900</v>
      </c>
      <c r="D161" s="247" t="s">
        <v>1781</v>
      </c>
      <c r="E161" s="297" t="s">
        <v>1033</v>
      </c>
      <c r="F161" s="296"/>
      <c r="G161" s="296">
        <v>44244</v>
      </c>
      <c r="H161" s="296">
        <v>44425</v>
      </c>
      <c r="I161" s="249" t="s">
        <v>633</v>
      </c>
      <c r="J161" s="249">
        <f ca="1">H161-CONTROLE!$A$2</f>
        <v>-825</v>
      </c>
      <c r="K161" s="251" t="str">
        <f t="shared" ca="1" si="0"/>
        <v>ENCERRADO</v>
      </c>
      <c r="L161" s="247" t="s">
        <v>72</v>
      </c>
      <c r="M161" s="299" t="s">
        <v>73</v>
      </c>
      <c r="N161" s="300"/>
      <c r="O161" s="247" t="s">
        <v>4532</v>
      </c>
      <c r="P161" s="247" t="s">
        <v>4540</v>
      </c>
      <c r="Q161" s="247"/>
      <c r="R161" s="247" t="s">
        <v>77</v>
      </c>
      <c r="S161" s="247" t="s">
        <v>297</v>
      </c>
      <c r="T161" s="247" t="s">
        <v>298</v>
      </c>
      <c r="U161" s="247"/>
      <c r="V161" s="247" t="s">
        <v>295</v>
      </c>
      <c r="W161" s="247"/>
      <c r="X161" s="99"/>
      <c r="Y161" s="99"/>
      <c r="Z161" s="99"/>
      <c r="AA161" s="99"/>
      <c r="AB161" s="99"/>
      <c r="AC161" s="99"/>
      <c r="AD161" s="99"/>
      <c r="AE161" s="99"/>
      <c r="AF161" s="99"/>
      <c r="AG161" s="99"/>
      <c r="AH161" s="99"/>
      <c r="AI161" s="99"/>
      <c r="AJ161" s="99"/>
      <c r="AK161" s="99"/>
      <c r="AL161" s="99"/>
      <c r="AM161" s="99"/>
      <c r="AN161" s="99"/>
      <c r="AO161" s="99"/>
      <c r="AP161" s="99"/>
      <c r="AQ161" s="99"/>
      <c r="AR161" s="99"/>
      <c r="AS161" s="99"/>
    </row>
    <row r="162" spans="1:45" ht="14.25" customHeight="1">
      <c r="A162" s="246" t="s">
        <v>4901</v>
      </c>
      <c r="B162" s="247" t="s">
        <v>4856</v>
      </c>
      <c r="C162" s="247" t="s">
        <v>4902</v>
      </c>
      <c r="D162" s="247" t="s">
        <v>1781</v>
      </c>
      <c r="E162" s="297" t="s">
        <v>1033</v>
      </c>
      <c r="F162" s="296"/>
      <c r="G162" s="296">
        <v>44243</v>
      </c>
      <c r="H162" s="296">
        <v>44424</v>
      </c>
      <c r="I162" s="249" t="s">
        <v>633</v>
      </c>
      <c r="J162" s="249">
        <f ca="1">H162-CONTROLE!$A$2</f>
        <v>-826</v>
      </c>
      <c r="K162" s="251" t="str">
        <f t="shared" ca="1" si="0"/>
        <v>ENCERRADO</v>
      </c>
      <c r="L162" s="247" t="s">
        <v>2250</v>
      </c>
      <c r="M162" s="247" t="s">
        <v>1036</v>
      </c>
      <c r="N162" s="247"/>
      <c r="O162" s="247" t="s">
        <v>4903</v>
      </c>
      <c r="P162" s="247" t="s">
        <v>931</v>
      </c>
      <c r="Q162" s="247"/>
      <c r="R162" s="247" t="s">
        <v>616</v>
      </c>
      <c r="S162" s="247" t="s">
        <v>2248</v>
      </c>
      <c r="T162" s="247" t="s">
        <v>1041</v>
      </c>
      <c r="U162" s="247"/>
      <c r="V162" s="247" t="s">
        <v>4904</v>
      </c>
      <c r="W162" s="247" t="s">
        <v>1039</v>
      </c>
      <c r="X162" s="99"/>
      <c r="Y162" s="99"/>
      <c r="Z162" s="99"/>
      <c r="AA162" s="99"/>
      <c r="AB162" s="99"/>
      <c r="AC162" s="99"/>
      <c r="AD162" s="99"/>
      <c r="AE162" s="99"/>
      <c r="AF162" s="99"/>
      <c r="AG162" s="99"/>
      <c r="AH162" s="99"/>
      <c r="AI162" s="99"/>
      <c r="AJ162" s="99"/>
      <c r="AK162" s="99"/>
      <c r="AL162" s="99"/>
      <c r="AM162" s="99"/>
      <c r="AN162" s="99"/>
      <c r="AO162" s="99"/>
      <c r="AP162" s="99"/>
      <c r="AQ162" s="99"/>
      <c r="AR162" s="99"/>
      <c r="AS162" s="99"/>
    </row>
    <row r="163" spans="1:45" ht="14.25" customHeight="1">
      <c r="A163" s="246" t="s">
        <v>4905</v>
      </c>
      <c r="B163" s="247" t="s">
        <v>4856</v>
      </c>
      <c r="C163" s="247" t="s">
        <v>4906</v>
      </c>
      <c r="D163" s="247" t="s">
        <v>1781</v>
      </c>
      <c r="E163" s="297" t="s">
        <v>1033</v>
      </c>
      <c r="F163" s="296"/>
      <c r="G163" s="296">
        <v>44244</v>
      </c>
      <c r="H163" s="296">
        <v>44425</v>
      </c>
      <c r="I163" s="249" t="s">
        <v>633</v>
      </c>
      <c r="J163" s="249">
        <f ca="1">H163-CONTROLE!$A$2</f>
        <v>-825</v>
      </c>
      <c r="K163" s="251" t="str">
        <f t="shared" ca="1" si="0"/>
        <v>ENCERRADO</v>
      </c>
      <c r="L163" s="247" t="s">
        <v>4907</v>
      </c>
      <c r="M163" s="247" t="s">
        <v>1143</v>
      </c>
      <c r="N163" s="247"/>
      <c r="O163" s="247" t="s">
        <v>4908</v>
      </c>
      <c r="P163" s="247" t="s">
        <v>4845</v>
      </c>
      <c r="Q163" s="247"/>
      <c r="R163" s="247" t="s">
        <v>808</v>
      </c>
      <c r="S163" s="247" t="s">
        <v>1146</v>
      </c>
      <c r="T163" s="247" t="s">
        <v>4909</v>
      </c>
      <c r="U163" s="247"/>
      <c r="V163" s="247" t="s">
        <v>1149</v>
      </c>
      <c r="W163" s="263" t="s">
        <v>1150</v>
      </c>
      <c r="X163" s="263"/>
      <c r="Y163" s="263"/>
      <c r="Z163" s="263"/>
      <c r="AA163" s="263"/>
      <c r="AB163" s="263"/>
      <c r="AC163" s="263"/>
      <c r="AD163" s="263"/>
      <c r="AE163" s="263"/>
      <c r="AF163" s="263"/>
      <c r="AG163" s="263"/>
      <c r="AH163" s="263"/>
      <c r="AI163" s="263"/>
      <c r="AJ163" s="263"/>
      <c r="AK163" s="263"/>
      <c r="AL163" s="263"/>
      <c r="AM163" s="263"/>
      <c r="AN163" s="263"/>
      <c r="AO163" s="263"/>
      <c r="AP163" s="263"/>
      <c r="AQ163" s="263"/>
      <c r="AR163" s="263"/>
      <c r="AS163" s="263"/>
    </row>
    <row r="164" spans="1:45" ht="14.25" customHeight="1">
      <c r="A164" s="246" t="s">
        <v>4910</v>
      </c>
      <c r="B164" s="247" t="s">
        <v>4856</v>
      </c>
      <c r="C164" s="247" t="s">
        <v>4911</v>
      </c>
      <c r="D164" s="247" t="s">
        <v>1781</v>
      </c>
      <c r="E164" s="297" t="s">
        <v>1033</v>
      </c>
      <c r="F164" s="296"/>
      <c r="G164" s="296">
        <v>44244</v>
      </c>
      <c r="H164" s="296">
        <v>44304</v>
      </c>
      <c r="I164" s="249" t="s">
        <v>199</v>
      </c>
      <c r="J164" s="249">
        <f ca="1">H164-CONTROLE!$A$2</f>
        <v>-946</v>
      </c>
      <c r="K164" s="251" t="str">
        <f t="shared" ca="1" si="0"/>
        <v>ENCERRADO</v>
      </c>
      <c r="L164" s="247" t="s">
        <v>1308</v>
      </c>
      <c r="M164" s="299" t="s">
        <v>1309</v>
      </c>
      <c r="N164" s="299"/>
      <c r="O164" s="259" t="s">
        <v>4912</v>
      </c>
      <c r="P164" s="259" t="s">
        <v>1954</v>
      </c>
      <c r="Q164" s="247"/>
      <c r="R164" s="247" t="s">
        <v>90</v>
      </c>
      <c r="S164" s="247" t="s">
        <v>2236</v>
      </c>
      <c r="T164" s="247" t="s">
        <v>2237</v>
      </c>
      <c r="U164" s="247"/>
      <c r="V164" s="247" t="s">
        <v>2239</v>
      </c>
      <c r="W164" s="247" t="s">
        <v>2240</v>
      </c>
      <c r="X164" s="99"/>
      <c r="Y164" s="99"/>
      <c r="Z164" s="99"/>
      <c r="AA164" s="99"/>
      <c r="AB164" s="99"/>
      <c r="AC164" s="99"/>
      <c r="AD164" s="99"/>
      <c r="AE164" s="99"/>
      <c r="AF164" s="99"/>
      <c r="AG164" s="99"/>
      <c r="AH164" s="99"/>
      <c r="AI164" s="99"/>
      <c r="AJ164" s="99"/>
      <c r="AK164" s="99"/>
      <c r="AL164" s="99"/>
      <c r="AM164" s="99"/>
      <c r="AN164" s="99"/>
      <c r="AO164" s="99"/>
      <c r="AP164" s="99"/>
      <c r="AQ164" s="99"/>
      <c r="AR164" s="99"/>
      <c r="AS164" s="99"/>
    </row>
    <row r="165" spans="1:45" ht="14.25" customHeight="1">
      <c r="A165" s="246" t="s">
        <v>4913</v>
      </c>
      <c r="B165" s="247" t="s">
        <v>4856</v>
      </c>
      <c r="C165" s="247" t="s">
        <v>4914</v>
      </c>
      <c r="D165" s="247" t="s">
        <v>1781</v>
      </c>
      <c r="E165" s="297" t="s">
        <v>1033</v>
      </c>
      <c r="F165" s="296"/>
      <c r="G165" s="296">
        <v>44244</v>
      </c>
      <c r="H165" s="296">
        <v>44424</v>
      </c>
      <c r="I165" s="249" t="s">
        <v>633</v>
      </c>
      <c r="J165" s="249">
        <f ca="1">H165-CONTROLE!$A$2</f>
        <v>-826</v>
      </c>
      <c r="K165" s="251" t="str">
        <f t="shared" ca="1" si="0"/>
        <v>ENCERRADO</v>
      </c>
      <c r="L165" s="247" t="s">
        <v>1383</v>
      </c>
      <c r="M165" s="247" t="s">
        <v>1384</v>
      </c>
      <c r="N165" s="247"/>
      <c r="O165" s="247" t="s">
        <v>489</v>
      </c>
      <c r="P165" s="247" t="s">
        <v>1370</v>
      </c>
      <c r="Q165" s="247"/>
      <c r="R165" s="247" t="s">
        <v>553</v>
      </c>
      <c r="S165" s="247" t="s">
        <v>4915</v>
      </c>
      <c r="T165" s="247" t="s">
        <v>1839</v>
      </c>
      <c r="U165" s="313"/>
      <c r="V165" s="313" t="s">
        <v>4916</v>
      </c>
      <c r="W165" s="313" t="s">
        <v>1355</v>
      </c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15"/>
      <c r="AI165" s="315"/>
      <c r="AJ165" s="315"/>
      <c r="AK165" s="315"/>
      <c r="AL165" s="315"/>
      <c r="AM165" s="315"/>
      <c r="AN165" s="315"/>
      <c r="AO165" s="315"/>
      <c r="AP165" s="315"/>
      <c r="AQ165" s="315"/>
      <c r="AR165" s="315"/>
      <c r="AS165" s="315"/>
    </row>
    <row r="166" spans="1:45" ht="14.25" customHeight="1">
      <c r="A166" s="322" t="s">
        <v>4917</v>
      </c>
      <c r="B166" s="311" t="s">
        <v>4918</v>
      </c>
      <c r="C166" s="311"/>
      <c r="D166" s="323" t="s">
        <v>4919</v>
      </c>
      <c r="E166" s="324" t="s">
        <v>4920</v>
      </c>
      <c r="F166" s="325"/>
      <c r="G166" s="325">
        <v>43920</v>
      </c>
      <c r="H166" s="325">
        <v>44284</v>
      </c>
      <c r="I166" s="326" t="s">
        <v>41</v>
      </c>
      <c r="J166" s="326">
        <f ca="1">H166-CONTROLE!$A$2</f>
        <v>-966</v>
      </c>
      <c r="K166" s="327" t="str">
        <f t="shared" ca="1" si="0"/>
        <v>ENCERRADO</v>
      </c>
      <c r="L166" s="247" t="s">
        <v>4758</v>
      </c>
      <c r="M166" s="311" t="s">
        <v>2125</v>
      </c>
      <c r="N166" s="328"/>
      <c r="O166" s="328" t="s">
        <v>4921</v>
      </c>
      <c r="P166" s="329" t="s">
        <v>4922</v>
      </c>
      <c r="Q166" s="311"/>
      <c r="R166" s="311" t="s">
        <v>226</v>
      </c>
      <c r="S166" s="311" t="s">
        <v>4923</v>
      </c>
      <c r="T166" s="330" t="s">
        <v>2130</v>
      </c>
      <c r="U166" s="328"/>
      <c r="V166" s="328" t="s">
        <v>4924</v>
      </c>
      <c r="W166" s="328" t="s">
        <v>2133</v>
      </c>
      <c r="X166" s="99"/>
      <c r="Y166" s="99"/>
      <c r="Z166" s="99"/>
      <c r="AA166" s="99"/>
      <c r="AB166" s="99"/>
      <c r="AC166" s="99"/>
      <c r="AD166" s="99"/>
      <c r="AE166" s="99"/>
      <c r="AF166" s="99"/>
      <c r="AG166" s="99"/>
      <c r="AH166" s="99"/>
      <c r="AI166" s="99"/>
      <c r="AJ166" s="99"/>
      <c r="AK166" s="99"/>
      <c r="AL166" s="99"/>
      <c r="AM166" s="99"/>
      <c r="AN166" s="99"/>
      <c r="AO166" s="99"/>
      <c r="AP166" s="99"/>
      <c r="AQ166" s="99"/>
      <c r="AR166" s="99"/>
      <c r="AS166" s="99"/>
    </row>
    <row r="167" spans="1:45" ht="14.25" customHeight="1">
      <c r="A167" s="246" t="s">
        <v>4925</v>
      </c>
      <c r="B167" s="247" t="s">
        <v>4926</v>
      </c>
      <c r="C167" s="247"/>
      <c r="D167" s="247" t="s">
        <v>4927</v>
      </c>
      <c r="E167" s="296"/>
      <c r="F167" s="296"/>
      <c r="G167" s="296">
        <v>43203</v>
      </c>
      <c r="H167" s="296">
        <v>43568</v>
      </c>
      <c r="I167" s="249"/>
      <c r="J167" s="249">
        <f ca="1">H167-A2</f>
        <v>-1682</v>
      </c>
      <c r="K167" s="251" t="str">
        <f t="shared" ca="1" si="0"/>
        <v>ENCERRADO</v>
      </c>
      <c r="L167" s="247" t="str">
        <f>L99</f>
        <v xml:space="preserve">Marlon de Oliveira Vaz </v>
      </c>
      <c r="M167" s="247" t="s">
        <v>4928</v>
      </c>
      <c r="N167" s="247"/>
      <c r="O167" s="247" t="str">
        <f>O99</f>
        <v>Marcos Rafael Machado</v>
      </c>
      <c r="P167" s="247" t="s">
        <v>4929</v>
      </c>
      <c r="Q167" s="247"/>
      <c r="R167" s="247" t="s">
        <v>1270</v>
      </c>
      <c r="S167" s="247" t="s">
        <v>4930</v>
      </c>
      <c r="T167" s="247" t="s">
        <v>4931</v>
      </c>
      <c r="U167" s="247"/>
      <c r="V167" s="247" t="s">
        <v>4932</v>
      </c>
      <c r="W167" s="247" t="s">
        <v>4933</v>
      </c>
      <c r="X167" s="99"/>
      <c r="Y167" s="99"/>
      <c r="Z167" s="99"/>
      <c r="AA167" s="99"/>
      <c r="AB167" s="99"/>
      <c r="AC167" s="99"/>
      <c r="AD167" s="99"/>
      <c r="AE167" s="99"/>
      <c r="AF167" s="99"/>
      <c r="AG167" s="99"/>
      <c r="AH167" s="99"/>
      <c r="AI167" s="99"/>
      <c r="AJ167" s="99"/>
      <c r="AK167" s="99"/>
      <c r="AL167" s="99"/>
      <c r="AM167" s="99"/>
      <c r="AN167" s="99"/>
      <c r="AO167" s="99"/>
      <c r="AP167" s="99"/>
      <c r="AQ167" s="99"/>
      <c r="AR167" s="99"/>
      <c r="AS167" s="99"/>
    </row>
    <row r="168" spans="1:45" ht="14.25" customHeight="1">
      <c r="A168" s="246" t="s">
        <v>4925</v>
      </c>
      <c r="B168" s="247" t="s">
        <v>4926</v>
      </c>
      <c r="C168" s="247"/>
      <c r="D168" s="247" t="s">
        <v>4927</v>
      </c>
      <c r="E168" s="296"/>
      <c r="F168" s="296"/>
      <c r="G168" s="296">
        <v>43203</v>
      </c>
      <c r="H168" s="296">
        <v>43568</v>
      </c>
      <c r="I168" s="249"/>
      <c r="J168" s="249">
        <f ca="1">H168-A2</f>
        <v>-1682</v>
      </c>
      <c r="K168" s="251" t="str">
        <f t="shared" ca="1" si="0"/>
        <v>ENCERRADO</v>
      </c>
      <c r="L168" s="247" t="str">
        <f t="shared" ref="L168:L176" si="72">L167</f>
        <v xml:space="preserve">Marlon de Oliveira Vaz </v>
      </c>
      <c r="M168" s="247" t="s">
        <v>4928</v>
      </c>
      <c r="N168" s="247"/>
      <c r="O168" s="247" t="str">
        <f t="shared" ref="O168:O176" si="73">O167</f>
        <v>Marcos Rafael Machado</v>
      </c>
      <c r="P168" s="247" t="s">
        <v>4929</v>
      </c>
      <c r="Q168" s="247"/>
      <c r="R168" s="247" t="s">
        <v>4661</v>
      </c>
      <c r="S168" s="247" t="s">
        <v>4934</v>
      </c>
      <c r="T168" s="247" t="s">
        <v>4935</v>
      </c>
      <c r="U168" s="247"/>
      <c r="V168" s="247" t="s">
        <v>4532</v>
      </c>
      <c r="W168" s="247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</row>
    <row r="169" spans="1:45" ht="14.25" customHeight="1">
      <c r="A169" s="246" t="s">
        <v>4925</v>
      </c>
      <c r="B169" s="247" t="s">
        <v>4926</v>
      </c>
      <c r="C169" s="247"/>
      <c r="D169" s="247" t="s">
        <v>4927</v>
      </c>
      <c r="E169" s="296"/>
      <c r="F169" s="296"/>
      <c r="G169" s="296">
        <v>43203</v>
      </c>
      <c r="H169" s="296">
        <v>43568</v>
      </c>
      <c r="I169" s="249"/>
      <c r="J169" s="249">
        <f ca="1">H169-A2</f>
        <v>-1682</v>
      </c>
      <c r="K169" s="251" t="str">
        <f t="shared" ca="1" si="0"/>
        <v>ENCERRADO</v>
      </c>
      <c r="L169" s="247" t="str">
        <f t="shared" si="72"/>
        <v xml:space="preserve">Marlon de Oliveira Vaz </v>
      </c>
      <c r="M169" s="247" t="s">
        <v>4928</v>
      </c>
      <c r="N169" s="247"/>
      <c r="O169" s="247" t="str">
        <f t="shared" si="73"/>
        <v>Marcos Rafael Machado</v>
      </c>
      <c r="P169" s="247" t="s">
        <v>4929</v>
      </c>
      <c r="Q169" s="247"/>
      <c r="R169" s="247" t="s">
        <v>242</v>
      </c>
      <c r="S169" s="247" t="s">
        <v>4936</v>
      </c>
      <c r="T169" s="247" t="s">
        <v>4937</v>
      </c>
      <c r="U169" s="247"/>
      <c r="V169" s="247" t="s">
        <v>1241</v>
      </c>
      <c r="W169" s="247" t="s">
        <v>1242</v>
      </c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</row>
    <row r="170" spans="1:45" ht="14.25" customHeight="1">
      <c r="A170" s="246" t="s">
        <v>4925</v>
      </c>
      <c r="B170" s="247" t="s">
        <v>4926</v>
      </c>
      <c r="C170" s="247"/>
      <c r="D170" s="247" t="s">
        <v>4927</v>
      </c>
      <c r="E170" s="296"/>
      <c r="F170" s="296"/>
      <c r="G170" s="296">
        <v>43203</v>
      </c>
      <c r="H170" s="296">
        <v>43568</v>
      </c>
      <c r="I170" s="249"/>
      <c r="J170" s="249">
        <f ca="1">H170-A2</f>
        <v>-1682</v>
      </c>
      <c r="K170" s="251" t="str">
        <f t="shared" ca="1" si="0"/>
        <v>ENCERRADO</v>
      </c>
      <c r="L170" s="247" t="str">
        <f t="shared" si="72"/>
        <v xml:space="preserve">Marlon de Oliveira Vaz </v>
      </c>
      <c r="M170" s="247" t="s">
        <v>4928</v>
      </c>
      <c r="N170" s="247"/>
      <c r="O170" s="247" t="str">
        <f t="shared" si="73"/>
        <v>Marcos Rafael Machado</v>
      </c>
      <c r="P170" s="247" t="s">
        <v>4929</v>
      </c>
      <c r="Q170" s="247"/>
      <c r="R170" s="247" t="s">
        <v>367</v>
      </c>
      <c r="S170" s="247" t="s">
        <v>4938</v>
      </c>
      <c r="T170" s="247" t="s">
        <v>4939</v>
      </c>
      <c r="U170" s="247"/>
      <c r="V170" s="247" t="s">
        <v>4532</v>
      </c>
      <c r="W170" s="247" t="s">
        <v>4532</v>
      </c>
      <c r="X170" s="99"/>
      <c r="Y170" s="99"/>
      <c r="Z170" s="99"/>
      <c r="AA170" s="99"/>
      <c r="AB170" s="99"/>
      <c r="AC170" s="99"/>
      <c r="AD170" s="99"/>
      <c r="AE170" s="99"/>
      <c r="AF170" s="99"/>
      <c r="AG170" s="99"/>
      <c r="AH170" s="99"/>
      <c r="AI170" s="99"/>
      <c r="AJ170" s="99"/>
      <c r="AK170" s="99"/>
      <c r="AL170" s="99"/>
      <c r="AM170" s="99"/>
      <c r="AN170" s="99"/>
      <c r="AO170" s="99"/>
      <c r="AP170" s="99"/>
      <c r="AQ170" s="99"/>
      <c r="AR170" s="99"/>
      <c r="AS170" s="99"/>
    </row>
    <row r="171" spans="1:45" ht="14.25" customHeight="1">
      <c r="A171" s="246" t="s">
        <v>4925</v>
      </c>
      <c r="B171" s="247" t="s">
        <v>4926</v>
      </c>
      <c r="C171" s="247"/>
      <c r="D171" s="247" t="s">
        <v>4927</v>
      </c>
      <c r="E171" s="296"/>
      <c r="F171" s="296"/>
      <c r="G171" s="296">
        <v>43203</v>
      </c>
      <c r="H171" s="296">
        <v>43568</v>
      </c>
      <c r="I171" s="249"/>
      <c r="J171" s="249">
        <f ca="1">H171-A2</f>
        <v>-1682</v>
      </c>
      <c r="K171" s="251" t="str">
        <f t="shared" ca="1" si="0"/>
        <v>ENCERRADO</v>
      </c>
      <c r="L171" s="247" t="str">
        <f t="shared" si="72"/>
        <v xml:space="preserve">Marlon de Oliveira Vaz </v>
      </c>
      <c r="M171" s="247" t="s">
        <v>4928</v>
      </c>
      <c r="N171" s="247"/>
      <c r="O171" s="247" t="str">
        <f t="shared" si="73"/>
        <v>Marcos Rafael Machado</v>
      </c>
      <c r="P171" s="247" t="s">
        <v>4929</v>
      </c>
      <c r="Q171" s="247"/>
      <c r="R171" s="247" t="s">
        <v>528</v>
      </c>
      <c r="S171" s="247" t="s">
        <v>4940</v>
      </c>
      <c r="T171" s="247" t="s">
        <v>4941</v>
      </c>
      <c r="U171" s="247"/>
      <c r="V171" s="247" t="s">
        <v>4942</v>
      </c>
      <c r="W171" s="247" t="s">
        <v>4691</v>
      </c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/>
      <c r="AL171" s="99"/>
      <c r="AM171" s="99"/>
      <c r="AN171" s="99"/>
      <c r="AO171" s="99"/>
      <c r="AP171" s="99"/>
      <c r="AQ171" s="99"/>
      <c r="AR171" s="99"/>
      <c r="AS171" s="99"/>
    </row>
    <row r="172" spans="1:45" ht="14.25" customHeight="1">
      <c r="A172" s="246" t="s">
        <v>4925</v>
      </c>
      <c r="B172" s="247" t="s">
        <v>4926</v>
      </c>
      <c r="C172" s="247"/>
      <c r="D172" s="247" t="s">
        <v>4927</v>
      </c>
      <c r="E172" s="296"/>
      <c r="F172" s="296"/>
      <c r="G172" s="296">
        <v>43203</v>
      </c>
      <c r="H172" s="296">
        <v>43568</v>
      </c>
      <c r="I172" s="249"/>
      <c r="J172" s="249">
        <f ca="1">H172-A2</f>
        <v>-1682</v>
      </c>
      <c r="K172" s="251" t="str">
        <f t="shared" ca="1" si="0"/>
        <v>ENCERRADO</v>
      </c>
      <c r="L172" s="247" t="str">
        <f t="shared" si="72"/>
        <v xml:space="preserve">Marlon de Oliveira Vaz </v>
      </c>
      <c r="M172" s="247" t="s">
        <v>4928</v>
      </c>
      <c r="N172" s="247"/>
      <c r="O172" s="247" t="str">
        <f t="shared" si="73"/>
        <v>Marcos Rafael Machado</v>
      </c>
      <c r="P172" s="247" t="s">
        <v>4929</v>
      </c>
      <c r="Q172" s="247"/>
      <c r="R172" s="247" t="s">
        <v>726</v>
      </c>
      <c r="S172" s="247" t="s">
        <v>4943</v>
      </c>
      <c r="T172" s="247" t="s">
        <v>4944</v>
      </c>
      <c r="U172" s="247"/>
      <c r="V172" s="247" t="s">
        <v>4945</v>
      </c>
      <c r="W172" s="247" t="s">
        <v>4946</v>
      </c>
      <c r="X172" s="99"/>
      <c r="Y172" s="99"/>
      <c r="Z172" s="99"/>
      <c r="AA172" s="99"/>
      <c r="AB172" s="99"/>
      <c r="AC172" s="99"/>
      <c r="AD172" s="99"/>
      <c r="AE172" s="99"/>
      <c r="AF172" s="99"/>
      <c r="AG172" s="99"/>
      <c r="AH172" s="99"/>
      <c r="AI172" s="99"/>
      <c r="AJ172" s="99"/>
      <c r="AK172" s="99"/>
      <c r="AL172" s="99"/>
      <c r="AM172" s="99"/>
      <c r="AN172" s="99"/>
      <c r="AO172" s="99"/>
      <c r="AP172" s="99"/>
      <c r="AQ172" s="99"/>
      <c r="AR172" s="99"/>
      <c r="AS172" s="99"/>
    </row>
    <row r="173" spans="1:45" ht="14.25" customHeight="1">
      <c r="A173" s="246" t="s">
        <v>4925</v>
      </c>
      <c r="B173" s="247" t="s">
        <v>4926</v>
      </c>
      <c r="C173" s="247"/>
      <c r="D173" s="247" t="s">
        <v>4927</v>
      </c>
      <c r="E173" s="296"/>
      <c r="F173" s="296"/>
      <c r="G173" s="296">
        <v>43203</v>
      </c>
      <c r="H173" s="296">
        <v>43568</v>
      </c>
      <c r="I173" s="249"/>
      <c r="J173" s="249">
        <f ca="1">H173-A2</f>
        <v>-1682</v>
      </c>
      <c r="K173" s="251" t="str">
        <f t="shared" ca="1" si="0"/>
        <v>ENCERRADO</v>
      </c>
      <c r="L173" s="247" t="str">
        <f t="shared" si="72"/>
        <v xml:space="preserve">Marlon de Oliveira Vaz </v>
      </c>
      <c r="M173" s="247" t="s">
        <v>4928</v>
      </c>
      <c r="N173" s="247"/>
      <c r="O173" s="247" t="str">
        <f t="shared" si="73"/>
        <v>Marcos Rafael Machado</v>
      </c>
      <c r="P173" s="247" t="s">
        <v>4929</v>
      </c>
      <c r="Q173" s="247"/>
      <c r="R173" s="247" t="s">
        <v>4554</v>
      </c>
      <c r="S173" s="247" t="s">
        <v>4947</v>
      </c>
      <c r="T173" s="247" t="s">
        <v>4948</v>
      </c>
      <c r="U173" s="247"/>
      <c r="V173" s="247" t="s">
        <v>4949</v>
      </c>
      <c r="W173" s="247" t="s">
        <v>4950</v>
      </c>
      <c r="X173" s="99"/>
      <c r="Y173" s="99"/>
      <c r="Z173" s="99"/>
      <c r="AA173" s="99"/>
      <c r="AB173" s="99"/>
      <c r="AC173" s="99"/>
      <c r="AD173" s="99"/>
      <c r="AE173" s="99"/>
      <c r="AF173" s="99"/>
      <c r="AG173" s="99"/>
      <c r="AH173" s="99"/>
      <c r="AI173" s="99"/>
      <c r="AJ173" s="99"/>
      <c r="AK173" s="99"/>
      <c r="AL173" s="99"/>
      <c r="AM173" s="99"/>
      <c r="AN173" s="99"/>
      <c r="AO173" s="99"/>
      <c r="AP173" s="99"/>
      <c r="AQ173" s="99"/>
      <c r="AR173" s="99"/>
      <c r="AS173" s="99"/>
    </row>
    <row r="174" spans="1:45" ht="14.25" customHeight="1">
      <c r="A174" s="246" t="s">
        <v>4925</v>
      </c>
      <c r="B174" s="247" t="s">
        <v>4926</v>
      </c>
      <c r="C174" s="247"/>
      <c r="D174" s="247" t="s">
        <v>4927</v>
      </c>
      <c r="E174" s="296"/>
      <c r="F174" s="296"/>
      <c r="G174" s="296">
        <v>43203</v>
      </c>
      <c r="H174" s="296">
        <v>43568</v>
      </c>
      <c r="I174" s="249"/>
      <c r="J174" s="249">
        <f ca="1">H174-A2</f>
        <v>-1682</v>
      </c>
      <c r="K174" s="251" t="str">
        <f t="shared" ca="1" si="0"/>
        <v>ENCERRADO</v>
      </c>
      <c r="L174" s="247" t="str">
        <f t="shared" si="72"/>
        <v xml:space="preserve">Marlon de Oliveira Vaz </v>
      </c>
      <c r="M174" s="247" t="s">
        <v>4928</v>
      </c>
      <c r="N174" s="247"/>
      <c r="O174" s="247" t="str">
        <f t="shared" si="73"/>
        <v>Marcos Rafael Machado</v>
      </c>
      <c r="P174" s="247" t="s">
        <v>4929</v>
      </c>
      <c r="Q174" s="247"/>
      <c r="R174" s="247" t="s">
        <v>226</v>
      </c>
      <c r="S174" s="247" t="s">
        <v>4951</v>
      </c>
      <c r="T174" s="247" t="s">
        <v>4952</v>
      </c>
      <c r="U174" s="247"/>
      <c r="V174" s="247" t="s">
        <v>4532</v>
      </c>
      <c r="W174" s="247"/>
      <c r="X174" s="99"/>
      <c r="Y174" s="99"/>
      <c r="Z174" s="99"/>
      <c r="AA174" s="99"/>
      <c r="AB174" s="99"/>
      <c r="AC174" s="99"/>
      <c r="AD174" s="99"/>
      <c r="AE174" s="99"/>
      <c r="AF174" s="99"/>
      <c r="AG174" s="99"/>
      <c r="AH174" s="99"/>
      <c r="AI174" s="99"/>
      <c r="AJ174" s="99"/>
      <c r="AK174" s="99"/>
      <c r="AL174" s="99"/>
      <c r="AM174" s="99"/>
      <c r="AN174" s="99"/>
      <c r="AO174" s="99"/>
      <c r="AP174" s="99"/>
      <c r="AQ174" s="99"/>
      <c r="AR174" s="99"/>
      <c r="AS174" s="99"/>
    </row>
    <row r="175" spans="1:45" ht="14.25" customHeight="1">
      <c r="A175" s="246" t="s">
        <v>4925</v>
      </c>
      <c r="B175" s="247" t="s">
        <v>4926</v>
      </c>
      <c r="C175" s="247"/>
      <c r="D175" s="247" t="s">
        <v>4927</v>
      </c>
      <c r="E175" s="296"/>
      <c r="F175" s="296"/>
      <c r="G175" s="296">
        <v>43203</v>
      </c>
      <c r="H175" s="296">
        <v>43568</v>
      </c>
      <c r="I175" s="249"/>
      <c r="J175" s="249">
        <f ca="1">H175-A2</f>
        <v>-1682</v>
      </c>
      <c r="K175" s="251" t="str">
        <f t="shared" ca="1" si="0"/>
        <v>ENCERRADO</v>
      </c>
      <c r="L175" s="247" t="str">
        <f t="shared" si="72"/>
        <v xml:space="preserve">Marlon de Oliveira Vaz </v>
      </c>
      <c r="M175" s="247" t="s">
        <v>4928</v>
      </c>
      <c r="N175" s="247"/>
      <c r="O175" s="247" t="str">
        <f t="shared" si="73"/>
        <v>Marcos Rafael Machado</v>
      </c>
      <c r="P175" s="247" t="s">
        <v>4929</v>
      </c>
      <c r="Q175" s="247"/>
      <c r="R175" s="247" t="s">
        <v>187</v>
      </c>
      <c r="S175" s="247" t="s">
        <v>4953</v>
      </c>
      <c r="T175" s="247"/>
      <c r="U175" s="247"/>
      <c r="V175" s="247" t="s">
        <v>4532</v>
      </c>
      <c r="W175" s="247"/>
      <c r="X175" s="99"/>
      <c r="Y175" s="99"/>
      <c r="Z175" s="99"/>
      <c r="AA175" s="99"/>
      <c r="AB175" s="99"/>
      <c r="AC175" s="99"/>
      <c r="AD175" s="99"/>
      <c r="AE175" s="99"/>
      <c r="AF175" s="99"/>
      <c r="AG175" s="99"/>
      <c r="AH175" s="99"/>
      <c r="AI175" s="99"/>
      <c r="AJ175" s="99"/>
      <c r="AK175" s="99"/>
      <c r="AL175" s="99"/>
      <c r="AM175" s="99"/>
      <c r="AN175" s="99"/>
      <c r="AO175" s="99"/>
      <c r="AP175" s="99"/>
      <c r="AQ175" s="99"/>
      <c r="AR175" s="99"/>
      <c r="AS175" s="99"/>
    </row>
    <row r="176" spans="1:45" ht="14.25" customHeight="1">
      <c r="A176" s="246" t="s">
        <v>4925</v>
      </c>
      <c r="B176" s="247" t="s">
        <v>4926</v>
      </c>
      <c r="C176" s="247"/>
      <c r="D176" s="247" t="s">
        <v>4927</v>
      </c>
      <c r="E176" s="296"/>
      <c r="F176" s="296"/>
      <c r="G176" s="296">
        <v>43203</v>
      </c>
      <c r="H176" s="296">
        <v>43568</v>
      </c>
      <c r="I176" s="249"/>
      <c r="J176" s="249">
        <f ca="1">H176-A2</f>
        <v>-1682</v>
      </c>
      <c r="K176" s="251" t="str">
        <f t="shared" ca="1" si="0"/>
        <v>ENCERRADO</v>
      </c>
      <c r="L176" s="247" t="str">
        <f t="shared" si="72"/>
        <v xml:space="preserve">Marlon de Oliveira Vaz </v>
      </c>
      <c r="M176" s="247" t="s">
        <v>4928</v>
      </c>
      <c r="N176" s="247"/>
      <c r="O176" s="247" t="str">
        <f t="shared" si="73"/>
        <v>Marcos Rafael Machado</v>
      </c>
      <c r="P176" s="247" t="s">
        <v>4929</v>
      </c>
      <c r="Q176" s="247"/>
      <c r="R176" s="247" t="s">
        <v>172</v>
      </c>
      <c r="S176" s="279" t="s">
        <v>636</v>
      </c>
      <c r="T176" s="247" t="s">
        <v>637</v>
      </c>
      <c r="U176" s="247"/>
      <c r="V176" s="247" t="s">
        <v>4954</v>
      </c>
      <c r="W176" s="247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</row>
    <row r="177" spans="1:45" ht="14.25" customHeight="1">
      <c r="A177" s="246" t="s">
        <v>4955</v>
      </c>
      <c r="B177" s="247" t="s">
        <v>4856</v>
      </c>
      <c r="C177" s="247" t="s">
        <v>4956</v>
      </c>
      <c r="D177" s="247" t="s">
        <v>4858</v>
      </c>
      <c r="E177" s="297" t="s">
        <v>1033</v>
      </c>
      <c r="F177" s="296"/>
      <c r="G177" s="296">
        <v>43878</v>
      </c>
      <c r="H177" s="296">
        <v>44243</v>
      </c>
      <c r="I177" s="249" t="s">
        <v>153</v>
      </c>
      <c r="J177" s="249">
        <f ca="1">H177-CONTROLE!$A$2</f>
        <v>-1007</v>
      </c>
      <c r="K177" s="251" t="str">
        <f t="shared" ca="1" si="0"/>
        <v>ENCERRADO</v>
      </c>
      <c r="L177" s="247" t="s">
        <v>4957</v>
      </c>
      <c r="M177" s="247" t="s">
        <v>4958</v>
      </c>
      <c r="N177" s="247"/>
      <c r="O177" s="247" t="s">
        <v>4540</v>
      </c>
      <c r="P177" s="247" t="s">
        <v>4540</v>
      </c>
      <c r="Q177" s="247"/>
      <c r="R177" s="247" t="s">
        <v>4604</v>
      </c>
      <c r="S177" s="247" t="s">
        <v>4959</v>
      </c>
      <c r="T177" s="247"/>
      <c r="U177" s="247"/>
      <c r="V177" s="247" t="s">
        <v>720</v>
      </c>
      <c r="W177" s="247" t="s">
        <v>4800</v>
      </c>
      <c r="X177" s="319"/>
      <c r="Y177" s="319"/>
      <c r="Z177" s="319"/>
      <c r="AA177" s="319"/>
      <c r="AB177" s="319"/>
      <c r="AC177" s="319"/>
      <c r="AD177" s="319"/>
      <c r="AE177" s="319"/>
      <c r="AF177" s="319"/>
      <c r="AG177" s="319"/>
      <c r="AH177" s="319"/>
      <c r="AI177" s="319"/>
      <c r="AJ177" s="319"/>
      <c r="AK177" s="319"/>
      <c r="AL177" s="319"/>
      <c r="AM177" s="319"/>
      <c r="AN177" s="319"/>
      <c r="AO177" s="319"/>
      <c r="AP177" s="319"/>
      <c r="AQ177" s="319"/>
      <c r="AR177" s="319"/>
      <c r="AS177" s="319"/>
    </row>
    <row r="178" spans="1:45" ht="14.25" customHeight="1">
      <c r="A178" s="246" t="s">
        <v>4960</v>
      </c>
      <c r="B178" s="247" t="s">
        <v>4856</v>
      </c>
      <c r="C178" s="247" t="s">
        <v>4961</v>
      </c>
      <c r="D178" s="247" t="s">
        <v>1781</v>
      </c>
      <c r="E178" s="297" t="s">
        <v>1033</v>
      </c>
      <c r="F178" s="296"/>
      <c r="G178" s="296">
        <v>43878</v>
      </c>
      <c r="H178" s="296">
        <v>44243</v>
      </c>
      <c r="I178" s="249" t="s">
        <v>153</v>
      </c>
      <c r="J178" s="249">
        <f ca="1">H178-CONTROLE!$A$2</f>
        <v>-1007</v>
      </c>
      <c r="K178" s="251" t="str">
        <f t="shared" ca="1" si="0"/>
        <v>ENCERRADO</v>
      </c>
      <c r="L178" s="313" t="s">
        <v>1134</v>
      </c>
      <c r="M178" s="313" t="s">
        <v>4635</v>
      </c>
      <c r="N178" s="247"/>
      <c r="O178" s="247" t="s">
        <v>733</v>
      </c>
      <c r="P178" s="247" t="s">
        <v>734</v>
      </c>
      <c r="Q178" s="247"/>
      <c r="R178" s="247" t="s">
        <v>4554</v>
      </c>
      <c r="S178" s="247" t="s">
        <v>1645</v>
      </c>
      <c r="T178" s="247" t="s">
        <v>1646</v>
      </c>
      <c r="U178" s="247"/>
      <c r="V178" s="247" t="s">
        <v>4962</v>
      </c>
      <c r="W178" s="247" t="s">
        <v>2181</v>
      </c>
      <c r="X178" s="319"/>
      <c r="Y178" s="319"/>
      <c r="Z178" s="319"/>
      <c r="AA178" s="319"/>
      <c r="AB178" s="319"/>
      <c r="AC178" s="319"/>
      <c r="AD178" s="319"/>
      <c r="AE178" s="319"/>
      <c r="AF178" s="319"/>
      <c r="AG178" s="319"/>
      <c r="AH178" s="319"/>
      <c r="AI178" s="319"/>
      <c r="AJ178" s="319"/>
      <c r="AK178" s="319"/>
      <c r="AL178" s="319"/>
      <c r="AM178" s="319"/>
      <c r="AN178" s="319"/>
      <c r="AO178" s="319"/>
      <c r="AP178" s="319"/>
      <c r="AQ178" s="319"/>
      <c r="AR178" s="319"/>
      <c r="AS178" s="319"/>
    </row>
    <row r="179" spans="1:45" ht="14.25" customHeight="1">
      <c r="A179" s="246" t="s">
        <v>4925</v>
      </c>
      <c r="B179" s="247" t="s">
        <v>4926</v>
      </c>
      <c r="C179" s="247"/>
      <c r="D179" s="247" t="s">
        <v>4927</v>
      </c>
      <c r="E179" s="296"/>
      <c r="F179" s="296"/>
      <c r="G179" s="296">
        <v>43203</v>
      </c>
      <c r="H179" s="296">
        <v>43568</v>
      </c>
      <c r="I179" s="249"/>
      <c r="J179" s="249">
        <f ca="1">H179-A2</f>
        <v>-1682</v>
      </c>
      <c r="K179" s="251" t="str">
        <f t="shared" ca="1" si="0"/>
        <v>ENCERRADO</v>
      </c>
      <c r="L179" s="247" t="str">
        <f>L176</f>
        <v xml:space="preserve">Marlon de Oliveira Vaz </v>
      </c>
      <c r="M179" s="247" t="s">
        <v>4928</v>
      </c>
      <c r="N179" s="247"/>
      <c r="O179" s="247" t="str">
        <f>O176</f>
        <v>Marcos Rafael Machado</v>
      </c>
      <c r="P179" s="247" t="s">
        <v>4929</v>
      </c>
      <c r="Q179" s="254"/>
      <c r="R179" s="254" t="s">
        <v>444</v>
      </c>
      <c r="S179" s="247" t="s">
        <v>3261</v>
      </c>
      <c r="T179" s="247" t="s">
        <v>4963</v>
      </c>
      <c r="U179" s="247"/>
      <c r="V179" s="247" t="s">
        <v>4964</v>
      </c>
      <c r="W179" s="279" t="s">
        <v>4965</v>
      </c>
      <c r="X179" s="319"/>
      <c r="Y179" s="319"/>
      <c r="Z179" s="319"/>
      <c r="AA179" s="319"/>
      <c r="AB179" s="319"/>
      <c r="AC179" s="319"/>
      <c r="AD179" s="319"/>
      <c r="AE179" s="319"/>
      <c r="AF179" s="319"/>
      <c r="AG179" s="319"/>
      <c r="AH179" s="319"/>
      <c r="AI179" s="319"/>
      <c r="AJ179" s="319"/>
      <c r="AK179" s="319"/>
      <c r="AL179" s="319"/>
      <c r="AM179" s="319"/>
      <c r="AN179" s="319"/>
      <c r="AO179" s="319"/>
      <c r="AP179" s="319"/>
      <c r="AQ179" s="319"/>
      <c r="AR179" s="319"/>
      <c r="AS179" s="319"/>
    </row>
    <row r="180" spans="1:45" ht="14.25" customHeight="1">
      <c r="A180" s="246" t="s">
        <v>4925</v>
      </c>
      <c r="B180" s="247" t="s">
        <v>4926</v>
      </c>
      <c r="C180" s="247"/>
      <c r="D180" s="247" t="s">
        <v>4927</v>
      </c>
      <c r="E180" s="296"/>
      <c r="F180" s="296"/>
      <c r="G180" s="296">
        <v>43203</v>
      </c>
      <c r="H180" s="296">
        <v>43568</v>
      </c>
      <c r="I180" s="249"/>
      <c r="J180" s="249">
        <f ca="1">H180-A2</f>
        <v>-1682</v>
      </c>
      <c r="K180" s="251" t="str">
        <f t="shared" ca="1" si="0"/>
        <v>ENCERRADO</v>
      </c>
      <c r="L180" s="247" t="str">
        <f t="shared" ref="L180:L193" si="74">L179</f>
        <v xml:space="preserve">Marlon de Oliveira Vaz </v>
      </c>
      <c r="M180" s="247" t="s">
        <v>4928</v>
      </c>
      <c r="N180" s="247"/>
      <c r="O180" s="247" t="str">
        <f t="shared" ref="O180:O193" si="75">O179</f>
        <v>Marcos Rafael Machado</v>
      </c>
      <c r="P180" s="247" t="s">
        <v>4929</v>
      </c>
      <c r="Q180" s="247"/>
      <c r="R180" s="247" t="s">
        <v>4966</v>
      </c>
      <c r="S180" s="247" t="s">
        <v>4967</v>
      </c>
      <c r="T180" s="247" t="s">
        <v>687</v>
      </c>
      <c r="U180" s="247"/>
      <c r="V180" s="247" t="s">
        <v>4750</v>
      </c>
      <c r="W180" s="247" t="s">
        <v>4751</v>
      </c>
      <c r="X180" s="99"/>
      <c r="Y180" s="99"/>
      <c r="Z180" s="99"/>
      <c r="AA180" s="99"/>
      <c r="AB180" s="99"/>
      <c r="AC180" s="99"/>
      <c r="AD180" s="99"/>
      <c r="AE180" s="99"/>
      <c r="AF180" s="99"/>
      <c r="AG180" s="99"/>
      <c r="AH180" s="99"/>
      <c r="AI180" s="99"/>
      <c r="AJ180" s="99"/>
      <c r="AK180" s="99"/>
      <c r="AL180" s="99"/>
      <c r="AM180" s="99"/>
      <c r="AN180" s="99"/>
      <c r="AO180" s="99"/>
      <c r="AP180" s="99"/>
      <c r="AQ180" s="99"/>
      <c r="AR180" s="99"/>
      <c r="AS180" s="99"/>
    </row>
    <row r="181" spans="1:45" ht="14.25" customHeight="1">
      <c r="A181" s="246" t="s">
        <v>4925</v>
      </c>
      <c r="B181" s="247" t="s">
        <v>4926</v>
      </c>
      <c r="C181" s="247"/>
      <c r="D181" s="247" t="s">
        <v>4927</v>
      </c>
      <c r="E181" s="296"/>
      <c r="F181" s="296"/>
      <c r="G181" s="296">
        <v>43203</v>
      </c>
      <c r="H181" s="296">
        <v>43568</v>
      </c>
      <c r="I181" s="249"/>
      <c r="J181" s="249">
        <f ca="1">H181-A2</f>
        <v>-1682</v>
      </c>
      <c r="K181" s="251" t="str">
        <f t="shared" ca="1" si="0"/>
        <v>ENCERRADO</v>
      </c>
      <c r="L181" s="247" t="str">
        <f t="shared" si="74"/>
        <v xml:space="preserve">Marlon de Oliveira Vaz </v>
      </c>
      <c r="M181" s="247" t="s">
        <v>4928</v>
      </c>
      <c r="N181" s="247"/>
      <c r="O181" s="247" t="str">
        <f t="shared" si="75"/>
        <v>Marcos Rafael Machado</v>
      </c>
      <c r="P181" s="247" t="s">
        <v>4929</v>
      </c>
      <c r="Q181" s="247"/>
      <c r="R181" s="247" t="s">
        <v>77</v>
      </c>
      <c r="S181" s="247" t="s">
        <v>4968</v>
      </c>
      <c r="T181" s="247" t="s">
        <v>4969</v>
      </c>
      <c r="U181" s="247"/>
      <c r="V181" s="247" t="s">
        <v>4970</v>
      </c>
      <c r="W181" s="247"/>
      <c r="X181" s="99"/>
      <c r="Y181" s="99"/>
      <c r="Z181" s="99"/>
      <c r="AA181" s="99"/>
      <c r="AB181" s="99"/>
      <c r="AC181" s="99"/>
      <c r="AD181" s="99"/>
      <c r="AE181" s="99"/>
      <c r="AF181" s="99"/>
      <c r="AG181" s="99"/>
      <c r="AH181" s="99"/>
      <c r="AI181" s="99"/>
      <c r="AJ181" s="99"/>
      <c r="AK181" s="99"/>
      <c r="AL181" s="99"/>
      <c r="AM181" s="99"/>
      <c r="AN181" s="99"/>
      <c r="AO181" s="99"/>
      <c r="AP181" s="99"/>
      <c r="AQ181" s="99"/>
      <c r="AR181" s="99"/>
      <c r="AS181" s="99"/>
    </row>
    <row r="182" spans="1:45" ht="14.25" customHeight="1">
      <c r="A182" s="246" t="s">
        <v>4925</v>
      </c>
      <c r="B182" s="247" t="s">
        <v>4926</v>
      </c>
      <c r="C182" s="247"/>
      <c r="D182" s="247" t="s">
        <v>4927</v>
      </c>
      <c r="E182" s="296"/>
      <c r="F182" s="296"/>
      <c r="G182" s="296">
        <v>43203</v>
      </c>
      <c r="H182" s="296">
        <v>43568</v>
      </c>
      <c r="I182" s="249"/>
      <c r="J182" s="249">
        <f ca="1">H182-A2</f>
        <v>-1682</v>
      </c>
      <c r="K182" s="251" t="str">
        <f t="shared" ca="1" si="0"/>
        <v>ENCERRADO</v>
      </c>
      <c r="L182" s="247" t="str">
        <f t="shared" si="74"/>
        <v xml:space="preserve">Marlon de Oliveira Vaz </v>
      </c>
      <c r="M182" s="247" t="s">
        <v>4928</v>
      </c>
      <c r="N182" s="247"/>
      <c r="O182" s="247" t="str">
        <f t="shared" si="75"/>
        <v>Marcos Rafael Machado</v>
      </c>
      <c r="P182" s="247" t="s">
        <v>4929</v>
      </c>
      <c r="Q182" s="247"/>
      <c r="R182" s="247" t="s">
        <v>4695</v>
      </c>
      <c r="S182" s="247" t="s">
        <v>4600</v>
      </c>
      <c r="T182" s="247"/>
      <c r="U182" s="247"/>
      <c r="V182" s="247" t="s">
        <v>4971</v>
      </c>
      <c r="W182" s="247"/>
      <c r="X182" s="99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</row>
    <row r="183" spans="1:45" ht="14.25" customHeight="1">
      <c r="A183" s="246" t="s">
        <v>4925</v>
      </c>
      <c r="B183" s="247" t="s">
        <v>4926</v>
      </c>
      <c r="C183" s="247"/>
      <c r="D183" s="247" t="s">
        <v>4927</v>
      </c>
      <c r="E183" s="296"/>
      <c r="F183" s="296"/>
      <c r="G183" s="296">
        <v>43203</v>
      </c>
      <c r="H183" s="296">
        <v>43568</v>
      </c>
      <c r="I183" s="249"/>
      <c r="J183" s="249">
        <f ca="1">H183-A2</f>
        <v>-1682</v>
      </c>
      <c r="K183" s="251" t="str">
        <f t="shared" ca="1" si="0"/>
        <v>ENCERRADO</v>
      </c>
      <c r="L183" s="247" t="str">
        <f t="shared" si="74"/>
        <v xml:space="preserve">Marlon de Oliveira Vaz </v>
      </c>
      <c r="M183" s="247" t="s">
        <v>4928</v>
      </c>
      <c r="N183" s="247"/>
      <c r="O183" s="247" t="str">
        <f t="shared" si="75"/>
        <v>Marcos Rafael Machado</v>
      </c>
      <c r="P183" s="247" t="s">
        <v>4929</v>
      </c>
      <c r="Q183" s="247"/>
      <c r="R183" s="247" t="s">
        <v>639</v>
      </c>
      <c r="S183" s="247" t="s">
        <v>4972</v>
      </c>
      <c r="T183" s="247" t="s">
        <v>2083</v>
      </c>
      <c r="U183" s="247"/>
      <c r="V183" s="247" t="s">
        <v>4973</v>
      </c>
      <c r="W183" s="247"/>
      <c r="X183" s="99"/>
      <c r="Y183" s="99"/>
      <c r="Z183" s="99"/>
      <c r="AA183" s="99"/>
      <c r="AB183" s="99"/>
      <c r="AC183" s="99"/>
      <c r="AD183" s="99"/>
      <c r="AE183" s="99"/>
      <c r="AF183" s="99"/>
      <c r="AG183" s="99"/>
      <c r="AH183" s="99"/>
      <c r="AI183" s="99"/>
      <c r="AJ183" s="99"/>
      <c r="AK183" s="99"/>
      <c r="AL183" s="99"/>
      <c r="AM183" s="99"/>
      <c r="AN183" s="99"/>
      <c r="AO183" s="99"/>
      <c r="AP183" s="99"/>
      <c r="AQ183" s="99"/>
      <c r="AR183" s="99"/>
      <c r="AS183" s="99"/>
    </row>
    <row r="184" spans="1:45" ht="14.25" customHeight="1">
      <c r="A184" s="246" t="s">
        <v>4925</v>
      </c>
      <c r="B184" s="247" t="s">
        <v>4926</v>
      </c>
      <c r="C184" s="247"/>
      <c r="D184" s="247" t="s">
        <v>4927</v>
      </c>
      <c r="E184" s="296"/>
      <c r="F184" s="296"/>
      <c r="G184" s="296">
        <v>43203</v>
      </c>
      <c r="H184" s="296">
        <v>43568</v>
      </c>
      <c r="I184" s="249"/>
      <c r="J184" s="249">
        <f ca="1">H184-A2</f>
        <v>-1682</v>
      </c>
      <c r="K184" s="251" t="str">
        <f t="shared" ca="1" si="0"/>
        <v>ENCERRADO</v>
      </c>
      <c r="L184" s="247" t="str">
        <f t="shared" si="74"/>
        <v xml:space="preserve">Marlon de Oliveira Vaz </v>
      </c>
      <c r="M184" s="247" t="s">
        <v>4928</v>
      </c>
      <c r="N184" s="247"/>
      <c r="O184" s="247" t="str">
        <f t="shared" si="75"/>
        <v>Marcos Rafael Machado</v>
      </c>
      <c r="P184" s="247" t="s">
        <v>4929</v>
      </c>
      <c r="Q184" s="247"/>
      <c r="R184" s="247" t="s">
        <v>616</v>
      </c>
      <c r="S184" s="247" t="s">
        <v>4974</v>
      </c>
      <c r="T184" s="247" t="s">
        <v>4975</v>
      </c>
      <c r="U184" s="247"/>
      <c r="V184" s="247" t="s">
        <v>4530</v>
      </c>
      <c r="W184" s="247"/>
      <c r="X184" s="99"/>
      <c r="Y184" s="99"/>
      <c r="Z184" s="99"/>
      <c r="AA184" s="99"/>
      <c r="AB184" s="99"/>
      <c r="AC184" s="99"/>
      <c r="AD184" s="99"/>
      <c r="AE184" s="99"/>
      <c r="AF184" s="99"/>
      <c r="AG184" s="99"/>
      <c r="AH184" s="99"/>
      <c r="AI184" s="99"/>
      <c r="AJ184" s="99"/>
      <c r="AK184" s="99"/>
      <c r="AL184" s="99"/>
      <c r="AM184" s="99"/>
      <c r="AN184" s="99"/>
      <c r="AO184" s="99"/>
      <c r="AP184" s="99"/>
      <c r="AQ184" s="99"/>
      <c r="AR184" s="99"/>
      <c r="AS184" s="99"/>
    </row>
    <row r="185" spans="1:45" ht="14.25" customHeight="1">
      <c r="A185" s="246" t="s">
        <v>4925</v>
      </c>
      <c r="B185" s="247" t="s">
        <v>4926</v>
      </c>
      <c r="C185" s="247"/>
      <c r="D185" s="247" t="s">
        <v>4927</v>
      </c>
      <c r="E185" s="296"/>
      <c r="F185" s="296"/>
      <c r="G185" s="296">
        <v>43203</v>
      </c>
      <c r="H185" s="296">
        <v>43568</v>
      </c>
      <c r="I185" s="249"/>
      <c r="J185" s="249">
        <f ca="1">H185-A2</f>
        <v>-1682</v>
      </c>
      <c r="K185" s="251" t="str">
        <f t="shared" ca="1" si="0"/>
        <v>ENCERRADO</v>
      </c>
      <c r="L185" s="247" t="str">
        <f t="shared" si="74"/>
        <v xml:space="preserve">Marlon de Oliveira Vaz </v>
      </c>
      <c r="M185" s="247" t="s">
        <v>4928</v>
      </c>
      <c r="N185" s="247"/>
      <c r="O185" s="247" t="str">
        <f t="shared" si="75"/>
        <v>Marcos Rafael Machado</v>
      </c>
      <c r="P185" s="247" t="s">
        <v>4929</v>
      </c>
      <c r="Q185" s="247"/>
      <c r="R185" s="247" t="s">
        <v>61</v>
      </c>
      <c r="S185" s="247" t="s">
        <v>634</v>
      </c>
      <c r="T185" s="247"/>
      <c r="U185" s="247"/>
      <c r="V185" s="247" t="s">
        <v>4908</v>
      </c>
      <c r="W185" s="247"/>
      <c r="X185" s="99"/>
      <c r="Y185" s="99"/>
      <c r="Z185" s="99"/>
      <c r="AA185" s="99"/>
      <c r="AB185" s="99"/>
      <c r="AC185" s="99"/>
      <c r="AD185" s="99"/>
      <c r="AE185" s="99"/>
      <c r="AF185" s="99"/>
      <c r="AG185" s="99"/>
      <c r="AH185" s="99"/>
      <c r="AI185" s="99"/>
      <c r="AJ185" s="99"/>
      <c r="AK185" s="99"/>
      <c r="AL185" s="99"/>
      <c r="AM185" s="99"/>
      <c r="AN185" s="99"/>
      <c r="AO185" s="99"/>
      <c r="AP185" s="99"/>
      <c r="AQ185" s="99"/>
      <c r="AR185" s="99"/>
      <c r="AS185" s="99"/>
    </row>
    <row r="186" spans="1:45" ht="14.25" customHeight="1">
      <c r="A186" s="246" t="s">
        <v>4925</v>
      </c>
      <c r="B186" s="247" t="s">
        <v>4926</v>
      </c>
      <c r="C186" s="247"/>
      <c r="D186" s="247" t="s">
        <v>4927</v>
      </c>
      <c r="E186" s="296"/>
      <c r="F186" s="296"/>
      <c r="G186" s="296">
        <v>43203</v>
      </c>
      <c r="H186" s="296">
        <v>43568</v>
      </c>
      <c r="I186" s="249"/>
      <c r="J186" s="249">
        <f ca="1">H186-A2</f>
        <v>-1682</v>
      </c>
      <c r="K186" s="251" t="str">
        <f t="shared" ca="1" si="0"/>
        <v>ENCERRADO</v>
      </c>
      <c r="L186" s="247" t="str">
        <f t="shared" si="74"/>
        <v xml:space="preserve">Marlon de Oliveira Vaz </v>
      </c>
      <c r="M186" s="247" t="s">
        <v>4928</v>
      </c>
      <c r="N186" s="247"/>
      <c r="O186" s="247" t="str">
        <f t="shared" si="75"/>
        <v>Marcos Rafael Machado</v>
      </c>
      <c r="P186" s="247" t="s">
        <v>4929</v>
      </c>
      <c r="Q186" s="247"/>
      <c r="R186" s="247" t="s">
        <v>770</v>
      </c>
      <c r="S186" s="247" t="s">
        <v>4615</v>
      </c>
      <c r="T186" s="247" t="s">
        <v>4616</v>
      </c>
      <c r="U186" s="247"/>
      <c r="V186" s="247" t="s">
        <v>267</v>
      </c>
      <c r="W186" s="247" t="s">
        <v>268</v>
      </c>
      <c r="X186" s="99"/>
      <c r="Y186" s="99"/>
      <c r="Z186" s="99"/>
      <c r="AA186" s="99"/>
      <c r="AB186" s="99"/>
      <c r="AC186" s="99"/>
      <c r="AD186" s="99"/>
      <c r="AE186" s="99"/>
      <c r="AF186" s="99"/>
      <c r="AG186" s="99"/>
      <c r="AH186" s="99"/>
      <c r="AI186" s="99"/>
      <c r="AJ186" s="99"/>
      <c r="AK186" s="99"/>
      <c r="AL186" s="99"/>
      <c r="AM186" s="99"/>
      <c r="AN186" s="99"/>
      <c r="AO186" s="99"/>
      <c r="AP186" s="99"/>
      <c r="AQ186" s="99"/>
      <c r="AR186" s="99"/>
      <c r="AS186" s="99"/>
    </row>
    <row r="187" spans="1:45" ht="14.25" customHeight="1">
      <c r="A187" s="246" t="s">
        <v>4925</v>
      </c>
      <c r="B187" s="247" t="s">
        <v>4926</v>
      </c>
      <c r="C187" s="247"/>
      <c r="D187" s="247" t="s">
        <v>4927</v>
      </c>
      <c r="E187" s="296"/>
      <c r="F187" s="296"/>
      <c r="G187" s="296">
        <v>43203</v>
      </c>
      <c r="H187" s="296">
        <v>43568</v>
      </c>
      <c r="I187" s="249"/>
      <c r="J187" s="249">
        <f ca="1">H187-A2</f>
        <v>-1682</v>
      </c>
      <c r="K187" s="251" t="str">
        <f t="shared" ca="1" si="0"/>
        <v>ENCERRADO</v>
      </c>
      <c r="L187" s="247" t="str">
        <f t="shared" si="74"/>
        <v xml:space="preserve">Marlon de Oliveira Vaz </v>
      </c>
      <c r="M187" s="247" t="s">
        <v>4928</v>
      </c>
      <c r="N187" s="247"/>
      <c r="O187" s="247" t="str">
        <f t="shared" si="75"/>
        <v>Marcos Rafael Machado</v>
      </c>
      <c r="P187" s="247" t="s">
        <v>4929</v>
      </c>
      <c r="Q187" s="247"/>
      <c r="R187" s="247" t="s">
        <v>90</v>
      </c>
      <c r="S187" s="247" t="s">
        <v>4976</v>
      </c>
      <c r="T187" s="281" t="str">
        <f>HYPERLINK("mailto:ludimila.marques@ifpr.edu.br","ludimila.marques@ifpr.edu.br")</f>
        <v>ludimila.marques@ifpr.edu.br</v>
      </c>
      <c r="U187" s="247"/>
      <c r="V187" s="247" t="s">
        <v>1832</v>
      </c>
      <c r="W187" s="247" t="s">
        <v>4977</v>
      </c>
      <c r="X187" s="99"/>
      <c r="Y187" s="99"/>
      <c r="Z187" s="99"/>
      <c r="AA187" s="99"/>
      <c r="AB187" s="99"/>
      <c r="AC187" s="99"/>
      <c r="AD187" s="99"/>
      <c r="AE187" s="99"/>
      <c r="AF187" s="99"/>
      <c r="AG187" s="99"/>
      <c r="AH187" s="99"/>
      <c r="AI187" s="99"/>
      <c r="AJ187" s="99"/>
      <c r="AK187" s="99"/>
      <c r="AL187" s="99"/>
      <c r="AM187" s="99"/>
      <c r="AN187" s="99"/>
      <c r="AO187" s="99"/>
      <c r="AP187" s="99"/>
      <c r="AQ187" s="99"/>
      <c r="AR187" s="99"/>
      <c r="AS187" s="99"/>
    </row>
    <row r="188" spans="1:45" ht="14.25" customHeight="1">
      <c r="A188" s="246" t="s">
        <v>4925</v>
      </c>
      <c r="B188" s="247" t="s">
        <v>4926</v>
      </c>
      <c r="C188" s="247"/>
      <c r="D188" s="247" t="s">
        <v>4927</v>
      </c>
      <c r="E188" s="296"/>
      <c r="F188" s="296"/>
      <c r="G188" s="296">
        <v>43203</v>
      </c>
      <c r="H188" s="296">
        <v>43568</v>
      </c>
      <c r="I188" s="249"/>
      <c r="J188" s="249">
        <f ca="1">H188-A2</f>
        <v>-1682</v>
      </c>
      <c r="K188" s="251" t="str">
        <f t="shared" ca="1" si="0"/>
        <v>ENCERRADO</v>
      </c>
      <c r="L188" s="247" t="str">
        <f t="shared" si="74"/>
        <v xml:space="preserve">Marlon de Oliveira Vaz </v>
      </c>
      <c r="M188" s="247" t="s">
        <v>4928</v>
      </c>
      <c r="N188" s="247"/>
      <c r="O188" s="247" t="str">
        <f t="shared" si="75"/>
        <v>Marcos Rafael Machado</v>
      </c>
      <c r="P188" s="247" t="s">
        <v>4929</v>
      </c>
      <c r="Q188" s="247"/>
      <c r="R188" s="247" t="s">
        <v>129</v>
      </c>
      <c r="S188" s="247" t="s">
        <v>4978</v>
      </c>
      <c r="T188" s="247" t="s">
        <v>4979</v>
      </c>
      <c r="U188" s="247"/>
      <c r="V188" s="247" t="s">
        <v>4710</v>
      </c>
      <c r="W188" s="247" t="s">
        <v>504</v>
      </c>
      <c r="X188" s="99"/>
      <c r="Y188" s="99"/>
      <c r="Z188" s="99"/>
      <c r="AA188" s="99"/>
      <c r="AB188" s="99"/>
      <c r="AC188" s="99"/>
      <c r="AD188" s="99"/>
      <c r="AE188" s="99"/>
      <c r="AF188" s="99"/>
      <c r="AG188" s="99"/>
      <c r="AH188" s="99"/>
      <c r="AI188" s="99"/>
      <c r="AJ188" s="99"/>
      <c r="AK188" s="99"/>
      <c r="AL188" s="99"/>
      <c r="AM188" s="99"/>
      <c r="AN188" s="99"/>
      <c r="AO188" s="99"/>
      <c r="AP188" s="99"/>
      <c r="AQ188" s="99"/>
      <c r="AR188" s="99"/>
      <c r="AS188" s="99"/>
    </row>
    <row r="189" spans="1:45" ht="14.25" customHeight="1">
      <c r="A189" s="246" t="s">
        <v>4925</v>
      </c>
      <c r="B189" s="247" t="s">
        <v>4926</v>
      </c>
      <c r="C189" s="247"/>
      <c r="D189" s="247" t="s">
        <v>4927</v>
      </c>
      <c r="E189" s="296"/>
      <c r="F189" s="296"/>
      <c r="G189" s="296">
        <v>43203</v>
      </c>
      <c r="H189" s="296">
        <v>43568</v>
      </c>
      <c r="I189" s="249"/>
      <c r="J189" s="249">
        <f ca="1">H189-A2</f>
        <v>-1682</v>
      </c>
      <c r="K189" s="251" t="str">
        <f t="shared" ca="1" si="0"/>
        <v>ENCERRADO</v>
      </c>
      <c r="L189" s="247" t="str">
        <f t="shared" si="74"/>
        <v xml:space="preserve">Marlon de Oliveira Vaz </v>
      </c>
      <c r="M189" s="247" t="s">
        <v>4928</v>
      </c>
      <c r="N189" s="247"/>
      <c r="O189" s="247" t="str">
        <f t="shared" si="75"/>
        <v>Marcos Rafael Machado</v>
      </c>
      <c r="P189" s="247" t="s">
        <v>4929</v>
      </c>
      <c r="Q189" s="247"/>
      <c r="R189" s="247" t="s">
        <v>65</v>
      </c>
      <c r="S189" s="247" t="s">
        <v>4980</v>
      </c>
      <c r="T189" s="331" t="s">
        <v>4981</v>
      </c>
      <c r="U189" s="247"/>
      <c r="V189" s="247" t="s">
        <v>4982</v>
      </c>
      <c r="W189" s="247" t="s">
        <v>200</v>
      </c>
      <c r="X189" s="99"/>
      <c r="Y189" s="99"/>
      <c r="Z189" s="99"/>
      <c r="AA189" s="99"/>
      <c r="AB189" s="99"/>
      <c r="AC189" s="99"/>
      <c r="AD189" s="99"/>
      <c r="AE189" s="99"/>
      <c r="AF189" s="99"/>
      <c r="AG189" s="99"/>
      <c r="AH189" s="99"/>
      <c r="AI189" s="99"/>
      <c r="AJ189" s="99"/>
      <c r="AK189" s="99"/>
      <c r="AL189" s="99"/>
      <c r="AM189" s="99"/>
      <c r="AN189" s="99"/>
      <c r="AO189" s="99"/>
      <c r="AP189" s="99"/>
      <c r="AQ189" s="99"/>
      <c r="AR189" s="99"/>
      <c r="AS189" s="99"/>
    </row>
    <row r="190" spans="1:45" ht="14.25" customHeight="1">
      <c r="A190" s="246" t="s">
        <v>4925</v>
      </c>
      <c r="B190" s="247" t="s">
        <v>4926</v>
      </c>
      <c r="C190" s="247"/>
      <c r="D190" s="247" t="s">
        <v>4927</v>
      </c>
      <c r="E190" s="296"/>
      <c r="F190" s="296"/>
      <c r="G190" s="296">
        <v>43203</v>
      </c>
      <c r="H190" s="296">
        <v>43568</v>
      </c>
      <c r="I190" s="249"/>
      <c r="J190" s="249">
        <f ca="1">H190-A2</f>
        <v>-1682</v>
      </c>
      <c r="K190" s="251" t="str">
        <f t="shared" ca="1" si="0"/>
        <v>ENCERRADO</v>
      </c>
      <c r="L190" s="247" t="str">
        <f t="shared" si="74"/>
        <v xml:space="preserve">Marlon de Oliveira Vaz </v>
      </c>
      <c r="M190" s="247" t="s">
        <v>4928</v>
      </c>
      <c r="N190" s="247"/>
      <c r="O190" s="247" t="str">
        <f t="shared" si="75"/>
        <v>Marcos Rafael Machado</v>
      </c>
      <c r="P190" s="247" t="s">
        <v>4929</v>
      </c>
      <c r="Q190" s="247"/>
      <c r="R190" s="247" t="s">
        <v>32</v>
      </c>
      <c r="S190" s="247" t="s">
        <v>4983</v>
      </c>
      <c r="T190" s="247"/>
      <c r="U190" s="247"/>
      <c r="V190" s="247" t="s">
        <v>4984</v>
      </c>
      <c r="W190" s="247"/>
      <c r="X190" s="99"/>
      <c r="Y190" s="99"/>
      <c r="Z190" s="99"/>
      <c r="AA190" s="99"/>
      <c r="AB190" s="99"/>
      <c r="AC190" s="99"/>
      <c r="AD190" s="99"/>
      <c r="AE190" s="99"/>
      <c r="AF190" s="99"/>
      <c r="AG190" s="99"/>
      <c r="AH190" s="99"/>
      <c r="AI190" s="99"/>
      <c r="AJ190" s="99"/>
      <c r="AK190" s="99"/>
      <c r="AL190" s="99"/>
      <c r="AM190" s="99"/>
      <c r="AN190" s="99"/>
      <c r="AO190" s="99"/>
      <c r="AP190" s="99"/>
      <c r="AQ190" s="99"/>
      <c r="AR190" s="99"/>
      <c r="AS190" s="99"/>
    </row>
    <row r="191" spans="1:45" ht="14.25" customHeight="1">
      <c r="A191" s="246" t="s">
        <v>4925</v>
      </c>
      <c r="B191" s="247" t="s">
        <v>4926</v>
      </c>
      <c r="C191" s="247"/>
      <c r="D191" s="247" t="s">
        <v>4927</v>
      </c>
      <c r="E191" s="296"/>
      <c r="F191" s="296"/>
      <c r="G191" s="296">
        <v>43203</v>
      </c>
      <c r="H191" s="296">
        <v>43568</v>
      </c>
      <c r="I191" s="249"/>
      <c r="J191" s="249">
        <f ca="1">H191-A2</f>
        <v>-1682</v>
      </c>
      <c r="K191" s="251" t="str">
        <f t="shared" ca="1" si="0"/>
        <v>ENCERRADO</v>
      </c>
      <c r="L191" s="247" t="str">
        <f t="shared" si="74"/>
        <v xml:space="preserve">Marlon de Oliveira Vaz </v>
      </c>
      <c r="M191" s="247" t="s">
        <v>4928</v>
      </c>
      <c r="N191" s="247"/>
      <c r="O191" s="247" t="str">
        <f t="shared" si="75"/>
        <v>Marcos Rafael Machado</v>
      </c>
      <c r="P191" s="247" t="s">
        <v>4929</v>
      </c>
      <c r="Q191" s="247"/>
      <c r="R191" s="247" t="s">
        <v>115</v>
      </c>
      <c r="S191" s="247" t="s">
        <v>4985</v>
      </c>
      <c r="T191" s="247" t="s">
        <v>4986</v>
      </c>
      <c r="U191" s="247"/>
      <c r="V191" s="247" t="s">
        <v>4987</v>
      </c>
      <c r="W191" s="281" t="str">
        <f>HYPERLINK("mailto:juliana.such@ifpr.edu.br","claudemiro.oliveira@ifpr.edu.br")</f>
        <v>claudemiro.oliveira@ifpr.edu.br</v>
      </c>
      <c r="X191" s="282"/>
      <c r="Y191" s="282"/>
      <c r="Z191" s="282"/>
      <c r="AA191" s="282"/>
      <c r="AB191" s="282"/>
      <c r="AC191" s="282"/>
      <c r="AD191" s="282"/>
      <c r="AE191" s="282"/>
      <c r="AF191" s="282"/>
      <c r="AG191" s="282"/>
      <c r="AH191" s="282"/>
      <c r="AI191" s="282"/>
      <c r="AJ191" s="282"/>
      <c r="AK191" s="282"/>
      <c r="AL191" s="282"/>
      <c r="AM191" s="282"/>
      <c r="AN191" s="282"/>
      <c r="AO191" s="282"/>
      <c r="AP191" s="282"/>
      <c r="AQ191" s="282"/>
      <c r="AR191" s="282"/>
      <c r="AS191" s="282"/>
    </row>
    <row r="192" spans="1:45" ht="14.25" customHeight="1">
      <c r="A192" s="246" t="s">
        <v>4925</v>
      </c>
      <c r="B192" s="247" t="s">
        <v>4926</v>
      </c>
      <c r="C192" s="247"/>
      <c r="D192" s="247" t="s">
        <v>4927</v>
      </c>
      <c r="E192" s="296"/>
      <c r="F192" s="296"/>
      <c r="G192" s="296">
        <v>43203</v>
      </c>
      <c r="H192" s="296">
        <v>43568</v>
      </c>
      <c r="I192" s="249"/>
      <c r="J192" s="249">
        <f ca="1">H192-A2</f>
        <v>-1682</v>
      </c>
      <c r="K192" s="251" t="str">
        <f t="shared" ca="1" si="0"/>
        <v>ENCERRADO</v>
      </c>
      <c r="L192" s="247" t="str">
        <f t="shared" si="74"/>
        <v xml:space="preserve">Marlon de Oliveira Vaz </v>
      </c>
      <c r="M192" s="247" t="s">
        <v>4928</v>
      </c>
      <c r="N192" s="247"/>
      <c r="O192" s="247" t="str">
        <f t="shared" si="75"/>
        <v>Marcos Rafael Machado</v>
      </c>
      <c r="P192" s="247" t="s">
        <v>4929</v>
      </c>
      <c r="Q192" s="247"/>
      <c r="R192" s="247" t="s">
        <v>407</v>
      </c>
      <c r="S192" s="247" t="s">
        <v>4581</v>
      </c>
      <c r="T192" s="281" t="s">
        <v>4988</v>
      </c>
      <c r="U192" s="247"/>
      <c r="V192" s="247" t="s">
        <v>4532</v>
      </c>
      <c r="W192" s="247" t="s">
        <v>4532</v>
      </c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</row>
    <row r="193" spans="1:45" ht="14.25" customHeight="1">
      <c r="A193" s="246" t="s">
        <v>4925</v>
      </c>
      <c r="B193" s="247" t="s">
        <v>4926</v>
      </c>
      <c r="C193" s="247"/>
      <c r="D193" s="247" t="s">
        <v>4927</v>
      </c>
      <c r="E193" s="296"/>
      <c r="F193" s="296"/>
      <c r="G193" s="296">
        <v>43203</v>
      </c>
      <c r="H193" s="296">
        <v>43568</v>
      </c>
      <c r="I193" s="249"/>
      <c r="J193" s="249">
        <f ca="1">H193-A2</f>
        <v>-1682</v>
      </c>
      <c r="K193" s="251" t="str">
        <f t="shared" ca="1" si="0"/>
        <v>ENCERRADO</v>
      </c>
      <c r="L193" s="247" t="str">
        <f t="shared" si="74"/>
        <v xml:space="preserve">Marlon de Oliveira Vaz </v>
      </c>
      <c r="M193" s="247" t="s">
        <v>4928</v>
      </c>
      <c r="N193" s="247"/>
      <c r="O193" s="247" t="str">
        <f t="shared" si="75"/>
        <v>Marcos Rafael Machado</v>
      </c>
      <c r="P193" s="247" t="s">
        <v>4929</v>
      </c>
      <c r="Q193" s="247"/>
      <c r="R193" s="247" t="s">
        <v>160</v>
      </c>
      <c r="S193" s="247" t="s">
        <v>2461</v>
      </c>
      <c r="T193" s="281" t="str">
        <f>HYPERLINK("mailto:sivio.czekowski@ifpr.edu.br","sivio.czekowski@ifpr.edu.br")</f>
        <v>sivio.czekowski@ifpr.edu.br</v>
      </c>
      <c r="U193" s="247"/>
      <c r="V193" s="247" t="s">
        <v>4989</v>
      </c>
      <c r="W193" s="332" t="str">
        <f>HYPERLINK("mailto:eva.gerva@ifpr.edu.br"," eva.gerva@ifpr.edu.br")</f>
        <v> eva.gerva@ifpr.edu.br</v>
      </c>
      <c r="X193" s="333"/>
      <c r="Y193" s="333"/>
      <c r="Z193" s="333"/>
      <c r="AA193" s="333"/>
      <c r="AB193" s="333"/>
      <c r="AC193" s="333"/>
      <c r="AD193" s="333"/>
      <c r="AE193" s="333"/>
      <c r="AF193" s="333"/>
      <c r="AG193" s="333"/>
      <c r="AH193" s="333"/>
      <c r="AI193" s="333"/>
      <c r="AJ193" s="333"/>
      <c r="AK193" s="333"/>
      <c r="AL193" s="333"/>
      <c r="AM193" s="333"/>
      <c r="AN193" s="333"/>
      <c r="AO193" s="333"/>
      <c r="AP193" s="333"/>
      <c r="AQ193" s="333"/>
      <c r="AR193" s="333"/>
      <c r="AS193" s="333"/>
    </row>
    <row r="194" spans="1:45" ht="14.25" customHeight="1">
      <c r="A194" s="247" t="s">
        <v>4990</v>
      </c>
      <c r="B194" s="247" t="s">
        <v>4926</v>
      </c>
      <c r="C194" s="247"/>
      <c r="D194" s="247" t="s">
        <v>4991</v>
      </c>
      <c r="E194" s="296"/>
      <c r="F194" s="296"/>
      <c r="G194" s="296">
        <v>43203</v>
      </c>
      <c r="H194" s="296">
        <v>43568</v>
      </c>
      <c r="I194" s="249"/>
      <c r="J194" s="249">
        <f ca="1">H194-A2</f>
        <v>-1682</v>
      </c>
      <c r="K194" s="251" t="str">
        <f t="shared" ca="1" si="0"/>
        <v>ENCERRADO</v>
      </c>
      <c r="L194" s="247" t="s">
        <v>4992</v>
      </c>
      <c r="M194" s="247" t="s">
        <v>4993</v>
      </c>
      <c r="N194" s="247"/>
      <c r="O194" s="247" t="s">
        <v>4994</v>
      </c>
      <c r="P194" s="247" t="s">
        <v>4995</v>
      </c>
      <c r="Q194" s="247"/>
      <c r="R194" s="247" t="s">
        <v>104</v>
      </c>
      <c r="S194" s="247" t="s">
        <v>4996</v>
      </c>
      <c r="T194" s="247"/>
      <c r="U194" s="247"/>
      <c r="V194" s="247" t="s">
        <v>4997</v>
      </c>
      <c r="W194" s="247" t="s">
        <v>4998</v>
      </c>
      <c r="X194" s="99"/>
      <c r="Y194" s="99"/>
      <c r="Z194" s="99"/>
      <c r="AA194" s="99"/>
      <c r="AB194" s="99"/>
      <c r="AC194" s="99"/>
      <c r="AD194" s="99"/>
      <c r="AE194" s="99"/>
      <c r="AF194" s="99"/>
      <c r="AG194" s="99"/>
      <c r="AH194" s="99"/>
      <c r="AI194" s="99"/>
      <c r="AJ194" s="99"/>
      <c r="AK194" s="99"/>
      <c r="AL194" s="99"/>
      <c r="AM194" s="99"/>
      <c r="AN194" s="99"/>
      <c r="AO194" s="99"/>
      <c r="AP194" s="99"/>
      <c r="AQ194" s="99"/>
      <c r="AR194" s="99"/>
      <c r="AS194" s="99"/>
    </row>
    <row r="195" spans="1:45" ht="14.25" customHeight="1">
      <c r="A195" s="247" t="s">
        <v>4999</v>
      </c>
      <c r="B195" s="247" t="s">
        <v>5000</v>
      </c>
      <c r="C195" s="247"/>
      <c r="D195" s="247" t="s">
        <v>5001</v>
      </c>
      <c r="E195" s="297" t="s">
        <v>1033</v>
      </c>
      <c r="F195" s="296"/>
      <c r="G195" s="296">
        <v>44374</v>
      </c>
      <c r="H195" s="296">
        <v>44557</v>
      </c>
      <c r="I195" s="249" t="s">
        <v>26</v>
      </c>
      <c r="J195" s="249">
        <f ca="1">H195-CONTROLE!$A$2</f>
        <v>-693</v>
      </c>
      <c r="K195" s="251" t="str">
        <f t="shared" ca="1" si="0"/>
        <v>ENCERRADO</v>
      </c>
      <c r="L195" s="247" t="s">
        <v>27</v>
      </c>
      <c r="M195" s="247" t="s">
        <v>28</v>
      </c>
      <c r="N195" s="309" t="s">
        <v>5002</v>
      </c>
      <c r="O195" s="247" t="s">
        <v>254</v>
      </c>
      <c r="P195" s="247" t="s">
        <v>387</v>
      </c>
      <c r="Q195" s="247"/>
      <c r="R195" s="247" t="s">
        <v>45</v>
      </c>
      <c r="S195" s="247" t="s">
        <v>48</v>
      </c>
      <c r="T195" s="247" t="s">
        <v>49</v>
      </c>
      <c r="U195" s="247"/>
      <c r="V195" s="247" t="s">
        <v>5003</v>
      </c>
      <c r="W195" s="247" t="s">
        <v>391</v>
      </c>
      <c r="X195" s="247"/>
      <c r="Y195" s="99"/>
      <c r="Z195" s="99"/>
      <c r="AA195" s="99"/>
      <c r="AB195" s="99"/>
      <c r="AC195" s="99"/>
      <c r="AD195" s="99"/>
      <c r="AE195" s="99"/>
      <c r="AF195" s="99"/>
      <c r="AG195" s="99"/>
      <c r="AH195" s="99"/>
      <c r="AI195" s="99"/>
      <c r="AJ195" s="99"/>
      <c r="AK195" s="99"/>
      <c r="AL195" s="99"/>
      <c r="AM195" s="99"/>
      <c r="AN195" s="99"/>
      <c r="AO195" s="99"/>
      <c r="AP195" s="99"/>
      <c r="AQ195" s="99"/>
      <c r="AR195" s="99"/>
      <c r="AS195" s="99"/>
    </row>
    <row r="196" spans="1:45" ht="14.25" customHeight="1">
      <c r="A196" s="247" t="s">
        <v>5004</v>
      </c>
      <c r="B196" s="247" t="s">
        <v>5005</v>
      </c>
      <c r="C196" s="247"/>
      <c r="D196" s="247" t="s">
        <v>5006</v>
      </c>
      <c r="E196" s="297" t="s">
        <v>5007</v>
      </c>
      <c r="F196" s="296"/>
      <c r="G196" s="296">
        <v>43983</v>
      </c>
      <c r="H196" s="296">
        <v>44348</v>
      </c>
      <c r="I196" s="249" t="s">
        <v>219</v>
      </c>
      <c r="J196" s="249">
        <f ca="1">H196-CONTROLE!$A$2</f>
        <v>-902</v>
      </c>
      <c r="K196" s="251" t="str">
        <f t="shared" ca="1" si="0"/>
        <v>ENCERRADO</v>
      </c>
      <c r="L196" s="247" t="s">
        <v>5008</v>
      </c>
      <c r="M196" s="247" t="s">
        <v>4730</v>
      </c>
      <c r="N196" s="247"/>
      <c r="O196" s="247" t="s">
        <v>4540</v>
      </c>
      <c r="P196" s="247" t="s">
        <v>4540</v>
      </c>
      <c r="Q196" s="247"/>
      <c r="R196" s="247" t="s">
        <v>242</v>
      </c>
      <c r="S196" s="247" t="s">
        <v>1180</v>
      </c>
      <c r="T196" s="283" t="s">
        <v>5009</v>
      </c>
      <c r="U196" s="247"/>
      <c r="V196" s="247" t="s">
        <v>2625</v>
      </c>
      <c r="W196" s="247" t="s">
        <v>573</v>
      </c>
      <c r="X196" s="99"/>
      <c r="Y196" s="99"/>
      <c r="Z196" s="99"/>
      <c r="AA196" s="99"/>
      <c r="AB196" s="99"/>
      <c r="AC196" s="99"/>
      <c r="AD196" s="99"/>
      <c r="AE196" s="99"/>
      <c r="AF196" s="99"/>
      <c r="AG196" s="99"/>
      <c r="AH196" s="99"/>
      <c r="AI196" s="99"/>
      <c r="AJ196" s="99"/>
      <c r="AK196" s="99"/>
      <c r="AL196" s="99"/>
      <c r="AM196" s="99"/>
      <c r="AN196" s="99"/>
      <c r="AO196" s="99"/>
      <c r="AP196" s="99"/>
      <c r="AQ196" s="99"/>
      <c r="AR196" s="99"/>
      <c r="AS196" s="99"/>
    </row>
    <row r="197" spans="1:45" ht="14.25" customHeight="1">
      <c r="A197" s="247" t="s">
        <v>5010</v>
      </c>
      <c r="B197" s="247" t="s">
        <v>5011</v>
      </c>
      <c r="C197" s="247"/>
      <c r="D197" s="247" t="s">
        <v>5001</v>
      </c>
      <c r="E197" s="297" t="s">
        <v>1033</v>
      </c>
      <c r="F197" s="296"/>
      <c r="G197" s="296">
        <v>44146</v>
      </c>
      <c r="H197" s="296">
        <v>44510</v>
      </c>
      <c r="I197" s="249" t="s">
        <v>55</v>
      </c>
      <c r="J197" s="249">
        <f ca="1">H197-CONTROLE!$A$2</f>
        <v>-740</v>
      </c>
      <c r="K197" s="251" t="str">
        <f t="shared" ca="1" si="0"/>
        <v>ENCERRADO</v>
      </c>
      <c r="L197" s="247" t="s">
        <v>5012</v>
      </c>
      <c r="M197" s="247" t="s">
        <v>504</v>
      </c>
      <c r="N197" s="247"/>
      <c r="O197" s="247" t="s">
        <v>502</v>
      </c>
      <c r="P197" s="247" t="s">
        <v>503</v>
      </c>
      <c r="Q197" s="247"/>
      <c r="R197" s="247" t="s">
        <v>129</v>
      </c>
      <c r="S197" s="247" t="s">
        <v>730</v>
      </c>
      <c r="T197" s="247" t="s">
        <v>731</v>
      </c>
      <c r="U197" s="247"/>
      <c r="V197" s="247" t="s">
        <v>2545</v>
      </c>
      <c r="W197" s="247" t="s">
        <v>2546</v>
      </c>
      <c r="X197" s="99"/>
      <c r="Y197" s="99"/>
      <c r="Z197" s="99"/>
      <c r="AA197" s="99"/>
      <c r="AB197" s="99"/>
      <c r="AC197" s="99"/>
      <c r="AD197" s="99"/>
      <c r="AE197" s="99"/>
      <c r="AF197" s="99"/>
      <c r="AG197" s="99"/>
      <c r="AH197" s="99"/>
      <c r="AI197" s="99"/>
      <c r="AJ197" s="99"/>
      <c r="AK197" s="99"/>
      <c r="AL197" s="99"/>
      <c r="AM197" s="99"/>
      <c r="AN197" s="99"/>
      <c r="AO197" s="99"/>
      <c r="AP197" s="99"/>
      <c r="AQ197" s="99"/>
      <c r="AR197" s="99"/>
      <c r="AS197" s="99"/>
    </row>
    <row r="198" spans="1:45" ht="14.25" customHeight="1">
      <c r="A198" s="247" t="s">
        <v>5013</v>
      </c>
      <c r="B198" s="247" t="s">
        <v>5014</v>
      </c>
      <c r="C198" s="279"/>
      <c r="D198" s="247" t="s">
        <v>5001</v>
      </c>
      <c r="E198" s="297" t="s">
        <v>1033</v>
      </c>
      <c r="F198" s="296"/>
      <c r="G198" s="296">
        <v>44146</v>
      </c>
      <c r="H198" s="296">
        <v>44510</v>
      </c>
      <c r="I198" s="249" t="s">
        <v>55</v>
      </c>
      <c r="J198" s="249">
        <f ca="1">H198-CONTROLE!$A$2</f>
        <v>-740</v>
      </c>
      <c r="K198" s="251" t="str">
        <f t="shared" ca="1" si="0"/>
        <v>ENCERRADO</v>
      </c>
      <c r="L198" s="247" t="s">
        <v>441</v>
      </c>
      <c r="M198" s="247" t="s">
        <v>898</v>
      </c>
      <c r="N198" s="247"/>
      <c r="O198" s="247" t="s">
        <v>4540</v>
      </c>
      <c r="P198" s="247" t="s">
        <v>4540</v>
      </c>
      <c r="Q198" s="254"/>
      <c r="R198" s="254" t="s">
        <v>444</v>
      </c>
      <c r="S198" s="247" t="s">
        <v>5015</v>
      </c>
      <c r="T198" s="247" t="s">
        <v>3575</v>
      </c>
      <c r="U198" s="247"/>
      <c r="V198" s="247"/>
      <c r="W198" s="247"/>
      <c r="X198" s="99"/>
      <c r="Y198" s="99"/>
      <c r="Z198" s="99"/>
      <c r="AA198" s="99"/>
      <c r="AB198" s="99"/>
      <c r="AC198" s="99"/>
      <c r="AD198" s="99"/>
      <c r="AE198" s="99"/>
      <c r="AF198" s="99"/>
      <c r="AG198" s="99"/>
      <c r="AH198" s="99"/>
      <c r="AI198" s="99"/>
      <c r="AJ198" s="99"/>
      <c r="AK198" s="99"/>
      <c r="AL198" s="99"/>
      <c r="AM198" s="99"/>
      <c r="AN198" s="99"/>
      <c r="AO198" s="99"/>
      <c r="AP198" s="99"/>
      <c r="AQ198" s="99"/>
      <c r="AR198" s="99"/>
      <c r="AS198" s="99"/>
    </row>
    <row r="199" spans="1:45" ht="14.25" customHeight="1">
      <c r="A199" s="247" t="s">
        <v>5016</v>
      </c>
      <c r="B199" s="247" t="s">
        <v>5017</v>
      </c>
      <c r="C199" s="247"/>
      <c r="D199" s="247" t="s">
        <v>5018</v>
      </c>
      <c r="E199" s="296"/>
      <c r="F199" s="296"/>
      <c r="G199" s="296">
        <v>43633</v>
      </c>
      <c r="H199" s="296">
        <v>43998</v>
      </c>
      <c r="I199" s="249" t="s">
        <v>219</v>
      </c>
      <c r="J199" s="249">
        <f ca="1">H199-CONTROLE!$A$2</f>
        <v>-1252</v>
      </c>
      <c r="K199" s="251" t="str">
        <f t="shared" ca="1" si="0"/>
        <v>ENCERRADO</v>
      </c>
      <c r="L199" s="247" t="s">
        <v>1402</v>
      </c>
      <c r="M199" s="247" t="s">
        <v>1403</v>
      </c>
      <c r="N199" s="247"/>
      <c r="O199" s="247" t="s">
        <v>5019</v>
      </c>
      <c r="P199" s="247" t="s">
        <v>5020</v>
      </c>
      <c r="Q199" s="247"/>
      <c r="R199" s="247" t="s">
        <v>4661</v>
      </c>
      <c r="S199" s="247" t="s">
        <v>5021</v>
      </c>
      <c r="T199" s="247" t="s">
        <v>5022</v>
      </c>
      <c r="U199" s="247"/>
      <c r="V199" s="247" t="s">
        <v>5023</v>
      </c>
      <c r="W199" s="247" t="s">
        <v>5024</v>
      </c>
      <c r="X199" s="99"/>
      <c r="Y199" s="99"/>
      <c r="Z199" s="99"/>
      <c r="AA199" s="99"/>
      <c r="AB199" s="99"/>
      <c r="AC199" s="99"/>
      <c r="AD199" s="99"/>
      <c r="AE199" s="99"/>
      <c r="AF199" s="99"/>
      <c r="AG199" s="99"/>
      <c r="AH199" s="99"/>
      <c r="AI199" s="99"/>
      <c r="AJ199" s="99"/>
      <c r="AK199" s="99"/>
      <c r="AL199" s="99"/>
      <c r="AM199" s="99"/>
      <c r="AN199" s="99"/>
      <c r="AO199" s="99"/>
      <c r="AP199" s="99"/>
      <c r="AQ199" s="99"/>
      <c r="AR199" s="99"/>
      <c r="AS199" s="99"/>
    </row>
    <row r="200" spans="1:45" ht="14.25" customHeight="1">
      <c r="A200" s="247" t="s">
        <v>5025</v>
      </c>
      <c r="B200" s="247" t="s">
        <v>5026</v>
      </c>
      <c r="C200" s="279"/>
      <c r="D200" s="247" t="s">
        <v>5001</v>
      </c>
      <c r="E200" s="297" t="s">
        <v>1033</v>
      </c>
      <c r="F200" s="296"/>
      <c r="G200" s="296">
        <v>44146</v>
      </c>
      <c r="H200" s="296">
        <v>44511</v>
      </c>
      <c r="I200" s="249" t="s">
        <v>55</v>
      </c>
      <c r="J200" s="249">
        <f ca="1">H200-CONTROLE!$A$2</f>
        <v>-739</v>
      </c>
      <c r="K200" s="251" t="str">
        <f t="shared" ca="1" si="0"/>
        <v>ENCERRADO</v>
      </c>
      <c r="L200" s="247" t="s">
        <v>4675</v>
      </c>
      <c r="M200" s="300" t="s">
        <v>241</v>
      </c>
      <c r="N200" s="300"/>
      <c r="O200" s="300" t="s">
        <v>570</v>
      </c>
      <c r="P200" s="247" t="s">
        <v>238</v>
      </c>
      <c r="Q200" s="247"/>
      <c r="R200" s="247" t="s">
        <v>242</v>
      </c>
      <c r="S200" s="247" t="s">
        <v>5027</v>
      </c>
      <c r="T200" s="300" t="s">
        <v>247</v>
      </c>
      <c r="U200" s="300"/>
      <c r="V200" s="300" t="s">
        <v>1241</v>
      </c>
      <c r="W200" s="300" t="s">
        <v>1242</v>
      </c>
      <c r="X200" s="99"/>
      <c r="Y200" s="99"/>
      <c r="Z200" s="99"/>
      <c r="AA200" s="99"/>
      <c r="AB200" s="99"/>
      <c r="AC200" s="99"/>
      <c r="AD200" s="99"/>
      <c r="AE200" s="99"/>
      <c r="AF200" s="99"/>
      <c r="AG200" s="99"/>
      <c r="AH200" s="99"/>
      <c r="AI200" s="99"/>
      <c r="AJ200" s="99"/>
      <c r="AK200" s="99"/>
      <c r="AL200" s="99"/>
      <c r="AM200" s="99"/>
      <c r="AN200" s="99"/>
      <c r="AO200" s="99"/>
      <c r="AP200" s="99"/>
      <c r="AQ200" s="99"/>
      <c r="AR200" s="99"/>
      <c r="AS200" s="99"/>
    </row>
    <row r="201" spans="1:45" ht="14.25" customHeight="1">
      <c r="A201" s="334" t="s">
        <v>5028</v>
      </c>
      <c r="B201" s="335" t="s">
        <v>5029</v>
      </c>
      <c r="C201" s="335"/>
      <c r="D201" s="335" t="s">
        <v>5030</v>
      </c>
      <c r="E201" s="336"/>
      <c r="F201" s="336"/>
      <c r="G201" s="336">
        <v>42991</v>
      </c>
      <c r="H201" s="336">
        <v>43356</v>
      </c>
      <c r="I201" s="337"/>
      <c r="J201" s="338">
        <f ca="1">H201-A2</f>
        <v>-1894</v>
      </c>
      <c r="K201" s="257" t="str">
        <f t="shared" ca="1" si="0"/>
        <v>ENCERRADO</v>
      </c>
      <c r="L201" s="299" t="s">
        <v>5031</v>
      </c>
      <c r="M201" s="299" t="s">
        <v>5032</v>
      </c>
      <c r="N201" s="299"/>
      <c r="O201" s="299" t="s">
        <v>5033</v>
      </c>
      <c r="P201" s="299" t="s">
        <v>4741</v>
      </c>
      <c r="Q201" s="299"/>
      <c r="R201" s="299" t="s">
        <v>242</v>
      </c>
      <c r="S201" s="299" t="s">
        <v>4550</v>
      </c>
      <c r="T201" s="339" t="s">
        <v>4551</v>
      </c>
      <c r="U201" s="340"/>
      <c r="V201" s="340" t="s">
        <v>240</v>
      </c>
      <c r="W201" s="339" t="s">
        <v>241</v>
      </c>
      <c r="X201" s="341"/>
      <c r="Y201" s="341"/>
      <c r="Z201" s="341"/>
      <c r="AA201" s="341"/>
      <c r="AB201" s="341"/>
      <c r="AC201" s="341"/>
      <c r="AD201" s="341"/>
      <c r="AE201" s="341"/>
      <c r="AF201" s="341"/>
      <c r="AG201" s="341"/>
      <c r="AH201" s="341"/>
      <c r="AI201" s="341"/>
      <c r="AJ201" s="341"/>
      <c r="AK201" s="341"/>
      <c r="AL201" s="341"/>
      <c r="AM201" s="341"/>
      <c r="AN201" s="341"/>
      <c r="AO201" s="341"/>
      <c r="AP201" s="341"/>
      <c r="AQ201" s="341"/>
      <c r="AR201" s="341"/>
      <c r="AS201" s="341"/>
    </row>
    <row r="202" spans="1:45" ht="14.25" customHeight="1">
      <c r="A202" s="342" t="s">
        <v>5028</v>
      </c>
      <c r="B202" s="343" t="s">
        <v>5029</v>
      </c>
      <c r="C202" s="343"/>
      <c r="D202" s="343" t="s">
        <v>5030</v>
      </c>
      <c r="E202" s="344"/>
      <c r="F202" s="344"/>
      <c r="G202" s="336">
        <v>42991</v>
      </c>
      <c r="H202" s="336">
        <v>43356</v>
      </c>
      <c r="I202" s="337"/>
      <c r="J202" s="338">
        <f ca="1">H202-A2</f>
        <v>-1894</v>
      </c>
      <c r="K202" s="257" t="str">
        <f t="shared" ca="1" si="0"/>
        <v>ENCERRADO</v>
      </c>
      <c r="L202" s="345" t="s">
        <v>5031</v>
      </c>
      <c r="M202" s="345" t="s">
        <v>5032</v>
      </c>
      <c r="N202" s="345"/>
      <c r="O202" s="345" t="s">
        <v>5033</v>
      </c>
      <c r="P202" s="345" t="s">
        <v>4741</v>
      </c>
      <c r="Q202" s="345"/>
      <c r="R202" s="345" t="s">
        <v>5034</v>
      </c>
      <c r="S202" s="345" t="s">
        <v>509</v>
      </c>
      <c r="T202" s="346" t="s">
        <v>704</v>
      </c>
      <c r="U202" s="346"/>
      <c r="V202" s="346" t="s">
        <v>515</v>
      </c>
      <c r="W202" s="346" t="s">
        <v>941</v>
      </c>
      <c r="X202" s="347"/>
      <c r="Y202" s="347"/>
      <c r="Z202" s="347"/>
      <c r="AA202" s="347"/>
      <c r="AB202" s="347"/>
      <c r="AC202" s="347"/>
      <c r="AD202" s="347"/>
      <c r="AE202" s="347"/>
      <c r="AF202" s="347"/>
      <c r="AG202" s="347"/>
      <c r="AH202" s="347"/>
      <c r="AI202" s="347"/>
      <c r="AJ202" s="347"/>
      <c r="AK202" s="347"/>
      <c r="AL202" s="347"/>
      <c r="AM202" s="347"/>
      <c r="AN202" s="347"/>
      <c r="AO202" s="347"/>
      <c r="AP202" s="347"/>
      <c r="AQ202" s="347"/>
      <c r="AR202" s="347"/>
      <c r="AS202" s="347"/>
    </row>
    <row r="203" spans="1:45" ht="14.25" customHeight="1">
      <c r="A203" s="342" t="s">
        <v>5028</v>
      </c>
      <c r="B203" s="343" t="s">
        <v>5029</v>
      </c>
      <c r="C203" s="343"/>
      <c r="D203" s="343" t="s">
        <v>5030</v>
      </c>
      <c r="E203" s="344"/>
      <c r="F203" s="344"/>
      <c r="G203" s="336">
        <v>42991</v>
      </c>
      <c r="H203" s="336">
        <v>43356</v>
      </c>
      <c r="I203" s="337"/>
      <c r="J203" s="338">
        <f ca="1">H203-A2</f>
        <v>-1894</v>
      </c>
      <c r="K203" s="257" t="str">
        <f t="shared" ca="1" si="0"/>
        <v>ENCERRADO</v>
      </c>
      <c r="L203" s="345" t="s">
        <v>5031</v>
      </c>
      <c r="M203" s="345" t="s">
        <v>5032</v>
      </c>
      <c r="N203" s="345"/>
      <c r="O203" s="345" t="s">
        <v>5033</v>
      </c>
      <c r="P203" s="345" t="s">
        <v>4741</v>
      </c>
      <c r="Q203" s="345"/>
      <c r="R203" s="345" t="s">
        <v>726</v>
      </c>
      <c r="S203" s="345" t="s">
        <v>4824</v>
      </c>
      <c r="T203" s="348" t="s">
        <v>4825</v>
      </c>
      <c r="U203" s="345"/>
      <c r="V203" s="345" t="s">
        <v>289</v>
      </c>
      <c r="W203" s="348" t="s">
        <v>290</v>
      </c>
      <c r="X203" s="349"/>
      <c r="Y203" s="349"/>
      <c r="Z203" s="349"/>
      <c r="AA203" s="349"/>
      <c r="AB203" s="349"/>
      <c r="AC203" s="349"/>
      <c r="AD203" s="349"/>
      <c r="AE203" s="349"/>
      <c r="AF203" s="349"/>
      <c r="AG203" s="349"/>
      <c r="AH203" s="349"/>
      <c r="AI203" s="349"/>
      <c r="AJ203" s="349"/>
      <c r="AK203" s="349"/>
      <c r="AL203" s="349"/>
      <c r="AM203" s="349"/>
      <c r="AN203" s="349"/>
      <c r="AO203" s="349"/>
      <c r="AP203" s="349"/>
      <c r="AQ203" s="349"/>
      <c r="AR203" s="349"/>
      <c r="AS203" s="349"/>
    </row>
    <row r="204" spans="1:45" ht="14.25" customHeight="1">
      <c r="A204" s="342" t="s">
        <v>5028</v>
      </c>
      <c r="B204" s="343" t="s">
        <v>5029</v>
      </c>
      <c r="C204" s="343"/>
      <c r="D204" s="343" t="s">
        <v>5030</v>
      </c>
      <c r="E204" s="344"/>
      <c r="F204" s="344"/>
      <c r="G204" s="336">
        <v>42991</v>
      </c>
      <c r="H204" s="336">
        <v>43356</v>
      </c>
      <c r="I204" s="337"/>
      <c r="J204" s="338">
        <f ca="1">H204-A2</f>
        <v>-1894</v>
      </c>
      <c r="K204" s="257" t="str">
        <f t="shared" ca="1" si="0"/>
        <v>ENCERRADO</v>
      </c>
      <c r="L204" s="345" t="s">
        <v>5031</v>
      </c>
      <c r="M204" s="345" t="s">
        <v>5032</v>
      </c>
      <c r="N204" s="345"/>
      <c r="O204" s="345" t="s">
        <v>5033</v>
      </c>
      <c r="P204" s="345" t="s">
        <v>4741</v>
      </c>
      <c r="Q204" s="345"/>
      <c r="R204" s="345" t="s">
        <v>129</v>
      </c>
      <c r="S204" s="345" t="s">
        <v>127</v>
      </c>
      <c r="T204" s="350" t="s">
        <v>128</v>
      </c>
      <c r="U204" s="346"/>
      <c r="V204" s="346" t="s">
        <v>132</v>
      </c>
      <c r="W204" s="351" t="s">
        <v>133</v>
      </c>
      <c r="X204" s="230"/>
      <c r="Y204" s="230"/>
      <c r="Z204" s="230"/>
      <c r="AA204" s="230"/>
      <c r="AB204" s="230"/>
      <c r="AC204" s="230"/>
      <c r="AD204" s="230"/>
      <c r="AE204" s="230"/>
      <c r="AF204" s="230"/>
      <c r="AG204" s="230"/>
      <c r="AH204" s="230"/>
      <c r="AI204" s="230"/>
      <c r="AJ204" s="230"/>
      <c r="AK204" s="230"/>
      <c r="AL204" s="230"/>
      <c r="AM204" s="230"/>
      <c r="AN204" s="230"/>
      <c r="AO204" s="230"/>
      <c r="AP204" s="230"/>
      <c r="AQ204" s="230"/>
      <c r="AR204" s="230"/>
      <c r="AS204" s="230"/>
    </row>
    <row r="205" spans="1:45" ht="14.25" customHeight="1">
      <c r="A205" s="342" t="s">
        <v>5028</v>
      </c>
      <c r="B205" s="343" t="s">
        <v>5029</v>
      </c>
      <c r="C205" s="343"/>
      <c r="D205" s="343" t="s">
        <v>5030</v>
      </c>
      <c r="E205" s="344"/>
      <c r="F205" s="344"/>
      <c r="G205" s="336">
        <v>42991</v>
      </c>
      <c r="H205" s="336">
        <v>43356</v>
      </c>
      <c r="I205" s="337"/>
      <c r="J205" s="338">
        <f ca="1">H205-A2</f>
        <v>-1894</v>
      </c>
      <c r="K205" s="257" t="str">
        <f t="shared" ca="1" si="0"/>
        <v>ENCERRADO</v>
      </c>
      <c r="L205" s="345" t="s">
        <v>5031</v>
      </c>
      <c r="M205" s="345" t="s">
        <v>5032</v>
      </c>
      <c r="N205" s="345"/>
      <c r="O205" s="345" t="s">
        <v>5033</v>
      </c>
      <c r="P205" s="345" t="s">
        <v>4741</v>
      </c>
      <c r="Q205" s="345"/>
      <c r="R205" s="345" t="s">
        <v>4554</v>
      </c>
      <c r="S205" s="346" t="s">
        <v>4784</v>
      </c>
      <c r="T205" s="350" t="s">
        <v>1004</v>
      </c>
      <c r="U205" s="345"/>
      <c r="V205" s="345" t="s">
        <v>4634</v>
      </c>
      <c r="W205" s="350" t="s">
        <v>342</v>
      </c>
      <c r="X205" s="341"/>
      <c r="Y205" s="341"/>
      <c r="Z205" s="341"/>
      <c r="AA205" s="341"/>
      <c r="AB205" s="341"/>
      <c r="AC205" s="341"/>
      <c r="AD205" s="341"/>
      <c r="AE205" s="341"/>
      <c r="AF205" s="341"/>
      <c r="AG205" s="341"/>
      <c r="AH205" s="341"/>
      <c r="AI205" s="341"/>
      <c r="AJ205" s="341"/>
      <c r="AK205" s="341"/>
      <c r="AL205" s="341"/>
      <c r="AM205" s="341"/>
      <c r="AN205" s="341"/>
      <c r="AO205" s="341"/>
      <c r="AP205" s="341"/>
      <c r="AQ205" s="341"/>
      <c r="AR205" s="341"/>
      <c r="AS205" s="341"/>
    </row>
    <row r="206" spans="1:45" ht="14.25" customHeight="1">
      <c r="A206" s="342" t="s">
        <v>5028</v>
      </c>
      <c r="B206" s="343" t="s">
        <v>5029</v>
      </c>
      <c r="C206" s="343"/>
      <c r="D206" s="343" t="s">
        <v>5030</v>
      </c>
      <c r="E206" s="344"/>
      <c r="F206" s="344"/>
      <c r="G206" s="336">
        <v>42991</v>
      </c>
      <c r="H206" s="336">
        <v>43356</v>
      </c>
      <c r="I206" s="337"/>
      <c r="J206" s="338">
        <f ca="1">H206-A2</f>
        <v>-1894</v>
      </c>
      <c r="K206" s="257" t="str">
        <f t="shared" ca="1" si="0"/>
        <v>ENCERRADO</v>
      </c>
      <c r="L206" s="345" t="s">
        <v>5031</v>
      </c>
      <c r="M206" s="345" t="s">
        <v>5032</v>
      </c>
      <c r="N206" s="345"/>
      <c r="O206" s="345" t="s">
        <v>5033</v>
      </c>
      <c r="P206" s="345" t="s">
        <v>4741</v>
      </c>
      <c r="Q206" s="352"/>
      <c r="R206" s="352" t="s">
        <v>4584</v>
      </c>
      <c r="S206" s="345" t="s">
        <v>4585</v>
      </c>
      <c r="T206" s="350" t="s">
        <v>5035</v>
      </c>
      <c r="U206" s="346"/>
      <c r="V206" s="346" t="s">
        <v>745</v>
      </c>
      <c r="W206" s="350" t="s">
        <v>746</v>
      </c>
      <c r="X206" s="341"/>
      <c r="Y206" s="341"/>
      <c r="Z206" s="341"/>
      <c r="AA206" s="341"/>
      <c r="AB206" s="341"/>
      <c r="AC206" s="341"/>
      <c r="AD206" s="341"/>
      <c r="AE206" s="341"/>
      <c r="AF206" s="341"/>
      <c r="AG206" s="341"/>
      <c r="AH206" s="341"/>
      <c r="AI206" s="341"/>
      <c r="AJ206" s="341"/>
      <c r="AK206" s="341"/>
      <c r="AL206" s="341"/>
      <c r="AM206" s="341"/>
      <c r="AN206" s="341"/>
      <c r="AO206" s="341"/>
      <c r="AP206" s="341"/>
      <c r="AQ206" s="341"/>
      <c r="AR206" s="341"/>
      <c r="AS206" s="341"/>
    </row>
    <row r="207" spans="1:45" ht="14.25" customHeight="1">
      <c r="A207" s="342" t="s">
        <v>5028</v>
      </c>
      <c r="B207" s="343" t="s">
        <v>5029</v>
      </c>
      <c r="C207" s="343"/>
      <c r="D207" s="343" t="s">
        <v>5030</v>
      </c>
      <c r="E207" s="344"/>
      <c r="F207" s="344"/>
      <c r="G207" s="336">
        <v>42991</v>
      </c>
      <c r="H207" s="336">
        <v>43356</v>
      </c>
      <c r="I207" s="337"/>
      <c r="J207" s="338">
        <f ca="1">H207-A2</f>
        <v>-1894</v>
      </c>
      <c r="K207" s="257" t="str">
        <f t="shared" ca="1" si="0"/>
        <v>ENCERRADO</v>
      </c>
      <c r="L207" s="345" t="s">
        <v>5031</v>
      </c>
      <c r="M207" s="345" t="s">
        <v>5032</v>
      </c>
      <c r="N207" s="345"/>
      <c r="O207" s="345" t="s">
        <v>5033</v>
      </c>
      <c r="P207" s="345" t="s">
        <v>4741</v>
      </c>
      <c r="Q207" s="345"/>
      <c r="R207" s="345" t="s">
        <v>470</v>
      </c>
      <c r="S207" s="346" t="s">
        <v>863</v>
      </c>
      <c r="T207" s="350" t="s">
        <v>864</v>
      </c>
      <c r="U207" s="345"/>
      <c r="V207" s="345" t="s">
        <v>5036</v>
      </c>
      <c r="W207" s="345" t="s">
        <v>5037</v>
      </c>
      <c r="X207" s="230"/>
      <c r="Y207" s="230"/>
      <c r="Z207" s="230"/>
      <c r="AA207" s="230"/>
      <c r="AB207" s="230"/>
      <c r="AC207" s="230"/>
      <c r="AD207" s="230"/>
      <c r="AE207" s="230"/>
      <c r="AF207" s="230"/>
      <c r="AG207" s="230"/>
      <c r="AH207" s="230"/>
      <c r="AI207" s="230"/>
      <c r="AJ207" s="230"/>
      <c r="AK207" s="230"/>
      <c r="AL207" s="230"/>
      <c r="AM207" s="230"/>
      <c r="AN207" s="230"/>
      <c r="AO207" s="230"/>
      <c r="AP207" s="230"/>
      <c r="AQ207" s="230"/>
      <c r="AR207" s="230"/>
      <c r="AS207" s="230"/>
    </row>
    <row r="208" spans="1:45" ht="14.25" customHeight="1">
      <c r="A208" s="342" t="s">
        <v>5028</v>
      </c>
      <c r="B208" s="343" t="s">
        <v>5029</v>
      </c>
      <c r="C208" s="343"/>
      <c r="D208" s="343" t="s">
        <v>5030</v>
      </c>
      <c r="E208" s="344"/>
      <c r="F208" s="344"/>
      <c r="G208" s="336">
        <v>42991</v>
      </c>
      <c r="H208" s="336">
        <v>43356</v>
      </c>
      <c r="I208" s="337"/>
      <c r="J208" s="338">
        <f ca="1">H208-A2</f>
        <v>-1894</v>
      </c>
      <c r="K208" s="257" t="str">
        <f t="shared" ca="1" si="0"/>
        <v>ENCERRADO</v>
      </c>
      <c r="L208" s="345" t="s">
        <v>5031</v>
      </c>
      <c r="M208" s="345" t="s">
        <v>5032</v>
      </c>
      <c r="N208" s="345"/>
      <c r="O208" s="345" t="s">
        <v>5033</v>
      </c>
      <c r="P208" s="345" t="s">
        <v>4741</v>
      </c>
      <c r="Q208" s="345"/>
      <c r="R208" s="345" t="s">
        <v>226</v>
      </c>
      <c r="S208" s="345" t="s">
        <v>230</v>
      </c>
      <c r="T208" s="348" t="s">
        <v>231</v>
      </c>
      <c r="U208" s="345"/>
      <c r="V208" s="345" t="s">
        <v>5038</v>
      </c>
      <c r="W208" s="348" t="s">
        <v>5039</v>
      </c>
      <c r="X208" s="349"/>
      <c r="Y208" s="349"/>
      <c r="Z208" s="349"/>
      <c r="AA208" s="349"/>
      <c r="AB208" s="349"/>
      <c r="AC208" s="349"/>
      <c r="AD208" s="349"/>
      <c r="AE208" s="349"/>
      <c r="AF208" s="349"/>
      <c r="AG208" s="349"/>
      <c r="AH208" s="349"/>
      <c r="AI208" s="349"/>
      <c r="AJ208" s="349"/>
      <c r="AK208" s="349"/>
      <c r="AL208" s="349"/>
      <c r="AM208" s="349"/>
      <c r="AN208" s="349"/>
      <c r="AO208" s="349"/>
      <c r="AP208" s="349"/>
      <c r="AQ208" s="349"/>
      <c r="AR208" s="349"/>
      <c r="AS208" s="349"/>
    </row>
    <row r="209" spans="1:45" ht="14.25" customHeight="1">
      <c r="A209" s="342" t="s">
        <v>5028</v>
      </c>
      <c r="B209" s="343" t="s">
        <v>5029</v>
      </c>
      <c r="C209" s="343"/>
      <c r="D209" s="343" t="s">
        <v>5030</v>
      </c>
      <c r="E209" s="344"/>
      <c r="F209" s="344"/>
      <c r="G209" s="336">
        <v>42991</v>
      </c>
      <c r="H209" s="336">
        <v>43356</v>
      </c>
      <c r="I209" s="337"/>
      <c r="J209" s="338">
        <f ca="1">H209-A2</f>
        <v>-1894</v>
      </c>
      <c r="K209" s="257" t="str">
        <f t="shared" ca="1" si="0"/>
        <v>ENCERRADO</v>
      </c>
      <c r="L209" s="345" t="s">
        <v>5031</v>
      </c>
      <c r="M209" s="345" t="s">
        <v>5032</v>
      </c>
      <c r="N209" s="345"/>
      <c r="O209" s="345" t="s">
        <v>5033</v>
      </c>
      <c r="P209" s="345" t="s">
        <v>4741</v>
      </c>
      <c r="Q209" s="345"/>
      <c r="R209" s="345" t="s">
        <v>5040</v>
      </c>
      <c r="S209" s="345" t="s">
        <v>4659</v>
      </c>
      <c r="T209" s="346" t="s">
        <v>825</v>
      </c>
      <c r="U209" s="346"/>
      <c r="V209" s="346" t="s">
        <v>4658</v>
      </c>
      <c r="W209" s="350" t="s">
        <v>5041</v>
      </c>
      <c r="X209" s="341"/>
      <c r="Y209" s="341"/>
      <c r="Z209" s="341"/>
      <c r="AA209" s="341"/>
      <c r="AB209" s="341"/>
      <c r="AC209" s="341"/>
      <c r="AD209" s="341"/>
      <c r="AE209" s="341"/>
      <c r="AF209" s="341"/>
      <c r="AG209" s="341"/>
      <c r="AH209" s="341"/>
      <c r="AI209" s="341"/>
      <c r="AJ209" s="341"/>
      <c r="AK209" s="341"/>
      <c r="AL209" s="341"/>
      <c r="AM209" s="341"/>
      <c r="AN209" s="341"/>
      <c r="AO209" s="341"/>
      <c r="AP209" s="341"/>
      <c r="AQ209" s="341"/>
      <c r="AR209" s="341"/>
      <c r="AS209" s="341"/>
    </row>
    <row r="210" spans="1:45" ht="14.25" customHeight="1">
      <c r="A210" s="342" t="s">
        <v>5028</v>
      </c>
      <c r="B210" s="343" t="s">
        <v>5029</v>
      </c>
      <c r="C210" s="343"/>
      <c r="D210" s="343" t="s">
        <v>5030</v>
      </c>
      <c r="E210" s="344"/>
      <c r="F210" s="344"/>
      <c r="G210" s="336">
        <v>42991</v>
      </c>
      <c r="H210" s="336">
        <v>43356</v>
      </c>
      <c r="I210" s="337"/>
      <c r="J210" s="338">
        <f ca="1">H210-A2</f>
        <v>-1894</v>
      </c>
      <c r="K210" s="257" t="str">
        <f t="shared" ca="1" si="0"/>
        <v>ENCERRADO</v>
      </c>
      <c r="L210" s="345" t="s">
        <v>5031</v>
      </c>
      <c r="M210" s="345" t="s">
        <v>5032</v>
      </c>
      <c r="N210" s="345"/>
      <c r="O210" s="345" t="s">
        <v>5033</v>
      </c>
      <c r="P210" s="345" t="s">
        <v>4741</v>
      </c>
      <c r="Q210" s="345"/>
      <c r="R210" s="345" t="s">
        <v>187</v>
      </c>
      <c r="S210" s="345" t="s">
        <v>191</v>
      </c>
      <c r="T210" s="350" t="s">
        <v>879</v>
      </c>
      <c r="U210" s="346"/>
      <c r="V210" s="346" t="s">
        <v>649</v>
      </c>
      <c r="W210" s="350" t="s">
        <v>1767</v>
      </c>
      <c r="X210" s="341"/>
      <c r="Y210" s="341"/>
      <c r="Z210" s="341"/>
      <c r="AA210" s="341"/>
      <c r="AB210" s="341"/>
      <c r="AC210" s="341"/>
      <c r="AD210" s="341"/>
      <c r="AE210" s="341"/>
      <c r="AF210" s="341"/>
      <c r="AG210" s="341"/>
      <c r="AH210" s="341"/>
      <c r="AI210" s="341"/>
      <c r="AJ210" s="341"/>
      <c r="AK210" s="341"/>
      <c r="AL210" s="341"/>
      <c r="AM210" s="341"/>
      <c r="AN210" s="341"/>
      <c r="AO210" s="341"/>
      <c r="AP210" s="341"/>
      <c r="AQ210" s="341"/>
      <c r="AR210" s="341"/>
      <c r="AS210" s="341"/>
    </row>
    <row r="211" spans="1:45" ht="14.25" customHeight="1">
      <c r="A211" s="342" t="s">
        <v>5028</v>
      </c>
      <c r="B211" s="343" t="s">
        <v>5029</v>
      </c>
      <c r="C211" s="343"/>
      <c r="D211" s="343" t="s">
        <v>5030</v>
      </c>
      <c r="E211" s="344"/>
      <c r="F211" s="344"/>
      <c r="G211" s="336">
        <v>42991</v>
      </c>
      <c r="H211" s="336">
        <v>43356</v>
      </c>
      <c r="I211" s="337"/>
      <c r="J211" s="338">
        <f ca="1">H211-A2</f>
        <v>-1894</v>
      </c>
      <c r="K211" s="257" t="str">
        <f t="shared" ca="1" si="0"/>
        <v>ENCERRADO</v>
      </c>
      <c r="L211" s="345" t="s">
        <v>5031</v>
      </c>
      <c r="M211" s="345" t="s">
        <v>5032</v>
      </c>
      <c r="N211" s="345"/>
      <c r="O211" s="345" t="s">
        <v>5033</v>
      </c>
      <c r="P211" s="345" t="s">
        <v>4741</v>
      </c>
      <c r="Q211" s="345"/>
      <c r="R211" s="345" t="s">
        <v>5042</v>
      </c>
      <c r="S211" s="346" t="s">
        <v>4546</v>
      </c>
      <c r="T211" s="346" t="s">
        <v>5043</v>
      </c>
      <c r="U211" s="346"/>
      <c r="V211" s="346" t="s">
        <v>5044</v>
      </c>
      <c r="W211" s="346" t="s">
        <v>5045</v>
      </c>
      <c r="X211" s="347"/>
      <c r="Y211" s="347"/>
      <c r="Z211" s="347"/>
      <c r="AA211" s="347"/>
      <c r="AB211" s="347"/>
      <c r="AC211" s="347"/>
      <c r="AD211" s="347"/>
      <c r="AE211" s="347"/>
      <c r="AF211" s="347"/>
      <c r="AG211" s="347"/>
      <c r="AH211" s="347"/>
      <c r="AI211" s="347"/>
      <c r="AJ211" s="347"/>
      <c r="AK211" s="347"/>
      <c r="AL211" s="347"/>
      <c r="AM211" s="347"/>
      <c r="AN211" s="347"/>
      <c r="AO211" s="347"/>
      <c r="AP211" s="347"/>
      <c r="AQ211" s="347"/>
      <c r="AR211" s="347"/>
      <c r="AS211" s="347"/>
    </row>
    <row r="212" spans="1:45" ht="14.25" customHeight="1">
      <c r="A212" s="342" t="s">
        <v>5028</v>
      </c>
      <c r="B212" s="343" t="s">
        <v>5029</v>
      </c>
      <c r="C212" s="343"/>
      <c r="D212" s="343" t="s">
        <v>5030</v>
      </c>
      <c r="E212" s="344"/>
      <c r="F212" s="344"/>
      <c r="G212" s="336">
        <v>42991</v>
      </c>
      <c r="H212" s="336">
        <v>43356</v>
      </c>
      <c r="I212" s="337"/>
      <c r="J212" s="338">
        <f ca="1">H212-A2</f>
        <v>-1894</v>
      </c>
      <c r="K212" s="257" t="str">
        <f t="shared" ca="1" si="0"/>
        <v>ENCERRADO</v>
      </c>
      <c r="L212" s="345" t="s">
        <v>5031</v>
      </c>
      <c r="M212" s="345" t="s">
        <v>5032</v>
      </c>
      <c r="N212" s="345"/>
      <c r="O212" s="345" t="s">
        <v>5033</v>
      </c>
      <c r="P212" s="345" t="s">
        <v>4741</v>
      </c>
      <c r="Q212" s="345"/>
      <c r="R212" s="345" t="s">
        <v>5046</v>
      </c>
      <c r="S212" s="345" t="s">
        <v>607</v>
      </c>
      <c r="T212" s="348" t="s">
        <v>228</v>
      </c>
      <c r="U212" s="353"/>
      <c r="V212" s="353" t="s">
        <v>4549</v>
      </c>
      <c r="W212" s="353" t="s">
        <v>4648</v>
      </c>
      <c r="X212" s="273"/>
      <c r="Y212" s="273"/>
      <c r="Z212" s="273"/>
      <c r="AA212" s="273"/>
      <c r="AB212" s="273"/>
      <c r="AC212" s="273"/>
      <c r="AD212" s="273"/>
      <c r="AE212" s="273"/>
      <c r="AF212" s="273"/>
      <c r="AG212" s="273"/>
      <c r="AH212" s="273"/>
      <c r="AI212" s="273"/>
      <c r="AJ212" s="273"/>
      <c r="AK212" s="273"/>
      <c r="AL212" s="273"/>
      <c r="AM212" s="273"/>
      <c r="AN212" s="273"/>
      <c r="AO212" s="273"/>
      <c r="AP212" s="273"/>
      <c r="AQ212" s="273"/>
      <c r="AR212" s="273"/>
      <c r="AS212" s="273"/>
    </row>
    <row r="213" spans="1:45" ht="14.25" customHeight="1">
      <c r="A213" s="342" t="s">
        <v>5028</v>
      </c>
      <c r="B213" s="343" t="s">
        <v>5029</v>
      </c>
      <c r="C213" s="343"/>
      <c r="D213" s="343" t="s">
        <v>5030</v>
      </c>
      <c r="E213" s="344"/>
      <c r="F213" s="344"/>
      <c r="G213" s="336">
        <v>42991</v>
      </c>
      <c r="H213" s="336">
        <v>43356</v>
      </c>
      <c r="I213" s="337"/>
      <c r="J213" s="338">
        <f ca="1">H213-A2</f>
        <v>-1894</v>
      </c>
      <c r="K213" s="257" t="str">
        <f t="shared" ca="1" si="0"/>
        <v>ENCERRADO</v>
      </c>
      <c r="L213" s="345" t="s">
        <v>5031</v>
      </c>
      <c r="M213" s="345" t="s">
        <v>5032</v>
      </c>
      <c r="N213" s="345"/>
      <c r="O213" s="345" t="s">
        <v>5033</v>
      </c>
      <c r="P213" s="345" t="s">
        <v>4741</v>
      </c>
      <c r="Q213" s="345"/>
      <c r="R213" s="345" t="s">
        <v>65</v>
      </c>
      <c r="S213" s="345" t="s">
        <v>59</v>
      </c>
      <c r="T213" s="350" t="s">
        <v>200</v>
      </c>
      <c r="U213" s="346"/>
      <c r="V213" s="346" t="s">
        <v>1459</v>
      </c>
      <c r="W213" s="350" t="s">
        <v>1460</v>
      </c>
      <c r="X213" s="341"/>
      <c r="Y213" s="341"/>
      <c r="Z213" s="341"/>
      <c r="AA213" s="341"/>
      <c r="AB213" s="341"/>
      <c r="AC213" s="341"/>
      <c r="AD213" s="341"/>
      <c r="AE213" s="341"/>
      <c r="AF213" s="341"/>
      <c r="AG213" s="341"/>
      <c r="AH213" s="341"/>
      <c r="AI213" s="341"/>
      <c r="AJ213" s="341"/>
      <c r="AK213" s="341"/>
      <c r="AL213" s="341"/>
      <c r="AM213" s="341"/>
      <c r="AN213" s="341"/>
      <c r="AO213" s="341"/>
      <c r="AP213" s="341"/>
      <c r="AQ213" s="341"/>
      <c r="AR213" s="341"/>
      <c r="AS213" s="341"/>
    </row>
    <row r="214" spans="1:45" ht="14.25" customHeight="1">
      <c r="A214" s="342" t="s">
        <v>5028</v>
      </c>
      <c r="B214" s="343" t="s">
        <v>5029</v>
      </c>
      <c r="C214" s="343"/>
      <c r="D214" s="343" t="s">
        <v>5030</v>
      </c>
      <c r="E214" s="344"/>
      <c r="F214" s="344"/>
      <c r="G214" s="336">
        <v>42991</v>
      </c>
      <c r="H214" s="336">
        <v>43356</v>
      </c>
      <c r="I214" s="337"/>
      <c r="J214" s="338">
        <f ca="1">H214-A2</f>
        <v>-1894</v>
      </c>
      <c r="K214" s="257" t="str">
        <f t="shared" ca="1" si="0"/>
        <v>ENCERRADO</v>
      </c>
      <c r="L214" s="345" t="s">
        <v>5031</v>
      </c>
      <c r="M214" s="345" t="s">
        <v>5032</v>
      </c>
      <c r="N214" s="345"/>
      <c r="O214" s="345" t="s">
        <v>5033</v>
      </c>
      <c r="P214" s="345" t="s">
        <v>4741</v>
      </c>
      <c r="Q214" s="345"/>
      <c r="R214" s="345" t="s">
        <v>160</v>
      </c>
      <c r="S214" s="345" t="s">
        <v>154</v>
      </c>
      <c r="T214" s="350" t="s">
        <v>155</v>
      </c>
      <c r="U214" s="345"/>
      <c r="V214" s="345" t="s">
        <v>4562</v>
      </c>
      <c r="W214" s="348" t="s">
        <v>4563</v>
      </c>
      <c r="X214" s="349"/>
      <c r="Y214" s="349"/>
      <c r="Z214" s="349"/>
      <c r="AA214" s="349"/>
      <c r="AB214" s="349"/>
      <c r="AC214" s="349"/>
      <c r="AD214" s="349"/>
      <c r="AE214" s="349"/>
      <c r="AF214" s="349"/>
      <c r="AG214" s="349"/>
      <c r="AH214" s="349"/>
      <c r="AI214" s="349"/>
      <c r="AJ214" s="349"/>
      <c r="AK214" s="349"/>
      <c r="AL214" s="349"/>
      <c r="AM214" s="349"/>
      <c r="AN214" s="349"/>
      <c r="AO214" s="349"/>
      <c r="AP214" s="349"/>
      <c r="AQ214" s="349"/>
      <c r="AR214" s="349"/>
      <c r="AS214" s="349"/>
    </row>
    <row r="215" spans="1:45" ht="14.25" customHeight="1">
      <c r="A215" s="342" t="s">
        <v>5028</v>
      </c>
      <c r="B215" s="343" t="s">
        <v>5029</v>
      </c>
      <c r="C215" s="343"/>
      <c r="D215" s="343" t="s">
        <v>5030</v>
      </c>
      <c r="E215" s="344"/>
      <c r="F215" s="344"/>
      <c r="G215" s="336">
        <v>42991</v>
      </c>
      <c r="H215" s="336">
        <v>43356</v>
      </c>
      <c r="I215" s="337"/>
      <c r="J215" s="338">
        <f ca="1">H215-A2</f>
        <v>-1894</v>
      </c>
      <c r="K215" s="257" t="str">
        <f t="shared" ca="1" si="0"/>
        <v>ENCERRADO</v>
      </c>
      <c r="L215" s="345" t="s">
        <v>5031</v>
      </c>
      <c r="M215" s="345" t="s">
        <v>5032</v>
      </c>
      <c r="N215" s="345"/>
      <c r="O215" s="345" t="s">
        <v>5033</v>
      </c>
      <c r="P215" s="345" t="s">
        <v>4741</v>
      </c>
      <c r="Q215" s="345"/>
      <c r="R215" s="345" t="s">
        <v>172</v>
      </c>
      <c r="S215" s="345" t="s">
        <v>170</v>
      </c>
      <c r="T215" s="345" t="s">
        <v>3832</v>
      </c>
      <c r="U215" s="345"/>
      <c r="V215" s="345" t="s">
        <v>589</v>
      </c>
      <c r="W215" s="345" t="s">
        <v>590</v>
      </c>
      <c r="X215" s="230"/>
      <c r="Y215" s="230"/>
      <c r="Z215" s="230"/>
      <c r="AA215" s="230"/>
      <c r="AB215" s="230"/>
      <c r="AC215" s="230"/>
      <c r="AD215" s="230"/>
      <c r="AE215" s="230"/>
      <c r="AF215" s="230"/>
      <c r="AG215" s="230"/>
      <c r="AH215" s="230"/>
      <c r="AI215" s="230"/>
      <c r="AJ215" s="230"/>
      <c r="AK215" s="230"/>
      <c r="AL215" s="230"/>
      <c r="AM215" s="230"/>
      <c r="AN215" s="230"/>
      <c r="AO215" s="230"/>
      <c r="AP215" s="230"/>
      <c r="AQ215" s="230"/>
      <c r="AR215" s="230"/>
      <c r="AS215" s="230"/>
    </row>
    <row r="216" spans="1:45" ht="14.25" customHeight="1">
      <c r="A216" s="342" t="s">
        <v>5028</v>
      </c>
      <c r="B216" s="343" t="s">
        <v>5029</v>
      </c>
      <c r="C216" s="343"/>
      <c r="D216" s="343" t="s">
        <v>5030</v>
      </c>
      <c r="E216" s="344"/>
      <c r="F216" s="344"/>
      <c r="G216" s="336">
        <v>42991</v>
      </c>
      <c r="H216" s="336">
        <v>43356</v>
      </c>
      <c r="I216" s="337"/>
      <c r="J216" s="338">
        <f ca="1">H216-A2</f>
        <v>-1894</v>
      </c>
      <c r="K216" s="257" t="str">
        <f t="shared" ca="1" si="0"/>
        <v>ENCERRADO</v>
      </c>
      <c r="L216" s="345" t="s">
        <v>5031</v>
      </c>
      <c r="M216" s="345" t="s">
        <v>5032</v>
      </c>
      <c r="N216" s="345"/>
      <c r="O216" s="345" t="s">
        <v>5033</v>
      </c>
      <c r="P216" s="345" t="s">
        <v>4741</v>
      </c>
      <c r="Q216" s="345"/>
      <c r="R216" s="345" t="s">
        <v>5047</v>
      </c>
      <c r="S216" s="345" t="s">
        <v>273</v>
      </c>
      <c r="T216" s="348" t="s">
        <v>894</v>
      </c>
      <c r="U216" s="354"/>
      <c r="V216" s="354" t="s">
        <v>4617</v>
      </c>
      <c r="W216" s="345" t="s">
        <v>4618</v>
      </c>
      <c r="X216" s="230"/>
      <c r="Y216" s="230"/>
      <c r="Z216" s="230"/>
      <c r="AA216" s="230"/>
      <c r="AB216" s="230"/>
      <c r="AC216" s="230"/>
      <c r="AD216" s="230"/>
      <c r="AE216" s="230"/>
      <c r="AF216" s="230"/>
      <c r="AG216" s="230"/>
      <c r="AH216" s="230"/>
      <c r="AI216" s="230"/>
      <c r="AJ216" s="230"/>
      <c r="AK216" s="230"/>
      <c r="AL216" s="230"/>
      <c r="AM216" s="230"/>
      <c r="AN216" s="230"/>
      <c r="AO216" s="230"/>
      <c r="AP216" s="230"/>
      <c r="AQ216" s="230"/>
      <c r="AR216" s="230"/>
      <c r="AS216" s="230"/>
    </row>
    <row r="217" spans="1:45" ht="14.25" customHeight="1">
      <c r="A217" s="342" t="s">
        <v>5028</v>
      </c>
      <c r="B217" s="343" t="s">
        <v>5029</v>
      </c>
      <c r="C217" s="343"/>
      <c r="D217" s="343" t="s">
        <v>5030</v>
      </c>
      <c r="E217" s="344"/>
      <c r="F217" s="344"/>
      <c r="G217" s="336">
        <v>42991</v>
      </c>
      <c r="H217" s="336">
        <v>43356</v>
      </c>
      <c r="I217" s="337"/>
      <c r="J217" s="338">
        <f ca="1">H217-A2</f>
        <v>-1894</v>
      </c>
      <c r="K217" s="257" t="str">
        <f t="shared" ca="1" si="0"/>
        <v>ENCERRADO</v>
      </c>
      <c r="L217" s="345" t="s">
        <v>5031</v>
      </c>
      <c r="M217" s="345" t="s">
        <v>5032</v>
      </c>
      <c r="N217" s="345"/>
      <c r="O217" s="345" t="s">
        <v>5033</v>
      </c>
      <c r="P217" s="345" t="s">
        <v>4741</v>
      </c>
      <c r="Q217" s="345"/>
      <c r="R217" s="345" t="s">
        <v>5048</v>
      </c>
      <c r="S217" s="354" t="s">
        <v>4617</v>
      </c>
      <c r="T217" s="345" t="s">
        <v>4618</v>
      </c>
      <c r="U217" s="345"/>
      <c r="V217" s="345" t="s">
        <v>264</v>
      </c>
      <c r="W217" s="345" t="s">
        <v>4616</v>
      </c>
      <c r="X217" s="230"/>
      <c r="Y217" s="230"/>
      <c r="Z217" s="230"/>
      <c r="AA217" s="230"/>
      <c r="AB217" s="230"/>
      <c r="AC217" s="230"/>
      <c r="AD217" s="230"/>
      <c r="AE217" s="230"/>
      <c r="AF217" s="230"/>
      <c r="AG217" s="230"/>
      <c r="AH217" s="230"/>
      <c r="AI217" s="230"/>
      <c r="AJ217" s="230"/>
      <c r="AK217" s="230"/>
      <c r="AL217" s="230"/>
      <c r="AM217" s="230"/>
      <c r="AN217" s="230"/>
      <c r="AO217" s="230"/>
      <c r="AP217" s="230"/>
      <c r="AQ217" s="230"/>
      <c r="AR217" s="230"/>
      <c r="AS217" s="230"/>
    </row>
    <row r="218" spans="1:45" ht="14.25" customHeight="1">
      <c r="A218" s="342" t="s">
        <v>5028</v>
      </c>
      <c r="B218" s="343" t="s">
        <v>5029</v>
      </c>
      <c r="C218" s="343"/>
      <c r="D218" s="343" t="s">
        <v>5030</v>
      </c>
      <c r="E218" s="344"/>
      <c r="F218" s="344"/>
      <c r="G218" s="336">
        <v>42991</v>
      </c>
      <c r="H218" s="336">
        <v>43356</v>
      </c>
      <c r="I218" s="337"/>
      <c r="J218" s="338">
        <f ca="1">H218-A2</f>
        <v>-1894</v>
      </c>
      <c r="K218" s="257" t="str">
        <f t="shared" ca="1" si="0"/>
        <v>ENCERRADO</v>
      </c>
      <c r="L218" s="345" t="s">
        <v>5031</v>
      </c>
      <c r="M218" s="345" t="s">
        <v>5032</v>
      </c>
      <c r="N218" s="345"/>
      <c r="O218" s="345" t="s">
        <v>5033</v>
      </c>
      <c r="P218" s="345" t="s">
        <v>4741</v>
      </c>
      <c r="Q218" s="345"/>
      <c r="R218" s="345" t="s">
        <v>444</v>
      </c>
      <c r="S218" s="345" t="s">
        <v>5015</v>
      </c>
      <c r="T218" s="346" t="s">
        <v>3575</v>
      </c>
      <c r="U218" s="346"/>
      <c r="V218" s="346" t="s">
        <v>441</v>
      </c>
      <c r="W218" s="346" t="s">
        <v>442</v>
      </c>
      <c r="X218" s="347"/>
      <c r="Y218" s="347"/>
      <c r="Z218" s="347"/>
      <c r="AA218" s="347"/>
      <c r="AB218" s="347"/>
      <c r="AC218" s="347"/>
      <c r="AD218" s="347"/>
      <c r="AE218" s="347"/>
      <c r="AF218" s="347"/>
      <c r="AG218" s="347"/>
      <c r="AH218" s="347"/>
      <c r="AI218" s="347"/>
      <c r="AJ218" s="347"/>
      <c r="AK218" s="347"/>
      <c r="AL218" s="347"/>
      <c r="AM218" s="347"/>
      <c r="AN218" s="347"/>
      <c r="AO218" s="347"/>
      <c r="AP218" s="347"/>
      <c r="AQ218" s="347"/>
      <c r="AR218" s="347"/>
      <c r="AS218" s="347"/>
    </row>
    <row r="219" spans="1:45" ht="14.25" customHeight="1">
      <c r="A219" s="342" t="s">
        <v>5028</v>
      </c>
      <c r="B219" s="343" t="s">
        <v>5029</v>
      </c>
      <c r="C219" s="343"/>
      <c r="D219" s="343" t="s">
        <v>5030</v>
      </c>
      <c r="E219" s="344"/>
      <c r="F219" s="344"/>
      <c r="G219" s="336">
        <v>42991</v>
      </c>
      <c r="H219" s="336">
        <v>43356</v>
      </c>
      <c r="I219" s="337"/>
      <c r="J219" s="338">
        <f ca="1">H219-A2</f>
        <v>-1894</v>
      </c>
      <c r="K219" s="257" t="str">
        <f t="shared" ca="1" si="0"/>
        <v>ENCERRADO</v>
      </c>
      <c r="L219" s="345" t="s">
        <v>5031</v>
      </c>
      <c r="M219" s="345" t="s">
        <v>5032</v>
      </c>
      <c r="N219" s="345"/>
      <c r="O219" s="345" t="s">
        <v>5033</v>
      </c>
      <c r="P219" s="345" t="s">
        <v>4741</v>
      </c>
      <c r="Q219" s="345"/>
      <c r="R219" s="345" t="s">
        <v>309</v>
      </c>
      <c r="S219" s="345" t="s">
        <v>307</v>
      </c>
      <c r="T219" s="350" t="s">
        <v>308</v>
      </c>
      <c r="U219" s="346"/>
      <c r="V219" s="346" t="s">
        <v>4774</v>
      </c>
      <c r="W219" s="346" t="s">
        <v>687</v>
      </c>
      <c r="X219" s="347"/>
      <c r="Y219" s="347"/>
      <c r="Z219" s="347"/>
      <c r="AA219" s="347"/>
      <c r="AB219" s="347"/>
      <c r="AC219" s="347"/>
      <c r="AD219" s="347"/>
      <c r="AE219" s="347"/>
      <c r="AF219" s="347"/>
      <c r="AG219" s="347"/>
      <c r="AH219" s="347"/>
      <c r="AI219" s="347"/>
      <c r="AJ219" s="347"/>
      <c r="AK219" s="347"/>
      <c r="AL219" s="347"/>
      <c r="AM219" s="347"/>
      <c r="AN219" s="347"/>
      <c r="AO219" s="347"/>
      <c r="AP219" s="347"/>
      <c r="AQ219" s="347"/>
      <c r="AR219" s="347"/>
      <c r="AS219" s="347"/>
    </row>
    <row r="220" spans="1:45" ht="14.25" customHeight="1">
      <c r="A220" s="342" t="s">
        <v>5028</v>
      </c>
      <c r="B220" s="343" t="s">
        <v>5029</v>
      </c>
      <c r="C220" s="343"/>
      <c r="D220" s="343" t="s">
        <v>5030</v>
      </c>
      <c r="E220" s="344"/>
      <c r="F220" s="344"/>
      <c r="G220" s="336">
        <v>42991</v>
      </c>
      <c r="H220" s="336">
        <v>43356</v>
      </c>
      <c r="I220" s="337"/>
      <c r="J220" s="338">
        <f ca="1">H220-A2</f>
        <v>-1894</v>
      </c>
      <c r="K220" s="257" t="str">
        <f t="shared" ca="1" si="0"/>
        <v>ENCERRADO</v>
      </c>
      <c r="L220" s="345" t="s">
        <v>5031</v>
      </c>
      <c r="M220" s="345" t="s">
        <v>5032</v>
      </c>
      <c r="N220" s="345"/>
      <c r="O220" s="345" t="s">
        <v>5033</v>
      </c>
      <c r="P220" s="345" t="s">
        <v>4741</v>
      </c>
      <c r="Q220" s="345"/>
      <c r="R220" s="345" t="s">
        <v>32</v>
      </c>
      <c r="S220" s="352" t="s">
        <v>5049</v>
      </c>
      <c r="T220" s="355" t="s">
        <v>5050</v>
      </c>
      <c r="U220" s="345"/>
      <c r="V220" s="345" t="s">
        <v>362</v>
      </c>
      <c r="W220" s="345"/>
      <c r="X220" s="230"/>
      <c r="Y220" s="230"/>
      <c r="Z220" s="230"/>
      <c r="AA220" s="230"/>
      <c r="AB220" s="230"/>
      <c r="AC220" s="230"/>
      <c r="AD220" s="230"/>
      <c r="AE220" s="230"/>
      <c r="AF220" s="230"/>
      <c r="AG220" s="230"/>
      <c r="AH220" s="230"/>
      <c r="AI220" s="230"/>
      <c r="AJ220" s="230"/>
      <c r="AK220" s="230"/>
      <c r="AL220" s="230"/>
      <c r="AM220" s="230"/>
      <c r="AN220" s="230"/>
      <c r="AO220" s="230"/>
      <c r="AP220" s="230"/>
      <c r="AQ220" s="230"/>
      <c r="AR220" s="230"/>
      <c r="AS220" s="230"/>
    </row>
    <row r="221" spans="1:45" ht="14.25" customHeight="1">
      <c r="A221" s="342" t="s">
        <v>5028</v>
      </c>
      <c r="B221" s="343" t="s">
        <v>5029</v>
      </c>
      <c r="C221" s="343"/>
      <c r="D221" s="343" t="s">
        <v>5030</v>
      </c>
      <c r="E221" s="344"/>
      <c r="F221" s="344"/>
      <c r="G221" s="336">
        <v>42991</v>
      </c>
      <c r="H221" s="336">
        <v>43356</v>
      </c>
      <c r="I221" s="337"/>
      <c r="J221" s="338">
        <f ca="1">H221-A2</f>
        <v>-1894</v>
      </c>
      <c r="K221" s="257" t="str">
        <f t="shared" ca="1" si="0"/>
        <v>ENCERRADO</v>
      </c>
      <c r="L221" s="345" t="s">
        <v>5031</v>
      </c>
      <c r="M221" s="345" t="s">
        <v>5032</v>
      </c>
      <c r="N221" s="345"/>
      <c r="O221" s="345" t="s">
        <v>5033</v>
      </c>
      <c r="P221" s="345" t="s">
        <v>4741</v>
      </c>
      <c r="Q221" s="345"/>
      <c r="R221" s="345" t="s">
        <v>77</v>
      </c>
      <c r="S221" s="345" t="s">
        <v>5051</v>
      </c>
      <c r="T221" s="345" t="s">
        <v>79</v>
      </c>
      <c r="U221" s="345"/>
      <c r="V221" s="345" t="s">
        <v>4682</v>
      </c>
      <c r="W221" s="345" t="s">
        <v>81</v>
      </c>
      <c r="X221" s="230"/>
      <c r="Y221" s="230"/>
      <c r="Z221" s="230"/>
      <c r="AA221" s="230"/>
      <c r="AB221" s="230"/>
      <c r="AC221" s="230"/>
      <c r="AD221" s="230"/>
      <c r="AE221" s="230"/>
      <c r="AF221" s="230"/>
      <c r="AG221" s="230"/>
      <c r="AH221" s="230"/>
      <c r="AI221" s="230"/>
      <c r="AJ221" s="230"/>
      <c r="AK221" s="230"/>
      <c r="AL221" s="230"/>
      <c r="AM221" s="230"/>
      <c r="AN221" s="230"/>
      <c r="AO221" s="230"/>
      <c r="AP221" s="230"/>
      <c r="AQ221" s="230"/>
      <c r="AR221" s="230"/>
      <c r="AS221" s="230"/>
    </row>
    <row r="222" spans="1:45" ht="14.25" customHeight="1">
      <c r="A222" s="342" t="s">
        <v>5028</v>
      </c>
      <c r="B222" s="343" t="s">
        <v>5029</v>
      </c>
      <c r="C222" s="343"/>
      <c r="D222" s="343" t="s">
        <v>5030</v>
      </c>
      <c r="E222" s="344"/>
      <c r="F222" s="344"/>
      <c r="G222" s="336">
        <v>42991</v>
      </c>
      <c r="H222" s="336">
        <v>43356</v>
      </c>
      <c r="I222" s="337"/>
      <c r="J222" s="338">
        <f ca="1">H222-A2</f>
        <v>-1894</v>
      </c>
      <c r="K222" s="257" t="str">
        <f t="shared" ca="1" si="0"/>
        <v>ENCERRADO</v>
      </c>
      <c r="L222" s="345" t="s">
        <v>5031</v>
      </c>
      <c r="M222" s="345" t="s">
        <v>5032</v>
      </c>
      <c r="N222" s="345"/>
      <c r="O222" s="345" t="s">
        <v>5033</v>
      </c>
      <c r="P222" s="345" t="s">
        <v>4741</v>
      </c>
      <c r="Q222" s="345"/>
      <c r="R222" s="345" t="s">
        <v>90</v>
      </c>
      <c r="S222" s="345" t="s">
        <v>5052</v>
      </c>
      <c r="T222" s="350" t="s">
        <v>5053</v>
      </c>
      <c r="U222" s="346"/>
      <c r="V222" s="346" t="s">
        <v>786</v>
      </c>
      <c r="W222" s="350" t="s">
        <v>334</v>
      </c>
      <c r="X222" s="341"/>
      <c r="Y222" s="341"/>
      <c r="Z222" s="341"/>
      <c r="AA222" s="341"/>
      <c r="AB222" s="341"/>
      <c r="AC222" s="341"/>
      <c r="AD222" s="341"/>
      <c r="AE222" s="341"/>
      <c r="AF222" s="341"/>
      <c r="AG222" s="341"/>
      <c r="AH222" s="341"/>
      <c r="AI222" s="341"/>
      <c r="AJ222" s="341"/>
      <c r="AK222" s="341"/>
      <c r="AL222" s="341"/>
      <c r="AM222" s="341"/>
      <c r="AN222" s="341"/>
      <c r="AO222" s="341"/>
      <c r="AP222" s="341"/>
      <c r="AQ222" s="341"/>
      <c r="AR222" s="341"/>
      <c r="AS222" s="341"/>
    </row>
    <row r="223" spans="1:45" ht="14.25" customHeight="1">
      <c r="A223" s="342" t="s">
        <v>5028</v>
      </c>
      <c r="B223" s="343" t="s">
        <v>5029</v>
      </c>
      <c r="C223" s="343"/>
      <c r="D223" s="343" t="s">
        <v>5030</v>
      </c>
      <c r="E223" s="344"/>
      <c r="F223" s="344"/>
      <c r="G223" s="336">
        <v>42991</v>
      </c>
      <c r="H223" s="336">
        <v>43356</v>
      </c>
      <c r="I223" s="337"/>
      <c r="J223" s="338">
        <f ca="1">H223-A2</f>
        <v>-1894</v>
      </c>
      <c r="K223" s="257" t="str">
        <f t="shared" ca="1" si="0"/>
        <v>ENCERRADO</v>
      </c>
      <c r="L223" s="345" t="s">
        <v>5031</v>
      </c>
      <c r="M223" s="345" t="s">
        <v>5032</v>
      </c>
      <c r="N223" s="345"/>
      <c r="O223" s="345" t="s">
        <v>5033</v>
      </c>
      <c r="P223" s="345" t="s">
        <v>4741</v>
      </c>
      <c r="Q223" s="345"/>
      <c r="R223" s="345" t="s">
        <v>553</v>
      </c>
      <c r="S223" s="356" t="s">
        <v>5054</v>
      </c>
      <c r="T223" s="348" t="s">
        <v>5055</v>
      </c>
      <c r="U223" s="345"/>
      <c r="V223" s="345" t="s">
        <v>5056</v>
      </c>
      <c r="W223" s="345" t="s">
        <v>5057</v>
      </c>
      <c r="X223" s="230"/>
      <c r="Y223" s="230"/>
      <c r="Z223" s="230"/>
      <c r="AA223" s="230"/>
      <c r="AB223" s="230"/>
      <c r="AC223" s="230"/>
      <c r="AD223" s="230"/>
      <c r="AE223" s="230"/>
      <c r="AF223" s="230"/>
      <c r="AG223" s="230"/>
      <c r="AH223" s="230"/>
      <c r="AI223" s="230"/>
      <c r="AJ223" s="230"/>
      <c r="AK223" s="230"/>
      <c r="AL223" s="230"/>
      <c r="AM223" s="230"/>
      <c r="AN223" s="230"/>
      <c r="AO223" s="230"/>
      <c r="AP223" s="230"/>
      <c r="AQ223" s="230"/>
      <c r="AR223" s="230"/>
      <c r="AS223" s="230"/>
    </row>
    <row r="224" spans="1:45" ht="14.25" customHeight="1">
      <c r="A224" s="342" t="s">
        <v>5028</v>
      </c>
      <c r="B224" s="343" t="s">
        <v>5029</v>
      </c>
      <c r="C224" s="343"/>
      <c r="D224" s="343" t="s">
        <v>5030</v>
      </c>
      <c r="E224" s="344"/>
      <c r="F224" s="344"/>
      <c r="G224" s="336">
        <v>42991</v>
      </c>
      <c r="H224" s="336">
        <v>43356</v>
      </c>
      <c r="I224" s="337"/>
      <c r="J224" s="338">
        <f ca="1">H224-A2</f>
        <v>-1894</v>
      </c>
      <c r="K224" s="257" t="str">
        <f t="shared" ca="1" si="0"/>
        <v>ENCERRADO</v>
      </c>
      <c r="L224" s="345" t="s">
        <v>5031</v>
      </c>
      <c r="M224" s="345" t="s">
        <v>5032</v>
      </c>
      <c r="N224" s="345"/>
      <c r="O224" s="345" t="s">
        <v>5033</v>
      </c>
      <c r="P224" s="345" t="s">
        <v>4741</v>
      </c>
      <c r="Q224" s="345"/>
      <c r="R224" s="345" t="s">
        <v>639</v>
      </c>
      <c r="S224" s="345" t="s">
        <v>634</v>
      </c>
      <c r="T224" s="350" t="s">
        <v>4684</v>
      </c>
      <c r="U224" s="345"/>
      <c r="V224" s="345" t="s">
        <v>795</v>
      </c>
      <c r="W224" s="350" t="s">
        <v>796</v>
      </c>
      <c r="X224" s="341"/>
      <c r="Y224" s="341"/>
      <c r="Z224" s="341"/>
      <c r="AA224" s="341"/>
      <c r="AB224" s="341"/>
      <c r="AC224" s="341"/>
      <c r="AD224" s="341"/>
      <c r="AE224" s="341"/>
      <c r="AF224" s="341"/>
      <c r="AG224" s="341"/>
      <c r="AH224" s="341"/>
      <c r="AI224" s="341"/>
      <c r="AJ224" s="341"/>
      <c r="AK224" s="341"/>
      <c r="AL224" s="341"/>
      <c r="AM224" s="341"/>
      <c r="AN224" s="341"/>
      <c r="AO224" s="341"/>
      <c r="AP224" s="341"/>
      <c r="AQ224" s="341"/>
      <c r="AR224" s="341"/>
      <c r="AS224" s="341"/>
    </row>
    <row r="225" spans="1:45" ht="14.25" customHeight="1">
      <c r="A225" s="342" t="s">
        <v>5028</v>
      </c>
      <c r="B225" s="343" t="s">
        <v>5029</v>
      </c>
      <c r="C225" s="343"/>
      <c r="D225" s="343" t="s">
        <v>5030</v>
      </c>
      <c r="E225" s="344"/>
      <c r="F225" s="344"/>
      <c r="G225" s="336">
        <v>42991</v>
      </c>
      <c r="H225" s="336">
        <v>43356</v>
      </c>
      <c r="I225" s="337"/>
      <c r="J225" s="338">
        <f ca="1">H225-A2</f>
        <v>-1894</v>
      </c>
      <c r="K225" s="257" t="str">
        <f t="shared" ca="1" si="0"/>
        <v>ENCERRADO</v>
      </c>
      <c r="L225" s="345" t="s">
        <v>5031</v>
      </c>
      <c r="M225" s="345" t="s">
        <v>5032</v>
      </c>
      <c r="N225" s="345"/>
      <c r="O225" s="345" t="s">
        <v>5033</v>
      </c>
      <c r="P225" s="345" t="s">
        <v>4741</v>
      </c>
      <c r="Q225" s="345"/>
      <c r="R225" s="345" t="s">
        <v>5058</v>
      </c>
      <c r="S225" s="345" t="s">
        <v>509</v>
      </c>
      <c r="T225" s="346" t="s">
        <v>704</v>
      </c>
      <c r="U225" s="346"/>
      <c r="V225" s="346" t="s">
        <v>515</v>
      </c>
      <c r="W225" s="346" t="s">
        <v>941</v>
      </c>
      <c r="X225" s="347"/>
      <c r="Y225" s="347"/>
      <c r="Z225" s="347"/>
      <c r="AA225" s="347"/>
      <c r="AB225" s="347"/>
      <c r="AC225" s="347"/>
      <c r="AD225" s="347"/>
      <c r="AE225" s="347"/>
      <c r="AF225" s="347"/>
      <c r="AG225" s="347"/>
      <c r="AH225" s="347"/>
      <c r="AI225" s="347"/>
      <c r="AJ225" s="347"/>
      <c r="AK225" s="347"/>
      <c r="AL225" s="347"/>
      <c r="AM225" s="347"/>
      <c r="AN225" s="347"/>
      <c r="AO225" s="347"/>
      <c r="AP225" s="347"/>
      <c r="AQ225" s="347"/>
      <c r="AR225" s="347"/>
      <c r="AS225" s="347"/>
    </row>
    <row r="226" spans="1:45" ht="14.25" customHeight="1">
      <c r="A226" s="342" t="s">
        <v>5028</v>
      </c>
      <c r="B226" s="343" t="s">
        <v>5029</v>
      </c>
      <c r="C226" s="343"/>
      <c r="D226" s="343" t="s">
        <v>5030</v>
      </c>
      <c r="E226" s="344"/>
      <c r="F226" s="344"/>
      <c r="G226" s="336">
        <v>42991</v>
      </c>
      <c r="H226" s="336">
        <v>43356</v>
      </c>
      <c r="I226" s="337"/>
      <c r="J226" s="338">
        <f ca="1">H226-A2</f>
        <v>-1894</v>
      </c>
      <c r="K226" s="257" t="str">
        <f t="shared" ca="1" si="0"/>
        <v>ENCERRADO</v>
      </c>
      <c r="L226" s="345" t="s">
        <v>5031</v>
      </c>
      <c r="M226" s="345" t="s">
        <v>5032</v>
      </c>
      <c r="N226" s="345"/>
      <c r="O226" s="345" t="s">
        <v>5033</v>
      </c>
      <c r="P226" s="345" t="s">
        <v>4741</v>
      </c>
      <c r="Q226" s="345"/>
      <c r="R226" s="345" t="s">
        <v>1270</v>
      </c>
      <c r="S226" s="345" t="s">
        <v>5059</v>
      </c>
      <c r="T226" s="350" t="s">
        <v>4993</v>
      </c>
      <c r="U226" s="346"/>
      <c r="V226" s="346" t="s">
        <v>5060</v>
      </c>
      <c r="W226" s="350" t="s">
        <v>5061</v>
      </c>
      <c r="X226" s="341"/>
      <c r="Y226" s="341"/>
      <c r="Z226" s="341"/>
      <c r="AA226" s="341"/>
      <c r="AB226" s="341"/>
      <c r="AC226" s="341"/>
      <c r="AD226" s="341"/>
      <c r="AE226" s="341"/>
      <c r="AF226" s="341"/>
      <c r="AG226" s="341"/>
      <c r="AH226" s="341"/>
      <c r="AI226" s="341"/>
      <c r="AJ226" s="341"/>
      <c r="AK226" s="341"/>
      <c r="AL226" s="341"/>
      <c r="AM226" s="341"/>
      <c r="AN226" s="341"/>
      <c r="AO226" s="341"/>
      <c r="AP226" s="341"/>
      <c r="AQ226" s="341"/>
      <c r="AR226" s="341"/>
      <c r="AS226" s="341"/>
    </row>
    <row r="227" spans="1:45" ht="14.25" customHeight="1">
      <c r="A227" s="342" t="s">
        <v>5028</v>
      </c>
      <c r="B227" s="343" t="s">
        <v>5029</v>
      </c>
      <c r="C227" s="343"/>
      <c r="D227" s="343" t="s">
        <v>5030</v>
      </c>
      <c r="E227" s="344"/>
      <c r="F227" s="344"/>
      <c r="G227" s="336">
        <v>42991</v>
      </c>
      <c r="H227" s="336">
        <v>43356</v>
      </c>
      <c r="I227" s="337"/>
      <c r="J227" s="338">
        <f ca="1">H227-A2</f>
        <v>-1894</v>
      </c>
      <c r="K227" s="257" t="str">
        <f t="shared" ca="1" si="0"/>
        <v>ENCERRADO</v>
      </c>
      <c r="L227" s="345" t="s">
        <v>5031</v>
      </c>
      <c r="M227" s="345" t="s">
        <v>5032</v>
      </c>
      <c r="N227" s="345"/>
      <c r="O227" s="345" t="s">
        <v>5033</v>
      </c>
      <c r="P227" s="345" t="s">
        <v>4741</v>
      </c>
      <c r="Q227" s="345"/>
      <c r="R227" s="345" t="s">
        <v>353</v>
      </c>
      <c r="S227" s="345" t="s">
        <v>5062</v>
      </c>
      <c r="T227" s="345" t="s">
        <v>5063</v>
      </c>
      <c r="U227" s="346"/>
      <c r="V227" s="346" t="s">
        <v>5064</v>
      </c>
      <c r="W227" s="350" t="s">
        <v>862</v>
      </c>
      <c r="X227" s="341"/>
      <c r="Y227" s="341"/>
      <c r="Z227" s="341"/>
      <c r="AA227" s="341"/>
      <c r="AB227" s="341"/>
      <c r="AC227" s="341"/>
      <c r="AD227" s="341"/>
      <c r="AE227" s="341"/>
      <c r="AF227" s="341"/>
      <c r="AG227" s="341"/>
      <c r="AH227" s="341"/>
      <c r="AI227" s="341"/>
      <c r="AJ227" s="341"/>
      <c r="AK227" s="341"/>
      <c r="AL227" s="341"/>
      <c r="AM227" s="341"/>
      <c r="AN227" s="341"/>
      <c r="AO227" s="341"/>
      <c r="AP227" s="341"/>
      <c r="AQ227" s="341"/>
      <c r="AR227" s="341"/>
      <c r="AS227" s="341"/>
    </row>
    <row r="228" spans="1:45" ht="14.25" customHeight="1">
      <c r="A228" s="342" t="s">
        <v>5028</v>
      </c>
      <c r="B228" s="343" t="s">
        <v>5029</v>
      </c>
      <c r="C228" s="343"/>
      <c r="D228" s="343" t="s">
        <v>5030</v>
      </c>
      <c r="E228" s="344"/>
      <c r="F228" s="344"/>
      <c r="G228" s="336">
        <v>42991</v>
      </c>
      <c r="H228" s="336">
        <v>43356</v>
      </c>
      <c r="I228" s="337"/>
      <c r="J228" s="338">
        <f ca="1">H228-A2</f>
        <v>-1894</v>
      </c>
      <c r="K228" s="257" t="str">
        <f t="shared" ca="1" si="0"/>
        <v>ENCERRADO</v>
      </c>
      <c r="L228" s="345" t="s">
        <v>5031</v>
      </c>
      <c r="M228" s="345" t="s">
        <v>5032</v>
      </c>
      <c r="N228" s="345"/>
      <c r="O228" s="345" t="s">
        <v>5033</v>
      </c>
      <c r="P228" s="345" t="s">
        <v>4741</v>
      </c>
      <c r="Q228" s="345"/>
      <c r="R228" s="345" t="s">
        <v>616</v>
      </c>
      <c r="S228" s="346" t="s">
        <v>617</v>
      </c>
      <c r="T228" s="346" t="s">
        <v>931</v>
      </c>
      <c r="U228" s="346"/>
      <c r="V228" s="346" t="s">
        <v>619</v>
      </c>
      <c r="W228" s="345" t="s">
        <v>619</v>
      </c>
      <c r="X228" s="230"/>
      <c r="Y228" s="230"/>
      <c r="Z228" s="230"/>
      <c r="AA228" s="230"/>
      <c r="AB228" s="230"/>
      <c r="AC228" s="230"/>
      <c r="AD228" s="230"/>
      <c r="AE228" s="230"/>
      <c r="AF228" s="230"/>
      <c r="AG228" s="230"/>
      <c r="AH228" s="230"/>
      <c r="AI228" s="230"/>
      <c r="AJ228" s="230"/>
      <c r="AK228" s="230"/>
      <c r="AL228" s="230"/>
      <c r="AM228" s="230"/>
      <c r="AN228" s="230"/>
      <c r="AO228" s="230"/>
      <c r="AP228" s="230"/>
      <c r="AQ228" s="230"/>
      <c r="AR228" s="230"/>
      <c r="AS228" s="230"/>
    </row>
    <row r="229" spans="1:45" ht="14.25" customHeight="1">
      <c r="A229" s="357" t="s">
        <v>5028</v>
      </c>
      <c r="B229" s="343" t="s">
        <v>5029</v>
      </c>
      <c r="C229" s="343"/>
      <c r="D229" s="343" t="s">
        <v>5030</v>
      </c>
      <c r="E229" s="344"/>
      <c r="F229" s="344"/>
      <c r="G229" s="336">
        <v>42991</v>
      </c>
      <c r="H229" s="336">
        <v>43356</v>
      </c>
      <c r="I229" s="337"/>
      <c r="J229" s="338">
        <f ca="1">H229-A2</f>
        <v>-1894</v>
      </c>
      <c r="K229" s="257" t="str">
        <f t="shared" ca="1" si="0"/>
        <v>ENCERRADO</v>
      </c>
      <c r="L229" s="345" t="s">
        <v>5031</v>
      </c>
      <c r="M229" s="345" t="s">
        <v>5032</v>
      </c>
      <c r="N229" s="345"/>
      <c r="O229" s="345" t="s">
        <v>5033</v>
      </c>
      <c r="P229" s="345" t="s">
        <v>4741</v>
      </c>
      <c r="Q229" s="345"/>
      <c r="R229" s="345" t="s">
        <v>808</v>
      </c>
      <c r="S229" s="345" t="s">
        <v>377</v>
      </c>
      <c r="T229" s="350" t="s">
        <v>378</v>
      </c>
      <c r="U229" s="346"/>
      <c r="V229" s="346" t="s">
        <v>202</v>
      </c>
      <c r="W229" s="350" t="s">
        <v>203</v>
      </c>
      <c r="X229" s="341"/>
      <c r="Y229" s="341"/>
      <c r="Z229" s="341"/>
      <c r="AA229" s="341"/>
      <c r="AB229" s="341"/>
      <c r="AC229" s="341"/>
      <c r="AD229" s="341"/>
      <c r="AE229" s="341"/>
      <c r="AF229" s="341"/>
      <c r="AG229" s="341"/>
      <c r="AH229" s="341"/>
      <c r="AI229" s="341"/>
      <c r="AJ229" s="341"/>
      <c r="AK229" s="341"/>
      <c r="AL229" s="341"/>
      <c r="AM229" s="341"/>
      <c r="AN229" s="341"/>
      <c r="AO229" s="341"/>
      <c r="AP229" s="341"/>
      <c r="AQ229" s="341"/>
      <c r="AR229" s="341"/>
      <c r="AS229" s="341"/>
    </row>
    <row r="230" spans="1:45" ht="14.25" customHeight="1">
      <c r="A230" s="247" t="s">
        <v>5065</v>
      </c>
      <c r="B230" s="247" t="s">
        <v>5066</v>
      </c>
      <c r="C230" s="247"/>
      <c r="D230" s="247" t="s">
        <v>5067</v>
      </c>
      <c r="E230" s="297" t="s">
        <v>5068</v>
      </c>
      <c r="F230" s="358"/>
      <c r="G230" s="358">
        <v>44465</v>
      </c>
      <c r="H230" s="359">
        <v>44525</v>
      </c>
      <c r="I230" s="249" t="s">
        <v>55</v>
      </c>
      <c r="J230" s="249">
        <f ca="1">H230-CONTROLE!$A$2</f>
        <v>-725</v>
      </c>
      <c r="K230" s="251" t="str">
        <f t="shared" ca="1" si="0"/>
        <v>ENCERRADO</v>
      </c>
      <c r="L230" s="247" t="s">
        <v>5069</v>
      </c>
      <c r="M230" s="247" t="s">
        <v>460</v>
      </c>
      <c r="N230" s="247"/>
      <c r="O230" s="247" t="s">
        <v>5070</v>
      </c>
      <c r="P230" s="247" t="s">
        <v>5071</v>
      </c>
      <c r="Q230" s="247"/>
      <c r="R230" s="247" t="s">
        <v>242</v>
      </c>
      <c r="S230" s="247" t="s">
        <v>5072</v>
      </c>
      <c r="T230" s="281" t="s">
        <v>4551</v>
      </c>
      <c r="U230" s="247"/>
      <c r="V230" s="247" t="s">
        <v>240</v>
      </c>
      <c r="W230" s="281" t="s">
        <v>241</v>
      </c>
      <c r="X230" s="282"/>
      <c r="Y230" s="282"/>
      <c r="Z230" s="282"/>
      <c r="AA230" s="282"/>
      <c r="AB230" s="282"/>
      <c r="AC230" s="282"/>
      <c r="AD230" s="282"/>
      <c r="AE230" s="282"/>
      <c r="AF230" s="282"/>
      <c r="AG230" s="282"/>
      <c r="AH230" s="282"/>
      <c r="AI230" s="282"/>
      <c r="AJ230" s="282"/>
      <c r="AK230" s="282"/>
      <c r="AL230" s="282"/>
      <c r="AM230" s="282"/>
      <c r="AN230" s="282"/>
      <c r="AO230" s="282"/>
      <c r="AP230" s="282"/>
      <c r="AQ230" s="282"/>
      <c r="AR230" s="282"/>
      <c r="AS230" s="282"/>
    </row>
    <row r="231" spans="1:45" ht="14.25" customHeight="1">
      <c r="A231" s="247" t="s">
        <v>5065</v>
      </c>
      <c r="B231" s="247" t="s">
        <v>5066</v>
      </c>
      <c r="C231" s="247"/>
      <c r="D231" s="247" t="s">
        <v>5067</v>
      </c>
      <c r="E231" s="297" t="s">
        <v>5068</v>
      </c>
      <c r="F231" s="358"/>
      <c r="G231" s="358">
        <v>44465</v>
      </c>
      <c r="H231" s="359">
        <v>44525</v>
      </c>
      <c r="I231" s="249" t="s">
        <v>55</v>
      </c>
      <c r="J231" s="249">
        <f ca="1">H231-CONTROLE!$A$2</f>
        <v>-725</v>
      </c>
      <c r="K231" s="251" t="str">
        <f t="shared" ca="1" si="0"/>
        <v>ENCERRADO</v>
      </c>
      <c r="L231" s="247" t="str">
        <f t="shared" ref="L231:M231" si="76">L230</f>
        <v xml:space="preserve">André Santos Cancella </v>
      </c>
      <c r="M231" s="247" t="str">
        <f t="shared" si="76"/>
        <v xml:space="preserve">andre.cancella@ifpr.edu.br </v>
      </c>
      <c r="N231" s="247"/>
      <c r="O231" s="247" t="str">
        <f t="shared" ref="O231:P231" si="77">O230</f>
        <v xml:space="preserve">Humberto Coelho Queiroz </v>
      </c>
      <c r="P231" s="247" t="str">
        <f t="shared" si="77"/>
        <v>humberto.queiroz@ifpr.edu.br</v>
      </c>
      <c r="Q231" s="247"/>
      <c r="R231" s="247" t="s">
        <v>309</v>
      </c>
      <c r="S231" s="247" t="s">
        <v>5073</v>
      </c>
      <c r="T231" s="247"/>
      <c r="U231" s="247"/>
      <c r="V231" s="247" t="s">
        <v>5074</v>
      </c>
      <c r="W231" s="247"/>
      <c r="X231" s="99"/>
      <c r="Y231" s="99"/>
      <c r="Z231" s="99"/>
      <c r="AA231" s="99"/>
      <c r="AB231" s="99"/>
      <c r="AC231" s="99"/>
      <c r="AD231" s="99"/>
      <c r="AE231" s="99"/>
      <c r="AF231" s="99"/>
      <c r="AG231" s="99"/>
      <c r="AH231" s="99"/>
      <c r="AI231" s="99"/>
      <c r="AJ231" s="99"/>
      <c r="AK231" s="99"/>
      <c r="AL231" s="99"/>
      <c r="AM231" s="99"/>
      <c r="AN231" s="99"/>
      <c r="AO231" s="99"/>
      <c r="AP231" s="99"/>
      <c r="AQ231" s="99"/>
      <c r="AR231" s="99"/>
      <c r="AS231" s="99"/>
    </row>
    <row r="232" spans="1:45" ht="14.25" customHeight="1">
      <c r="A232" s="247" t="s">
        <v>5065</v>
      </c>
      <c r="B232" s="247" t="s">
        <v>5066</v>
      </c>
      <c r="C232" s="247"/>
      <c r="D232" s="247" t="s">
        <v>5067</v>
      </c>
      <c r="E232" s="297" t="s">
        <v>5068</v>
      </c>
      <c r="F232" s="358"/>
      <c r="G232" s="358">
        <v>44465</v>
      </c>
      <c r="H232" s="359">
        <v>44525</v>
      </c>
      <c r="I232" s="249" t="s">
        <v>55</v>
      </c>
      <c r="J232" s="249">
        <f ca="1">H232-CONTROLE!$A$2</f>
        <v>-725</v>
      </c>
      <c r="K232" s="251" t="str">
        <f t="shared" ca="1" si="0"/>
        <v>ENCERRADO</v>
      </c>
      <c r="L232" s="247" t="str">
        <f t="shared" ref="L232:M232" si="78">L231</f>
        <v xml:space="preserve">André Santos Cancella </v>
      </c>
      <c r="M232" s="247" t="str">
        <f t="shared" si="78"/>
        <v xml:space="preserve">andre.cancella@ifpr.edu.br </v>
      </c>
      <c r="N232" s="247"/>
      <c r="O232" s="247" t="str">
        <f t="shared" ref="O232:P232" si="79">O231</f>
        <v xml:space="preserve">Humberto Coelho Queiroz </v>
      </c>
      <c r="P232" s="247" t="str">
        <f t="shared" si="79"/>
        <v>humberto.queiroz@ifpr.edu.br</v>
      </c>
      <c r="Q232" s="247"/>
      <c r="R232" s="247" t="s">
        <v>367</v>
      </c>
      <c r="S232" s="247" t="s">
        <v>5075</v>
      </c>
      <c r="T232" s="247" t="s">
        <v>5076</v>
      </c>
      <c r="U232" s="247"/>
      <c r="V232" s="247" t="s">
        <v>5077</v>
      </c>
      <c r="W232" s="247" t="s">
        <v>4618</v>
      </c>
      <c r="X232" s="9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  <c r="AJ232" s="99"/>
      <c r="AK232" s="99"/>
      <c r="AL232" s="99"/>
      <c r="AM232" s="99"/>
      <c r="AN232" s="99"/>
      <c r="AO232" s="99"/>
      <c r="AP232" s="99"/>
      <c r="AQ232" s="99"/>
      <c r="AR232" s="99"/>
      <c r="AS232" s="99"/>
    </row>
    <row r="233" spans="1:45" ht="14.25" customHeight="1">
      <c r="A233" s="247" t="s">
        <v>5065</v>
      </c>
      <c r="B233" s="247" t="s">
        <v>5066</v>
      </c>
      <c r="C233" s="247"/>
      <c r="D233" s="247" t="s">
        <v>5067</v>
      </c>
      <c r="E233" s="297" t="s">
        <v>5068</v>
      </c>
      <c r="F233" s="358"/>
      <c r="G233" s="358">
        <v>44465</v>
      </c>
      <c r="H233" s="359">
        <v>44525</v>
      </c>
      <c r="I233" s="249" t="s">
        <v>55</v>
      </c>
      <c r="J233" s="249">
        <f ca="1">H233-CONTROLE!$A$2</f>
        <v>-725</v>
      </c>
      <c r="K233" s="251" t="str">
        <f t="shared" ca="1" si="0"/>
        <v>ENCERRADO</v>
      </c>
      <c r="L233" s="247" t="str">
        <f>L231</f>
        <v xml:space="preserve">André Santos Cancella </v>
      </c>
      <c r="M233" s="247" t="str">
        <f>M232</f>
        <v xml:space="preserve">andre.cancella@ifpr.edu.br </v>
      </c>
      <c r="N233" s="247"/>
      <c r="O233" s="247" t="str">
        <f>O231</f>
        <v xml:space="preserve">Humberto Coelho Queiroz </v>
      </c>
      <c r="P233" s="247" t="str">
        <f>P232</f>
        <v>humberto.queiroz@ifpr.edu.br</v>
      </c>
      <c r="Q233" s="247"/>
      <c r="R233" s="247" t="s">
        <v>528</v>
      </c>
      <c r="S233" s="247" t="s">
        <v>5078</v>
      </c>
      <c r="T233" s="247" t="s">
        <v>5079</v>
      </c>
      <c r="U233" s="247"/>
      <c r="V233" s="247" t="s">
        <v>5080</v>
      </c>
      <c r="W233" s="247" t="s">
        <v>5081</v>
      </c>
      <c r="X233" s="99"/>
      <c r="Y233" s="99"/>
      <c r="Z233" s="99"/>
      <c r="AA233" s="99"/>
      <c r="AB233" s="99"/>
      <c r="AC233" s="99"/>
      <c r="AD233" s="99"/>
      <c r="AE233" s="99"/>
      <c r="AF233" s="99"/>
      <c r="AG233" s="99"/>
      <c r="AH233" s="99"/>
      <c r="AI233" s="99"/>
      <c r="AJ233" s="99"/>
      <c r="AK233" s="99"/>
      <c r="AL233" s="99"/>
      <c r="AM233" s="99"/>
      <c r="AN233" s="99"/>
      <c r="AO233" s="99"/>
      <c r="AP233" s="99"/>
      <c r="AQ233" s="99"/>
      <c r="AR233" s="99"/>
      <c r="AS233" s="99"/>
    </row>
    <row r="234" spans="1:45" ht="14.25" customHeight="1">
      <c r="A234" s="247" t="s">
        <v>5065</v>
      </c>
      <c r="B234" s="247" t="s">
        <v>5066</v>
      </c>
      <c r="C234" s="247"/>
      <c r="D234" s="247" t="s">
        <v>5067</v>
      </c>
      <c r="E234" s="297" t="s">
        <v>5068</v>
      </c>
      <c r="F234" s="358"/>
      <c r="G234" s="358">
        <v>44465</v>
      </c>
      <c r="H234" s="359">
        <v>44525</v>
      </c>
      <c r="I234" s="249" t="s">
        <v>55</v>
      </c>
      <c r="J234" s="249">
        <f ca="1">H234-CONTROLE!$A$2</f>
        <v>-725</v>
      </c>
      <c r="K234" s="251" t="str">
        <f t="shared" ca="1" si="0"/>
        <v>ENCERRADO</v>
      </c>
      <c r="L234" s="247" t="str">
        <f t="shared" ref="L234:M234" si="80">L233</f>
        <v xml:space="preserve">André Santos Cancella </v>
      </c>
      <c r="M234" s="247" t="str">
        <f t="shared" si="80"/>
        <v xml:space="preserve">andre.cancella@ifpr.edu.br </v>
      </c>
      <c r="N234" s="247"/>
      <c r="O234" s="247" t="str">
        <f t="shared" ref="O234:P234" si="81">O233</f>
        <v xml:space="preserve">Humberto Coelho Queiroz </v>
      </c>
      <c r="P234" s="247" t="str">
        <f t="shared" si="81"/>
        <v>humberto.queiroz@ifpr.edu.br</v>
      </c>
      <c r="Q234" s="247"/>
      <c r="R234" s="247" t="s">
        <v>726</v>
      </c>
      <c r="S234" s="247" t="s">
        <v>5082</v>
      </c>
      <c r="T234" s="247" t="s">
        <v>5083</v>
      </c>
      <c r="U234" s="247"/>
      <c r="V234" s="247" t="s">
        <v>4559</v>
      </c>
      <c r="W234" s="247" t="s">
        <v>1256</v>
      </c>
      <c r="X234" s="99"/>
      <c r="Y234" s="99"/>
      <c r="Z234" s="99"/>
      <c r="AA234" s="99"/>
      <c r="AB234" s="99"/>
      <c r="AC234" s="99"/>
      <c r="AD234" s="99"/>
      <c r="AE234" s="99"/>
      <c r="AF234" s="99"/>
      <c r="AG234" s="99"/>
      <c r="AH234" s="99"/>
      <c r="AI234" s="99"/>
      <c r="AJ234" s="99"/>
      <c r="AK234" s="99"/>
      <c r="AL234" s="99"/>
      <c r="AM234" s="99"/>
      <c r="AN234" s="99"/>
      <c r="AO234" s="99"/>
      <c r="AP234" s="99"/>
      <c r="AQ234" s="99"/>
      <c r="AR234" s="99"/>
      <c r="AS234" s="99"/>
    </row>
    <row r="235" spans="1:45" ht="14.25" customHeight="1">
      <c r="A235" s="247" t="s">
        <v>5065</v>
      </c>
      <c r="B235" s="247" t="s">
        <v>5066</v>
      </c>
      <c r="C235" s="247"/>
      <c r="D235" s="247" t="s">
        <v>5067</v>
      </c>
      <c r="E235" s="297" t="s">
        <v>5068</v>
      </c>
      <c r="F235" s="358"/>
      <c r="G235" s="358">
        <v>44465</v>
      </c>
      <c r="H235" s="359">
        <v>44525</v>
      </c>
      <c r="I235" s="249" t="s">
        <v>55</v>
      </c>
      <c r="J235" s="249">
        <f ca="1">H235-CONTROLE!$A$2</f>
        <v>-725</v>
      </c>
      <c r="K235" s="251" t="str">
        <f t="shared" ca="1" si="0"/>
        <v>ENCERRADO</v>
      </c>
      <c r="L235" s="247" t="str">
        <f t="shared" ref="L235:M235" si="82">L234</f>
        <v xml:space="preserve">André Santos Cancella </v>
      </c>
      <c r="M235" s="247" t="str">
        <f t="shared" si="82"/>
        <v xml:space="preserve">andre.cancella@ifpr.edu.br </v>
      </c>
      <c r="N235" s="247"/>
      <c r="O235" s="247" t="str">
        <f t="shared" ref="O235:P235" si="83">O234</f>
        <v xml:space="preserve">Humberto Coelho Queiroz </v>
      </c>
      <c r="P235" s="247" t="str">
        <f t="shared" si="83"/>
        <v>humberto.queiroz@ifpr.edu.br</v>
      </c>
      <c r="Q235" s="247"/>
      <c r="R235" s="247" t="s">
        <v>129</v>
      </c>
      <c r="S235" s="247" t="s">
        <v>1426</v>
      </c>
      <c r="T235" s="247" t="s">
        <v>131</v>
      </c>
      <c r="U235" s="247"/>
      <c r="V235" s="247" t="s">
        <v>5084</v>
      </c>
      <c r="W235" s="247" t="s">
        <v>5085</v>
      </c>
      <c r="X235" s="99"/>
      <c r="Y235" s="99"/>
      <c r="Z235" s="99"/>
      <c r="AA235" s="99"/>
      <c r="AB235" s="99"/>
      <c r="AC235" s="99"/>
      <c r="AD235" s="99"/>
      <c r="AE235" s="99"/>
      <c r="AF235" s="99"/>
      <c r="AG235" s="99"/>
      <c r="AH235" s="99"/>
      <c r="AI235" s="99"/>
      <c r="AJ235" s="99"/>
      <c r="AK235" s="99"/>
      <c r="AL235" s="99"/>
      <c r="AM235" s="99"/>
      <c r="AN235" s="99"/>
      <c r="AO235" s="99"/>
      <c r="AP235" s="99"/>
      <c r="AQ235" s="99"/>
      <c r="AR235" s="99"/>
      <c r="AS235" s="99"/>
    </row>
    <row r="236" spans="1:45" ht="14.25" customHeight="1">
      <c r="A236" s="247" t="s">
        <v>5065</v>
      </c>
      <c r="B236" s="247" t="s">
        <v>5066</v>
      </c>
      <c r="C236" s="247"/>
      <c r="D236" s="247" t="s">
        <v>5067</v>
      </c>
      <c r="E236" s="297" t="s">
        <v>5068</v>
      </c>
      <c r="F236" s="358"/>
      <c r="G236" s="358">
        <v>44465</v>
      </c>
      <c r="H236" s="359">
        <v>44525</v>
      </c>
      <c r="I236" s="249" t="s">
        <v>55</v>
      </c>
      <c r="J236" s="249">
        <f ca="1">H236-CONTROLE!$A$2</f>
        <v>-725</v>
      </c>
      <c r="K236" s="251" t="str">
        <f t="shared" ca="1" si="0"/>
        <v>ENCERRADO</v>
      </c>
      <c r="L236" s="247" t="str">
        <f t="shared" ref="L236:M236" si="84">L235</f>
        <v xml:space="preserve">André Santos Cancella </v>
      </c>
      <c r="M236" s="247" t="str">
        <f t="shared" si="84"/>
        <v xml:space="preserve">andre.cancella@ifpr.edu.br </v>
      </c>
      <c r="N236" s="247"/>
      <c r="O236" s="247" t="str">
        <f t="shared" ref="O236:P236" si="85">O235</f>
        <v xml:space="preserve">Humberto Coelho Queiroz </v>
      </c>
      <c r="P236" s="247" t="str">
        <f t="shared" si="85"/>
        <v>humberto.queiroz@ifpr.edu.br</v>
      </c>
      <c r="Q236" s="247"/>
      <c r="R236" s="247" t="s">
        <v>5086</v>
      </c>
      <c r="S236" s="247" t="s">
        <v>5087</v>
      </c>
      <c r="T236" s="247" t="s">
        <v>5088</v>
      </c>
      <c r="U236" s="247"/>
      <c r="V236" s="247" t="s">
        <v>5089</v>
      </c>
      <c r="W236" s="247" t="s">
        <v>5090</v>
      </c>
      <c r="X236" s="99"/>
      <c r="Y236" s="99"/>
      <c r="Z236" s="99"/>
      <c r="AA236" s="99"/>
      <c r="AB236" s="99"/>
      <c r="AC236" s="99"/>
      <c r="AD236" s="99"/>
      <c r="AE236" s="99"/>
      <c r="AF236" s="99"/>
      <c r="AG236" s="99"/>
      <c r="AH236" s="99"/>
      <c r="AI236" s="99"/>
      <c r="AJ236" s="99"/>
      <c r="AK236" s="99"/>
      <c r="AL236" s="99"/>
      <c r="AM236" s="99"/>
      <c r="AN236" s="99"/>
      <c r="AO236" s="99"/>
      <c r="AP236" s="99"/>
      <c r="AQ236" s="99"/>
      <c r="AR236" s="99"/>
      <c r="AS236" s="99"/>
    </row>
    <row r="237" spans="1:45" ht="14.25" customHeight="1">
      <c r="A237" s="247" t="s">
        <v>5065</v>
      </c>
      <c r="B237" s="247" t="s">
        <v>5066</v>
      </c>
      <c r="C237" s="247"/>
      <c r="D237" s="247" t="s">
        <v>5067</v>
      </c>
      <c r="E237" s="297" t="s">
        <v>5068</v>
      </c>
      <c r="F237" s="358"/>
      <c r="G237" s="358">
        <v>44465</v>
      </c>
      <c r="H237" s="359">
        <v>44525</v>
      </c>
      <c r="I237" s="249" t="s">
        <v>55</v>
      </c>
      <c r="J237" s="249">
        <f ca="1">H237-CONTROLE!$A$2</f>
        <v>-725</v>
      </c>
      <c r="K237" s="251" t="str">
        <f t="shared" ca="1" si="0"/>
        <v>ENCERRADO</v>
      </c>
      <c r="L237" s="247" t="str">
        <f t="shared" ref="L237:M237" si="86">L236</f>
        <v xml:space="preserve">André Santos Cancella </v>
      </c>
      <c r="M237" s="247" t="str">
        <f t="shared" si="86"/>
        <v xml:space="preserve">andre.cancella@ifpr.edu.br </v>
      </c>
      <c r="N237" s="247"/>
      <c r="O237" s="247" t="str">
        <f t="shared" ref="O237:P237" si="87">O236</f>
        <v xml:space="preserve">Humberto Coelho Queiroz </v>
      </c>
      <c r="P237" s="247" t="str">
        <f t="shared" si="87"/>
        <v>humberto.queiroz@ifpr.edu.br</v>
      </c>
      <c r="Q237" s="247"/>
      <c r="R237" s="247" t="s">
        <v>470</v>
      </c>
      <c r="S237" s="247" t="s">
        <v>987</v>
      </c>
      <c r="T237" s="283" t="s">
        <v>988</v>
      </c>
      <c r="U237" s="247"/>
      <c r="V237" s="247" t="s">
        <v>1260</v>
      </c>
      <c r="W237" s="281" t="s">
        <v>1261</v>
      </c>
      <c r="X237" s="282"/>
      <c r="Y237" s="282"/>
      <c r="Z237" s="282"/>
      <c r="AA237" s="282"/>
      <c r="AB237" s="282"/>
      <c r="AC237" s="282"/>
      <c r="AD237" s="282"/>
      <c r="AE237" s="282"/>
      <c r="AF237" s="282"/>
      <c r="AG237" s="282"/>
      <c r="AH237" s="282"/>
      <c r="AI237" s="282"/>
      <c r="AJ237" s="282"/>
      <c r="AK237" s="282"/>
      <c r="AL237" s="282"/>
      <c r="AM237" s="282"/>
      <c r="AN237" s="282"/>
      <c r="AO237" s="282"/>
      <c r="AP237" s="282"/>
      <c r="AQ237" s="282"/>
      <c r="AR237" s="282"/>
      <c r="AS237" s="282"/>
    </row>
    <row r="238" spans="1:45" ht="14.25" customHeight="1">
      <c r="A238" s="247" t="s">
        <v>5065</v>
      </c>
      <c r="B238" s="247" t="s">
        <v>5066</v>
      </c>
      <c r="C238" s="247"/>
      <c r="D238" s="247" t="s">
        <v>5067</v>
      </c>
      <c r="E238" s="297" t="s">
        <v>5068</v>
      </c>
      <c r="F238" s="358"/>
      <c r="G238" s="358">
        <v>44465</v>
      </c>
      <c r="H238" s="359">
        <v>44525</v>
      </c>
      <c r="I238" s="249" t="s">
        <v>55</v>
      </c>
      <c r="J238" s="249">
        <f ca="1">H238-CONTROLE!$A$2</f>
        <v>-725</v>
      </c>
      <c r="K238" s="251" t="str">
        <f t="shared" ca="1" si="0"/>
        <v>ENCERRADO</v>
      </c>
      <c r="L238" s="247" t="str">
        <f t="shared" ref="L238:M238" si="88">L237</f>
        <v xml:space="preserve">André Santos Cancella </v>
      </c>
      <c r="M238" s="247" t="str">
        <f t="shared" si="88"/>
        <v xml:space="preserve">andre.cancella@ifpr.edu.br </v>
      </c>
      <c r="N238" s="247"/>
      <c r="O238" s="247" t="str">
        <f t="shared" ref="O238:P238" si="89">O237</f>
        <v xml:space="preserve">Humberto Coelho Queiroz </v>
      </c>
      <c r="P238" s="247" t="str">
        <f t="shared" si="89"/>
        <v>humberto.queiroz@ifpr.edu.br</v>
      </c>
      <c r="Q238" s="279"/>
      <c r="R238" s="279" t="s">
        <v>396</v>
      </c>
      <c r="S238" s="247" t="s">
        <v>5091</v>
      </c>
      <c r="T238" s="247"/>
      <c r="U238" s="247"/>
      <c r="V238" s="247" t="s">
        <v>5092</v>
      </c>
      <c r="W238" s="247"/>
      <c r="X238" s="99"/>
      <c r="Y238" s="99"/>
      <c r="Z238" s="99"/>
      <c r="AA238" s="99"/>
      <c r="AB238" s="99"/>
      <c r="AC238" s="99"/>
      <c r="AD238" s="99"/>
      <c r="AE238" s="99"/>
      <c r="AF238" s="99"/>
      <c r="AG238" s="99"/>
      <c r="AH238" s="99"/>
      <c r="AI238" s="99"/>
      <c r="AJ238" s="99"/>
      <c r="AK238" s="99"/>
      <c r="AL238" s="99"/>
      <c r="AM238" s="99"/>
      <c r="AN238" s="99"/>
      <c r="AO238" s="99"/>
      <c r="AP238" s="99"/>
      <c r="AQ238" s="99"/>
      <c r="AR238" s="99"/>
      <c r="AS238" s="99"/>
    </row>
    <row r="239" spans="1:45" ht="14.25" customHeight="1">
      <c r="A239" s="247" t="s">
        <v>5065</v>
      </c>
      <c r="B239" s="247" t="s">
        <v>5066</v>
      </c>
      <c r="C239" s="247"/>
      <c r="D239" s="247" t="s">
        <v>5067</v>
      </c>
      <c r="E239" s="297" t="s">
        <v>5068</v>
      </c>
      <c r="F239" s="358"/>
      <c r="G239" s="358">
        <v>44465</v>
      </c>
      <c r="H239" s="359">
        <v>44525</v>
      </c>
      <c r="I239" s="249" t="s">
        <v>55</v>
      </c>
      <c r="J239" s="249">
        <f ca="1">H239-CONTROLE!$A$2</f>
        <v>-725</v>
      </c>
      <c r="K239" s="251" t="str">
        <f t="shared" ca="1" si="0"/>
        <v>ENCERRADO</v>
      </c>
      <c r="L239" s="247" t="str">
        <f t="shared" ref="L239:M239" si="90">L238</f>
        <v xml:space="preserve">André Santos Cancella </v>
      </c>
      <c r="M239" s="247" t="str">
        <f t="shared" si="90"/>
        <v xml:space="preserve">andre.cancella@ifpr.edu.br </v>
      </c>
      <c r="N239" s="247"/>
      <c r="O239" s="247" t="str">
        <f t="shared" ref="O239:P239" si="91">O238</f>
        <v xml:space="preserve">Humberto Coelho Queiroz </v>
      </c>
      <c r="P239" s="247" t="str">
        <f t="shared" si="91"/>
        <v>humberto.queiroz@ifpr.edu.br</v>
      </c>
      <c r="Q239" s="247"/>
      <c r="R239" s="247" t="s">
        <v>226</v>
      </c>
      <c r="S239" s="247" t="s">
        <v>5093</v>
      </c>
      <c r="T239" s="247"/>
      <c r="U239" s="247"/>
      <c r="V239" s="247" t="s">
        <v>5094</v>
      </c>
      <c r="W239" s="247"/>
      <c r="X239" s="99"/>
      <c r="Y239" s="99"/>
      <c r="Z239" s="99"/>
      <c r="AA239" s="99"/>
      <c r="AB239" s="99"/>
      <c r="AC239" s="99"/>
      <c r="AD239" s="99"/>
      <c r="AE239" s="99"/>
      <c r="AF239" s="99"/>
      <c r="AG239" s="99"/>
      <c r="AH239" s="99"/>
      <c r="AI239" s="99"/>
      <c r="AJ239" s="99"/>
      <c r="AK239" s="99"/>
      <c r="AL239" s="99"/>
      <c r="AM239" s="99"/>
      <c r="AN239" s="99"/>
      <c r="AO239" s="99"/>
      <c r="AP239" s="99"/>
      <c r="AQ239" s="99"/>
      <c r="AR239" s="99"/>
      <c r="AS239" s="99"/>
    </row>
    <row r="240" spans="1:45" ht="14.25" customHeight="1">
      <c r="A240" s="247" t="s">
        <v>5065</v>
      </c>
      <c r="B240" s="247" t="s">
        <v>5066</v>
      </c>
      <c r="C240" s="247"/>
      <c r="D240" s="247" t="s">
        <v>5067</v>
      </c>
      <c r="E240" s="297" t="s">
        <v>5068</v>
      </c>
      <c r="F240" s="358"/>
      <c r="G240" s="358">
        <v>44465</v>
      </c>
      <c r="H240" s="359">
        <v>44525</v>
      </c>
      <c r="I240" s="249" t="s">
        <v>55</v>
      </c>
      <c r="J240" s="249">
        <f ca="1">H240-CONTROLE!$A$2</f>
        <v>-725</v>
      </c>
      <c r="K240" s="251" t="str">
        <f t="shared" ca="1" si="0"/>
        <v>ENCERRADO</v>
      </c>
      <c r="L240" s="247" t="str">
        <f t="shared" ref="L240:M240" si="92">L239</f>
        <v xml:space="preserve">André Santos Cancella </v>
      </c>
      <c r="M240" s="247" t="str">
        <f t="shared" si="92"/>
        <v xml:space="preserve">andre.cancella@ifpr.edu.br </v>
      </c>
      <c r="N240" s="247"/>
      <c r="O240" s="247" t="str">
        <f t="shared" ref="O240:P240" si="93">O239</f>
        <v xml:space="preserve">Humberto Coelho Queiroz </v>
      </c>
      <c r="P240" s="247" t="str">
        <f t="shared" si="93"/>
        <v>humberto.queiroz@ifpr.edu.br</v>
      </c>
      <c r="Q240" s="247"/>
      <c r="R240" s="247" t="s">
        <v>187</v>
      </c>
      <c r="S240" s="247" t="s">
        <v>1452</v>
      </c>
      <c r="T240" s="247"/>
      <c r="U240" s="247"/>
      <c r="V240" s="247" t="s">
        <v>1455</v>
      </c>
      <c r="W240" s="247"/>
      <c r="X240" s="99"/>
      <c r="Y240" s="99"/>
      <c r="Z240" s="99"/>
      <c r="AA240" s="99"/>
      <c r="AB240" s="99"/>
      <c r="AC240" s="99"/>
      <c r="AD240" s="99"/>
      <c r="AE240" s="99"/>
      <c r="AF240" s="99"/>
      <c r="AG240" s="99"/>
      <c r="AH240" s="99"/>
      <c r="AI240" s="99"/>
      <c r="AJ240" s="99"/>
      <c r="AK240" s="99"/>
      <c r="AL240" s="99"/>
      <c r="AM240" s="99"/>
      <c r="AN240" s="99"/>
      <c r="AO240" s="99"/>
      <c r="AP240" s="99"/>
      <c r="AQ240" s="99"/>
      <c r="AR240" s="99"/>
      <c r="AS240" s="99"/>
    </row>
    <row r="241" spans="1:45" ht="14.25" customHeight="1">
      <c r="A241" s="247" t="s">
        <v>5065</v>
      </c>
      <c r="B241" s="247" t="s">
        <v>5066</v>
      </c>
      <c r="C241" s="247"/>
      <c r="D241" s="247" t="s">
        <v>5067</v>
      </c>
      <c r="E241" s="297" t="s">
        <v>5068</v>
      </c>
      <c r="F241" s="358"/>
      <c r="G241" s="358">
        <v>44465</v>
      </c>
      <c r="H241" s="359">
        <v>44525</v>
      </c>
      <c r="I241" s="249" t="s">
        <v>55</v>
      </c>
      <c r="J241" s="249">
        <f ca="1">H241-CONTROLE!$A$2</f>
        <v>-725</v>
      </c>
      <c r="K241" s="251" t="str">
        <f t="shared" ca="1" si="0"/>
        <v>ENCERRADO</v>
      </c>
      <c r="L241" s="247" t="str">
        <f t="shared" ref="L241:M241" si="94">L240</f>
        <v xml:space="preserve">André Santos Cancella </v>
      </c>
      <c r="M241" s="247" t="str">
        <f t="shared" si="94"/>
        <v xml:space="preserve">andre.cancella@ifpr.edu.br </v>
      </c>
      <c r="N241" s="247"/>
      <c r="O241" s="247" t="str">
        <f t="shared" ref="O241:P241" si="95">O240</f>
        <v xml:space="preserve">Humberto Coelho Queiroz </v>
      </c>
      <c r="P241" s="247" t="str">
        <f t="shared" si="95"/>
        <v>humberto.queiroz@ifpr.edu.br</v>
      </c>
      <c r="Q241" s="247"/>
      <c r="R241" s="247" t="s">
        <v>65</v>
      </c>
      <c r="S241" s="247" t="s">
        <v>1921</v>
      </c>
      <c r="T241" s="247"/>
      <c r="U241" s="247"/>
      <c r="V241" s="247" t="s">
        <v>5095</v>
      </c>
      <c r="W241" s="247"/>
      <c r="X241" s="99"/>
      <c r="Y241" s="99"/>
      <c r="Z241" s="99"/>
      <c r="AA241" s="99"/>
      <c r="AB241" s="99"/>
      <c r="AC241" s="99"/>
      <c r="AD241" s="99"/>
      <c r="AE241" s="99"/>
      <c r="AF241" s="99"/>
      <c r="AG241" s="99"/>
      <c r="AH241" s="99"/>
      <c r="AI241" s="99"/>
      <c r="AJ241" s="99"/>
      <c r="AK241" s="99"/>
      <c r="AL241" s="99"/>
      <c r="AM241" s="99"/>
      <c r="AN241" s="99"/>
      <c r="AO241" s="99"/>
      <c r="AP241" s="99"/>
      <c r="AQ241" s="99"/>
      <c r="AR241" s="99"/>
      <c r="AS241" s="99"/>
    </row>
    <row r="242" spans="1:45" ht="14.25" customHeight="1">
      <c r="A242" s="247" t="s">
        <v>5065</v>
      </c>
      <c r="B242" s="247" t="s">
        <v>5066</v>
      </c>
      <c r="C242" s="247"/>
      <c r="D242" s="247" t="s">
        <v>5067</v>
      </c>
      <c r="E242" s="297" t="s">
        <v>5068</v>
      </c>
      <c r="F242" s="358"/>
      <c r="G242" s="358">
        <v>44465</v>
      </c>
      <c r="H242" s="359">
        <v>44525</v>
      </c>
      <c r="I242" s="249" t="s">
        <v>55</v>
      </c>
      <c r="J242" s="249">
        <f ca="1">H242-CONTROLE!$A$2</f>
        <v>-725</v>
      </c>
      <c r="K242" s="251" t="str">
        <f t="shared" ca="1" si="0"/>
        <v>ENCERRADO</v>
      </c>
      <c r="L242" s="247" t="str">
        <f t="shared" ref="L242:M242" si="96">L241</f>
        <v xml:space="preserve">André Santos Cancella </v>
      </c>
      <c r="M242" s="247" t="str">
        <f t="shared" si="96"/>
        <v xml:space="preserve">andre.cancella@ifpr.edu.br </v>
      </c>
      <c r="N242" s="247"/>
      <c r="O242" s="247" t="str">
        <f t="shared" ref="O242:P242" si="97">O241</f>
        <v xml:space="preserve">Humberto Coelho Queiroz </v>
      </c>
      <c r="P242" s="247" t="str">
        <f t="shared" si="97"/>
        <v>humberto.queiroz@ifpr.edu.br</v>
      </c>
      <c r="Q242" s="247"/>
      <c r="R242" s="247" t="s">
        <v>160</v>
      </c>
      <c r="S242" s="247" t="s">
        <v>5096</v>
      </c>
      <c r="T242" s="247"/>
      <c r="U242" s="247"/>
      <c r="V242" s="247" t="s">
        <v>1462</v>
      </c>
      <c r="W242" s="247"/>
      <c r="X242" s="99"/>
      <c r="Y242" s="99"/>
      <c r="Z242" s="99"/>
      <c r="AA242" s="99"/>
      <c r="AB242" s="99"/>
      <c r="AC242" s="99"/>
      <c r="AD242" s="99"/>
      <c r="AE242" s="99"/>
      <c r="AF242" s="99"/>
      <c r="AG242" s="99"/>
      <c r="AH242" s="99"/>
      <c r="AI242" s="99"/>
      <c r="AJ242" s="99"/>
      <c r="AK242" s="99"/>
      <c r="AL242" s="99"/>
      <c r="AM242" s="99"/>
      <c r="AN242" s="99"/>
      <c r="AO242" s="99"/>
      <c r="AP242" s="99"/>
      <c r="AQ242" s="99"/>
      <c r="AR242" s="99"/>
      <c r="AS242" s="99"/>
    </row>
    <row r="243" spans="1:45" ht="14.25" customHeight="1">
      <c r="A243" s="247" t="s">
        <v>5065</v>
      </c>
      <c r="B243" s="247" t="s">
        <v>5066</v>
      </c>
      <c r="C243" s="247"/>
      <c r="D243" s="247" t="s">
        <v>5067</v>
      </c>
      <c r="E243" s="297" t="s">
        <v>5068</v>
      </c>
      <c r="F243" s="358"/>
      <c r="G243" s="358">
        <v>44465</v>
      </c>
      <c r="H243" s="359">
        <v>44525</v>
      </c>
      <c r="I243" s="249" t="s">
        <v>55</v>
      </c>
      <c r="J243" s="249">
        <f ca="1">H243-CONTROLE!$A$2</f>
        <v>-725</v>
      </c>
      <c r="K243" s="251" t="str">
        <f t="shared" ca="1" si="0"/>
        <v>ENCERRADO</v>
      </c>
      <c r="L243" s="247" t="str">
        <f t="shared" ref="L243:M243" si="98">L242</f>
        <v xml:space="preserve">André Santos Cancella </v>
      </c>
      <c r="M243" s="247" t="str">
        <f t="shared" si="98"/>
        <v xml:space="preserve">andre.cancella@ifpr.edu.br </v>
      </c>
      <c r="N243" s="247"/>
      <c r="O243" s="247" t="str">
        <f t="shared" ref="O243:P243" si="99">O242</f>
        <v xml:space="preserve">Humberto Coelho Queiroz </v>
      </c>
      <c r="P243" s="247" t="str">
        <f t="shared" si="99"/>
        <v>humberto.queiroz@ifpr.edu.br</v>
      </c>
      <c r="Q243" s="247"/>
      <c r="R243" s="247" t="s">
        <v>172</v>
      </c>
      <c r="S243" s="247" t="s">
        <v>5097</v>
      </c>
      <c r="T243" s="247"/>
      <c r="U243" s="247"/>
      <c r="V243" s="247" t="s">
        <v>5098</v>
      </c>
      <c r="W243" s="247"/>
      <c r="X243" s="99"/>
      <c r="Y243" s="99"/>
      <c r="Z243" s="99"/>
      <c r="AA243" s="99"/>
      <c r="AB243" s="99"/>
      <c r="AC243" s="99"/>
      <c r="AD243" s="99"/>
      <c r="AE243" s="99"/>
      <c r="AF243" s="99"/>
      <c r="AG243" s="99"/>
      <c r="AH243" s="99"/>
      <c r="AI243" s="99"/>
      <c r="AJ243" s="99"/>
      <c r="AK243" s="99"/>
      <c r="AL243" s="99"/>
      <c r="AM243" s="99"/>
      <c r="AN243" s="99"/>
      <c r="AO243" s="99"/>
      <c r="AP243" s="99"/>
      <c r="AQ243" s="99"/>
      <c r="AR243" s="99"/>
      <c r="AS243" s="99"/>
    </row>
    <row r="244" spans="1:45" ht="14.25" customHeight="1">
      <c r="A244" s="247" t="s">
        <v>5065</v>
      </c>
      <c r="B244" s="247" t="s">
        <v>5066</v>
      </c>
      <c r="C244" s="247"/>
      <c r="D244" s="247" t="s">
        <v>5067</v>
      </c>
      <c r="E244" s="297" t="s">
        <v>5068</v>
      </c>
      <c r="F244" s="358"/>
      <c r="G244" s="358">
        <v>44465</v>
      </c>
      <c r="H244" s="359">
        <v>44525</v>
      </c>
      <c r="I244" s="249" t="s">
        <v>55</v>
      </c>
      <c r="J244" s="249">
        <f ca="1">H244-CONTROLE!$A$2</f>
        <v>-725</v>
      </c>
      <c r="K244" s="251" t="str">
        <f t="shared" ca="1" si="0"/>
        <v>ENCERRADO</v>
      </c>
      <c r="L244" s="247" t="str">
        <f t="shared" ref="L244:M244" si="100">L243</f>
        <v xml:space="preserve">André Santos Cancella </v>
      </c>
      <c r="M244" s="247" t="str">
        <f t="shared" si="100"/>
        <v xml:space="preserve">andre.cancella@ifpr.edu.br </v>
      </c>
      <c r="N244" s="247"/>
      <c r="O244" s="247" t="str">
        <f t="shared" ref="O244:P244" si="101">O243</f>
        <v xml:space="preserve">Humberto Coelho Queiroz </v>
      </c>
      <c r="P244" s="247" t="str">
        <f t="shared" si="101"/>
        <v>humberto.queiroz@ifpr.edu.br</v>
      </c>
      <c r="Q244" s="247"/>
      <c r="R244" s="247" t="s">
        <v>770</v>
      </c>
      <c r="S244" s="247" t="s">
        <v>2213</v>
      </c>
      <c r="T244" s="247"/>
      <c r="U244" s="247"/>
      <c r="V244" s="247" t="s">
        <v>5099</v>
      </c>
      <c r="W244" s="247" t="s">
        <v>1476</v>
      </c>
      <c r="X244" s="99"/>
      <c r="Y244" s="99"/>
      <c r="Z244" s="99"/>
      <c r="AA244" s="99"/>
      <c r="AB244" s="99"/>
      <c r="AC244" s="99"/>
      <c r="AD244" s="99"/>
      <c r="AE244" s="99"/>
      <c r="AF244" s="99"/>
      <c r="AG244" s="99"/>
      <c r="AH244" s="99"/>
      <c r="AI244" s="99"/>
      <c r="AJ244" s="99"/>
      <c r="AK244" s="99"/>
      <c r="AL244" s="99"/>
      <c r="AM244" s="99"/>
      <c r="AN244" s="99"/>
      <c r="AO244" s="99"/>
      <c r="AP244" s="99"/>
      <c r="AQ244" s="99"/>
      <c r="AR244" s="99"/>
      <c r="AS244" s="99"/>
    </row>
    <row r="245" spans="1:45" ht="14.25" customHeight="1">
      <c r="A245" s="247" t="s">
        <v>5065</v>
      </c>
      <c r="B245" s="247" t="s">
        <v>5066</v>
      </c>
      <c r="C245" s="247"/>
      <c r="D245" s="247" t="s">
        <v>5067</v>
      </c>
      <c r="E245" s="297" t="s">
        <v>5068</v>
      </c>
      <c r="F245" s="358"/>
      <c r="G245" s="358">
        <v>44465</v>
      </c>
      <c r="H245" s="359">
        <v>44525</v>
      </c>
      <c r="I245" s="249" t="s">
        <v>55</v>
      </c>
      <c r="J245" s="249">
        <f ca="1">H245-CONTROLE!$A$2</f>
        <v>-725</v>
      </c>
      <c r="K245" s="251" t="str">
        <f t="shared" ca="1" si="0"/>
        <v>ENCERRADO</v>
      </c>
      <c r="L245" s="247" t="str">
        <f t="shared" ref="L245:M245" si="102">L244</f>
        <v xml:space="preserve">André Santos Cancella </v>
      </c>
      <c r="M245" s="247" t="str">
        <f t="shared" si="102"/>
        <v xml:space="preserve">andre.cancella@ifpr.edu.br </v>
      </c>
      <c r="N245" s="247"/>
      <c r="O245" s="247" t="str">
        <f t="shared" ref="O245:P245" si="103">O244</f>
        <v xml:space="preserve">Humberto Coelho Queiroz </v>
      </c>
      <c r="P245" s="247" t="str">
        <f t="shared" si="103"/>
        <v>humberto.queiroz@ifpr.edu.br</v>
      </c>
      <c r="Q245" s="254"/>
      <c r="R245" s="254" t="s">
        <v>444</v>
      </c>
      <c r="S245" s="247" t="s">
        <v>5100</v>
      </c>
      <c r="T245" s="286" t="s">
        <v>5101</v>
      </c>
      <c r="U245" s="247"/>
      <c r="V245" s="247" t="s">
        <v>4964</v>
      </c>
      <c r="W245" s="279" t="s">
        <v>4965</v>
      </c>
      <c r="X245" s="319"/>
      <c r="Y245" s="319"/>
      <c r="Z245" s="319"/>
      <c r="AA245" s="319"/>
      <c r="AB245" s="319"/>
      <c r="AC245" s="319"/>
      <c r="AD245" s="319"/>
      <c r="AE245" s="319"/>
      <c r="AF245" s="319"/>
      <c r="AG245" s="319"/>
      <c r="AH245" s="319"/>
      <c r="AI245" s="319"/>
      <c r="AJ245" s="319"/>
      <c r="AK245" s="319"/>
      <c r="AL245" s="319"/>
      <c r="AM245" s="319"/>
      <c r="AN245" s="319"/>
      <c r="AO245" s="319"/>
      <c r="AP245" s="319"/>
      <c r="AQ245" s="319"/>
      <c r="AR245" s="319"/>
      <c r="AS245" s="319"/>
    </row>
    <row r="246" spans="1:45" ht="14.25" customHeight="1">
      <c r="A246" s="247" t="s">
        <v>5065</v>
      </c>
      <c r="B246" s="247" t="s">
        <v>5066</v>
      </c>
      <c r="C246" s="247"/>
      <c r="D246" s="247" t="s">
        <v>5067</v>
      </c>
      <c r="E246" s="297" t="s">
        <v>5068</v>
      </c>
      <c r="F246" s="358"/>
      <c r="G246" s="358">
        <v>44465</v>
      </c>
      <c r="H246" s="359">
        <v>44525</v>
      </c>
      <c r="I246" s="249" t="s">
        <v>55</v>
      </c>
      <c r="J246" s="249">
        <f ca="1">H246-CONTROLE!$A$2</f>
        <v>-725</v>
      </c>
      <c r="K246" s="251" t="str">
        <f t="shared" ca="1" si="0"/>
        <v>ENCERRADO</v>
      </c>
      <c r="L246" s="247" t="str">
        <f t="shared" ref="L246:M246" si="104">L245</f>
        <v xml:space="preserve">André Santos Cancella </v>
      </c>
      <c r="M246" s="247" t="str">
        <f t="shared" si="104"/>
        <v xml:space="preserve">andre.cancella@ifpr.edu.br </v>
      </c>
      <c r="N246" s="247"/>
      <c r="O246" s="247" t="str">
        <f t="shared" ref="O246:P246" si="105">O245</f>
        <v xml:space="preserve">Humberto Coelho Queiroz </v>
      </c>
      <c r="P246" s="247" t="str">
        <f t="shared" si="105"/>
        <v>humberto.queiroz@ifpr.edu.br</v>
      </c>
      <c r="Q246" s="247"/>
      <c r="R246" s="247" t="s">
        <v>32</v>
      </c>
      <c r="S246" s="247" t="s">
        <v>5102</v>
      </c>
      <c r="T246" s="247"/>
      <c r="U246" s="247"/>
      <c r="V246" s="247" t="s">
        <v>5103</v>
      </c>
      <c r="W246" s="247"/>
      <c r="X246" s="99"/>
      <c r="Y246" s="99"/>
      <c r="Z246" s="99"/>
      <c r="AA246" s="99"/>
      <c r="AB246" s="99"/>
      <c r="AC246" s="99"/>
      <c r="AD246" s="99"/>
      <c r="AE246" s="99"/>
      <c r="AF246" s="99"/>
      <c r="AG246" s="99"/>
      <c r="AH246" s="99"/>
      <c r="AI246" s="99"/>
      <c r="AJ246" s="99"/>
      <c r="AK246" s="99"/>
      <c r="AL246" s="99"/>
      <c r="AM246" s="99"/>
      <c r="AN246" s="99"/>
      <c r="AO246" s="99"/>
      <c r="AP246" s="99"/>
      <c r="AQ246" s="99"/>
      <c r="AR246" s="99"/>
      <c r="AS246" s="99"/>
    </row>
    <row r="247" spans="1:45" ht="14.25" customHeight="1">
      <c r="A247" s="247" t="s">
        <v>5065</v>
      </c>
      <c r="B247" s="247" t="s">
        <v>5066</v>
      </c>
      <c r="C247" s="247"/>
      <c r="D247" s="247" t="s">
        <v>5067</v>
      </c>
      <c r="E247" s="297" t="s">
        <v>5068</v>
      </c>
      <c r="F247" s="358"/>
      <c r="G247" s="358">
        <v>44465</v>
      </c>
      <c r="H247" s="359">
        <v>44525</v>
      </c>
      <c r="I247" s="249" t="s">
        <v>55</v>
      </c>
      <c r="J247" s="249">
        <f ca="1">H247-CONTROLE!$A$2</f>
        <v>-725</v>
      </c>
      <c r="K247" s="251" t="str">
        <f t="shared" ca="1" si="0"/>
        <v>ENCERRADO</v>
      </c>
      <c r="L247" s="247" t="str">
        <f t="shared" ref="L247:M247" si="106">L246</f>
        <v xml:space="preserve">André Santos Cancella </v>
      </c>
      <c r="M247" s="247" t="str">
        <f t="shared" si="106"/>
        <v xml:space="preserve">andre.cancella@ifpr.edu.br </v>
      </c>
      <c r="N247" s="247"/>
      <c r="O247" s="247" t="str">
        <f t="shared" ref="O247:P247" si="107">O246</f>
        <v xml:space="preserve">Humberto Coelho Queiroz </v>
      </c>
      <c r="P247" s="247" t="str">
        <f t="shared" si="107"/>
        <v>humberto.queiroz@ifpr.edu.br</v>
      </c>
      <c r="Q247" s="247"/>
      <c r="R247" s="247" t="s">
        <v>77</v>
      </c>
      <c r="S247" s="247" t="s">
        <v>5104</v>
      </c>
      <c r="T247" s="247"/>
      <c r="U247" s="247"/>
      <c r="V247" s="247" t="s">
        <v>1305</v>
      </c>
      <c r="W247" s="247"/>
      <c r="X247" s="99"/>
      <c r="Y247" s="99"/>
      <c r="Z247" s="99"/>
      <c r="AA247" s="99"/>
      <c r="AB247" s="99"/>
      <c r="AC247" s="99"/>
      <c r="AD247" s="99"/>
      <c r="AE247" s="99"/>
      <c r="AF247" s="99"/>
      <c r="AG247" s="99"/>
      <c r="AH247" s="99"/>
      <c r="AI247" s="99"/>
      <c r="AJ247" s="99"/>
      <c r="AK247" s="99"/>
      <c r="AL247" s="99"/>
      <c r="AM247" s="99"/>
      <c r="AN247" s="99"/>
      <c r="AO247" s="99"/>
      <c r="AP247" s="99"/>
      <c r="AQ247" s="99"/>
      <c r="AR247" s="99"/>
      <c r="AS247" s="99"/>
    </row>
    <row r="248" spans="1:45" ht="14.25" customHeight="1">
      <c r="A248" s="247" t="s">
        <v>5065</v>
      </c>
      <c r="B248" s="247" t="s">
        <v>5066</v>
      </c>
      <c r="C248" s="247"/>
      <c r="D248" s="247" t="s">
        <v>5067</v>
      </c>
      <c r="E248" s="297" t="s">
        <v>5068</v>
      </c>
      <c r="F248" s="358"/>
      <c r="G248" s="358">
        <v>44465</v>
      </c>
      <c r="H248" s="359">
        <v>44525</v>
      </c>
      <c r="I248" s="249" t="s">
        <v>55</v>
      </c>
      <c r="J248" s="249">
        <f ca="1">H248-CONTROLE!$A$2</f>
        <v>-725</v>
      </c>
      <c r="K248" s="251" t="str">
        <f t="shared" ca="1" si="0"/>
        <v>ENCERRADO</v>
      </c>
      <c r="L248" s="247" t="str">
        <f t="shared" ref="L248:M248" si="108">L247</f>
        <v xml:space="preserve">André Santos Cancella </v>
      </c>
      <c r="M248" s="247" t="str">
        <f t="shared" si="108"/>
        <v xml:space="preserve">andre.cancella@ifpr.edu.br </v>
      </c>
      <c r="N248" s="247"/>
      <c r="O248" s="247" t="str">
        <f t="shared" ref="O248:P248" si="109">O247</f>
        <v xml:space="preserve">Humberto Coelho Queiroz </v>
      </c>
      <c r="P248" s="247" t="str">
        <f t="shared" si="109"/>
        <v>humberto.queiroz@ifpr.edu.br</v>
      </c>
      <c r="Q248" s="247"/>
      <c r="R248" s="247" t="s">
        <v>90</v>
      </c>
      <c r="S248" s="247" t="s">
        <v>5105</v>
      </c>
      <c r="T248" s="247"/>
      <c r="U248" s="247"/>
      <c r="V248" s="247" t="s">
        <v>5106</v>
      </c>
      <c r="W248" s="247"/>
      <c r="X248" s="99"/>
      <c r="Y248" s="99"/>
      <c r="Z248" s="99"/>
      <c r="AA248" s="99"/>
      <c r="AB248" s="99"/>
      <c r="AC248" s="99"/>
      <c r="AD248" s="99"/>
      <c r="AE248" s="99"/>
      <c r="AF248" s="99"/>
      <c r="AG248" s="99"/>
      <c r="AH248" s="99"/>
      <c r="AI248" s="99"/>
      <c r="AJ248" s="99"/>
      <c r="AK248" s="99"/>
      <c r="AL248" s="99"/>
      <c r="AM248" s="99"/>
      <c r="AN248" s="99"/>
      <c r="AO248" s="99"/>
      <c r="AP248" s="99"/>
      <c r="AQ248" s="99"/>
      <c r="AR248" s="99"/>
      <c r="AS248" s="99"/>
    </row>
    <row r="249" spans="1:45" ht="14.25" customHeight="1">
      <c r="A249" s="247" t="s">
        <v>5065</v>
      </c>
      <c r="B249" s="247" t="s">
        <v>5066</v>
      </c>
      <c r="C249" s="247"/>
      <c r="D249" s="247" t="s">
        <v>5067</v>
      </c>
      <c r="E249" s="297" t="s">
        <v>5068</v>
      </c>
      <c r="F249" s="358"/>
      <c r="G249" s="358">
        <v>44465</v>
      </c>
      <c r="H249" s="359">
        <v>44525</v>
      </c>
      <c r="I249" s="249" t="s">
        <v>55</v>
      </c>
      <c r="J249" s="249">
        <f ca="1">H249-CONTROLE!$A$2</f>
        <v>-725</v>
      </c>
      <c r="K249" s="251" t="str">
        <f t="shared" ca="1" si="0"/>
        <v>ENCERRADO</v>
      </c>
      <c r="L249" s="247" t="str">
        <f t="shared" ref="L249:M249" si="110">L248</f>
        <v xml:space="preserve">André Santos Cancella </v>
      </c>
      <c r="M249" s="247" t="str">
        <f t="shared" si="110"/>
        <v xml:space="preserve">andre.cancella@ifpr.edu.br </v>
      </c>
      <c r="N249" s="247"/>
      <c r="O249" s="247" t="str">
        <f t="shared" ref="O249:P249" si="111">O248</f>
        <v xml:space="preserve">Humberto Coelho Queiroz </v>
      </c>
      <c r="P249" s="247" t="str">
        <f t="shared" si="111"/>
        <v>humberto.queiroz@ifpr.edu.br</v>
      </c>
      <c r="Q249" s="247"/>
      <c r="R249" s="247" t="s">
        <v>553</v>
      </c>
      <c r="S249" s="247" t="s">
        <v>5107</v>
      </c>
      <c r="T249" s="307" t="s">
        <v>5108</v>
      </c>
      <c r="U249" s="247"/>
      <c r="V249" s="247" t="s">
        <v>1314</v>
      </c>
      <c r="W249" s="247" t="s">
        <v>920</v>
      </c>
      <c r="X249" s="99"/>
      <c r="Y249" s="99"/>
      <c r="Z249" s="99"/>
      <c r="AA249" s="99"/>
      <c r="AB249" s="99"/>
      <c r="AC249" s="99"/>
      <c r="AD249" s="99"/>
      <c r="AE249" s="99"/>
      <c r="AF249" s="99"/>
      <c r="AG249" s="99"/>
      <c r="AH249" s="99"/>
      <c r="AI249" s="99"/>
      <c r="AJ249" s="99"/>
      <c r="AK249" s="99"/>
      <c r="AL249" s="99"/>
      <c r="AM249" s="99"/>
      <c r="AN249" s="99"/>
      <c r="AO249" s="99"/>
      <c r="AP249" s="99"/>
      <c r="AQ249" s="99"/>
      <c r="AR249" s="99"/>
      <c r="AS249" s="99"/>
    </row>
    <row r="250" spans="1:45" ht="14.25" customHeight="1">
      <c r="A250" s="247" t="s">
        <v>5065</v>
      </c>
      <c r="B250" s="247" t="s">
        <v>5066</v>
      </c>
      <c r="C250" s="247"/>
      <c r="D250" s="247" t="s">
        <v>5067</v>
      </c>
      <c r="E250" s="297" t="s">
        <v>5068</v>
      </c>
      <c r="F250" s="358"/>
      <c r="G250" s="358">
        <v>44465</v>
      </c>
      <c r="H250" s="359">
        <v>44525</v>
      </c>
      <c r="I250" s="249" t="s">
        <v>55</v>
      </c>
      <c r="J250" s="249">
        <f ca="1">H250-CONTROLE!$A$2</f>
        <v>-725</v>
      </c>
      <c r="K250" s="251" t="str">
        <f t="shared" ca="1" si="0"/>
        <v>ENCERRADO</v>
      </c>
      <c r="L250" s="247" t="str">
        <f t="shared" ref="L250:M250" si="112">L249</f>
        <v xml:space="preserve">André Santos Cancella </v>
      </c>
      <c r="M250" s="247" t="str">
        <f t="shared" si="112"/>
        <v xml:space="preserve">andre.cancella@ifpr.edu.br </v>
      </c>
      <c r="N250" s="247"/>
      <c r="O250" s="247" t="str">
        <f t="shared" ref="O250:P250" si="113">O249</f>
        <v xml:space="preserve">Humberto Coelho Queiroz </v>
      </c>
      <c r="P250" s="247" t="str">
        <f t="shared" si="113"/>
        <v>humberto.queiroz@ifpr.edu.br</v>
      </c>
      <c r="Q250" s="247"/>
      <c r="R250" s="247" t="s">
        <v>639</v>
      </c>
      <c r="S250" s="247" t="s">
        <v>5109</v>
      </c>
      <c r="T250" s="283" t="s">
        <v>5110</v>
      </c>
      <c r="U250" s="247"/>
      <c r="V250" s="247" t="s">
        <v>5111</v>
      </c>
      <c r="W250" s="247"/>
      <c r="X250" s="99"/>
      <c r="Y250" s="99"/>
      <c r="Z250" s="99"/>
      <c r="AA250" s="99"/>
      <c r="AB250" s="99"/>
      <c r="AC250" s="99"/>
      <c r="AD250" s="99"/>
      <c r="AE250" s="99"/>
      <c r="AF250" s="99"/>
      <c r="AG250" s="99"/>
      <c r="AH250" s="99"/>
      <c r="AI250" s="99"/>
      <c r="AJ250" s="99"/>
      <c r="AK250" s="99"/>
      <c r="AL250" s="99"/>
      <c r="AM250" s="99"/>
      <c r="AN250" s="99"/>
      <c r="AO250" s="99"/>
      <c r="AP250" s="99"/>
      <c r="AQ250" s="99"/>
      <c r="AR250" s="99"/>
      <c r="AS250" s="99"/>
    </row>
    <row r="251" spans="1:45" ht="14.25" customHeight="1">
      <c r="A251" s="247" t="s">
        <v>5065</v>
      </c>
      <c r="B251" s="247" t="s">
        <v>5066</v>
      </c>
      <c r="C251" s="247"/>
      <c r="D251" s="247" t="s">
        <v>5067</v>
      </c>
      <c r="E251" s="297" t="s">
        <v>5068</v>
      </c>
      <c r="F251" s="358"/>
      <c r="G251" s="358">
        <v>44465</v>
      </c>
      <c r="H251" s="359">
        <v>44525</v>
      </c>
      <c r="I251" s="249" t="s">
        <v>55</v>
      </c>
      <c r="J251" s="249">
        <f ca="1">H251-CONTROLE!$A$2</f>
        <v>-725</v>
      </c>
      <c r="K251" s="251" t="str">
        <f t="shared" ca="1" si="0"/>
        <v>ENCERRADO</v>
      </c>
      <c r="L251" s="247" t="str">
        <f t="shared" ref="L251:M251" si="114">L250</f>
        <v xml:space="preserve">André Santos Cancella </v>
      </c>
      <c r="M251" s="247" t="str">
        <f t="shared" si="114"/>
        <v xml:space="preserve">andre.cancella@ifpr.edu.br </v>
      </c>
      <c r="N251" s="247"/>
      <c r="O251" s="247" t="str">
        <f t="shared" ref="O251:P251" si="115">O250</f>
        <v xml:space="preserve">Humberto Coelho Queiroz </v>
      </c>
      <c r="P251" s="247" t="str">
        <f t="shared" si="115"/>
        <v>humberto.queiroz@ifpr.edu.br</v>
      </c>
      <c r="Q251" s="247"/>
      <c r="R251" s="247" t="s">
        <v>353</v>
      </c>
      <c r="S251" s="247" t="s">
        <v>861</v>
      </c>
      <c r="T251" s="247" t="s">
        <v>5112</v>
      </c>
      <c r="U251" s="247"/>
      <c r="V251" s="247" t="s">
        <v>5113</v>
      </c>
      <c r="W251" s="247" t="s">
        <v>4607</v>
      </c>
      <c r="X251" s="99"/>
      <c r="Y251" s="99"/>
      <c r="Z251" s="99"/>
      <c r="AA251" s="99"/>
      <c r="AB251" s="99"/>
      <c r="AC251" s="99"/>
      <c r="AD251" s="99"/>
      <c r="AE251" s="99"/>
      <c r="AF251" s="99"/>
      <c r="AG251" s="99"/>
      <c r="AH251" s="99"/>
      <c r="AI251" s="99"/>
      <c r="AJ251" s="99"/>
      <c r="AK251" s="99"/>
      <c r="AL251" s="99"/>
      <c r="AM251" s="99"/>
      <c r="AN251" s="99"/>
      <c r="AO251" s="99"/>
      <c r="AP251" s="99"/>
      <c r="AQ251" s="99"/>
      <c r="AR251" s="99"/>
      <c r="AS251" s="99"/>
    </row>
    <row r="252" spans="1:45" ht="14.25" customHeight="1">
      <c r="A252" s="247" t="s">
        <v>5065</v>
      </c>
      <c r="B252" s="247" t="s">
        <v>5066</v>
      </c>
      <c r="C252" s="247"/>
      <c r="D252" s="247" t="s">
        <v>5067</v>
      </c>
      <c r="E252" s="297" t="s">
        <v>5068</v>
      </c>
      <c r="F252" s="358"/>
      <c r="G252" s="358">
        <v>44465</v>
      </c>
      <c r="H252" s="359">
        <v>44525</v>
      </c>
      <c r="I252" s="249" t="s">
        <v>55</v>
      </c>
      <c r="J252" s="249">
        <f ca="1">H252-CONTROLE!$A$2</f>
        <v>-725</v>
      </c>
      <c r="K252" s="251" t="str">
        <f t="shared" ca="1" si="0"/>
        <v>ENCERRADO</v>
      </c>
      <c r="L252" s="247" t="str">
        <f t="shared" ref="L252:M252" si="116">L251</f>
        <v xml:space="preserve">André Santos Cancella </v>
      </c>
      <c r="M252" s="247" t="str">
        <f t="shared" si="116"/>
        <v xml:space="preserve">andre.cancella@ifpr.edu.br </v>
      </c>
      <c r="N252" s="247"/>
      <c r="O252" s="247" t="str">
        <f t="shared" ref="O252:P252" si="117">O251</f>
        <v xml:space="preserve">Humberto Coelho Queiroz </v>
      </c>
      <c r="P252" s="247" t="str">
        <f t="shared" si="117"/>
        <v>humberto.queiroz@ifpr.edu.br</v>
      </c>
      <c r="Q252" s="247"/>
      <c r="R252" s="247" t="s">
        <v>616</v>
      </c>
      <c r="S252" s="247" t="s">
        <v>5114</v>
      </c>
      <c r="T252" s="247"/>
      <c r="U252" s="247"/>
      <c r="V252" s="247" t="s">
        <v>5115</v>
      </c>
      <c r="W252" s="247"/>
      <c r="X252" s="9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  <c r="AI252" s="99"/>
      <c r="AJ252" s="99"/>
      <c r="AK252" s="99"/>
      <c r="AL252" s="99"/>
      <c r="AM252" s="99"/>
      <c r="AN252" s="99"/>
      <c r="AO252" s="99"/>
      <c r="AP252" s="99"/>
      <c r="AQ252" s="99"/>
      <c r="AR252" s="99"/>
      <c r="AS252" s="99"/>
    </row>
    <row r="253" spans="1:45" ht="14.25" customHeight="1">
      <c r="A253" s="247" t="s">
        <v>5065</v>
      </c>
      <c r="B253" s="247" t="s">
        <v>5066</v>
      </c>
      <c r="C253" s="247"/>
      <c r="D253" s="247" t="s">
        <v>5067</v>
      </c>
      <c r="E253" s="297" t="s">
        <v>5068</v>
      </c>
      <c r="F253" s="358"/>
      <c r="G253" s="358">
        <v>44465</v>
      </c>
      <c r="H253" s="359">
        <v>44525</v>
      </c>
      <c r="I253" s="249" t="s">
        <v>55</v>
      </c>
      <c r="J253" s="249">
        <f ca="1">H253-CONTROLE!$A$2</f>
        <v>-725</v>
      </c>
      <c r="K253" s="251" t="str">
        <f t="shared" ca="1" si="0"/>
        <v>ENCERRADO</v>
      </c>
      <c r="L253" s="247" t="str">
        <f t="shared" ref="L253:M253" si="118">L252</f>
        <v xml:space="preserve">André Santos Cancella </v>
      </c>
      <c r="M253" s="247" t="str">
        <f t="shared" si="118"/>
        <v xml:space="preserve">andre.cancella@ifpr.edu.br </v>
      </c>
      <c r="N253" s="247"/>
      <c r="O253" s="247" t="str">
        <f t="shared" ref="O253:P253" si="119">O252</f>
        <v xml:space="preserve">Humberto Coelho Queiroz </v>
      </c>
      <c r="P253" s="247" t="str">
        <f t="shared" si="119"/>
        <v>humberto.queiroz@ifpr.edu.br</v>
      </c>
      <c r="Q253" s="247"/>
      <c r="R253" s="247" t="s">
        <v>808</v>
      </c>
      <c r="S253" s="247" t="s">
        <v>5116</v>
      </c>
      <c r="T253" s="247"/>
      <c r="U253" s="247"/>
      <c r="V253" s="247" t="s">
        <v>1528</v>
      </c>
      <c r="W253" s="247"/>
      <c r="X253" s="99"/>
      <c r="Y253" s="99"/>
      <c r="Z253" s="99"/>
      <c r="AA253" s="99"/>
      <c r="AB253" s="99"/>
      <c r="AC253" s="99"/>
      <c r="AD253" s="99"/>
      <c r="AE253" s="99"/>
      <c r="AF253" s="99"/>
      <c r="AG253" s="99"/>
      <c r="AH253" s="99"/>
      <c r="AI253" s="99"/>
      <c r="AJ253" s="99"/>
      <c r="AK253" s="99"/>
      <c r="AL253" s="99"/>
      <c r="AM253" s="99"/>
      <c r="AN253" s="99"/>
      <c r="AO253" s="99"/>
      <c r="AP253" s="99"/>
      <c r="AQ253" s="99"/>
      <c r="AR253" s="99"/>
      <c r="AS253" s="99"/>
    </row>
    <row r="254" spans="1:45" ht="14.25" customHeight="1">
      <c r="A254" s="247" t="s">
        <v>5065</v>
      </c>
      <c r="B254" s="247" t="s">
        <v>5066</v>
      </c>
      <c r="C254" s="247"/>
      <c r="D254" s="247" t="s">
        <v>5067</v>
      </c>
      <c r="E254" s="297" t="s">
        <v>5068</v>
      </c>
      <c r="F254" s="358"/>
      <c r="G254" s="358">
        <v>44465</v>
      </c>
      <c r="H254" s="359">
        <v>44525</v>
      </c>
      <c r="I254" s="249" t="s">
        <v>55</v>
      </c>
      <c r="J254" s="249">
        <f ca="1">H254-CONTROLE!$A$2</f>
        <v>-725</v>
      </c>
      <c r="K254" s="251" t="str">
        <f t="shared" ca="1" si="0"/>
        <v>ENCERRADO</v>
      </c>
      <c r="L254" s="247" t="str">
        <f t="shared" ref="L254:M254" si="120">L253</f>
        <v xml:space="preserve">André Santos Cancella </v>
      </c>
      <c r="M254" s="247" t="str">
        <f t="shared" si="120"/>
        <v xml:space="preserve">andre.cancella@ifpr.edu.br </v>
      </c>
      <c r="N254" s="247"/>
      <c r="O254" s="247" t="str">
        <f t="shared" ref="O254:P254" si="121">O253</f>
        <v xml:space="preserve">Humberto Coelho Queiroz </v>
      </c>
      <c r="P254" s="247" t="str">
        <f t="shared" si="121"/>
        <v>humberto.queiroz@ifpr.edu.br</v>
      </c>
      <c r="Q254" s="247"/>
      <c r="R254" s="247" t="s">
        <v>115</v>
      </c>
      <c r="S254" s="247" t="s">
        <v>5117</v>
      </c>
      <c r="T254" s="286" t="s">
        <v>5118</v>
      </c>
      <c r="U254" s="247"/>
      <c r="V254" s="247" t="s">
        <v>662</v>
      </c>
      <c r="W254" s="286" t="s">
        <v>5119</v>
      </c>
      <c r="X254" s="360"/>
      <c r="Y254" s="360"/>
      <c r="Z254" s="360"/>
      <c r="AA254" s="360"/>
      <c r="AB254" s="360"/>
      <c r="AC254" s="360"/>
      <c r="AD254" s="360"/>
      <c r="AE254" s="360"/>
      <c r="AF254" s="360"/>
      <c r="AG254" s="360"/>
      <c r="AH254" s="360"/>
      <c r="AI254" s="360"/>
      <c r="AJ254" s="360"/>
      <c r="AK254" s="360"/>
      <c r="AL254" s="360"/>
      <c r="AM254" s="360"/>
      <c r="AN254" s="360"/>
      <c r="AO254" s="360"/>
      <c r="AP254" s="360"/>
      <c r="AQ254" s="360"/>
      <c r="AR254" s="360"/>
      <c r="AS254" s="360"/>
    </row>
    <row r="255" spans="1:45" ht="14.25" customHeight="1">
      <c r="A255" s="247" t="s">
        <v>5065</v>
      </c>
      <c r="B255" s="247" t="s">
        <v>5066</v>
      </c>
      <c r="C255" s="247"/>
      <c r="D255" s="247" t="s">
        <v>5067</v>
      </c>
      <c r="E255" s="297" t="s">
        <v>5068</v>
      </c>
      <c r="F255" s="358"/>
      <c r="G255" s="358">
        <v>44465</v>
      </c>
      <c r="H255" s="359">
        <v>44525</v>
      </c>
      <c r="I255" s="249" t="s">
        <v>55</v>
      </c>
      <c r="J255" s="249">
        <f ca="1">H255-CONTROLE!$A$2</f>
        <v>-725</v>
      </c>
      <c r="K255" s="251" t="str">
        <f t="shared" ca="1" si="0"/>
        <v>ENCERRADO</v>
      </c>
      <c r="L255" s="247" t="str">
        <f t="shared" ref="L255:M255" si="122">L254</f>
        <v xml:space="preserve">André Santos Cancella </v>
      </c>
      <c r="M255" s="247" t="str">
        <f t="shared" si="122"/>
        <v xml:space="preserve">andre.cancella@ifpr.edu.br </v>
      </c>
      <c r="N255" s="247"/>
      <c r="O255" s="247" t="str">
        <f t="shared" ref="O255:P255" si="123">O254</f>
        <v xml:space="preserve">Humberto Coelho Queiroz </v>
      </c>
      <c r="P255" s="247" t="str">
        <f t="shared" si="123"/>
        <v>humberto.queiroz@ifpr.edu.br</v>
      </c>
      <c r="Q255" s="247"/>
      <c r="R255" s="247" t="s">
        <v>458</v>
      </c>
      <c r="S255" s="247" t="s">
        <v>1393</v>
      </c>
      <c r="T255" s="247" t="s">
        <v>5120</v>
      </c>
      <c r="U255" s="247"/>
      <c r="V255" s="247" t="s">
        <v>5121</v>
      </c>
      <c r="W255" s="247"/>
      <c r="X255" s="99"/>
      <c r="Y255" s="99"/>
      <c r="Z255" s="99"/>
      <c r="AA255" s="99"/>
      <c r="AB255" s="99"/>
      <c r="AC255" s="99"/>
      <c r="AD255" s="99"/>
      <c r="AE255" s="99"/>
      <c r="AF255" s="99"/>
      <c r="AG255" s="99"/>
      <c r="AH255" s="99"/>
      <c r="AI255" s="99"/>
      <c r="AJ255" s="99"/>
      <c r="AK255" s="99"/>
      <c r="AL255" s="99"/>
      <c r="AM255" s="99"/>
      <c r="AN255" s="99"/>
      <c r="AO255" s="99"/>
      <c r="AP255" s="99"/>
      <c r="AQ255" s="99"/>
      <c r="AR255" s="99"/>
      <c r="AS255" s="99"/>
    </row>
    <row r="256" spans="1:45" ht="14.25" customHeight="1">
      <c r="A256" s="247" t="s">
        <v>5065</v>
      </c>
      <c r="B256" s="247" t="s">
        <v>5066</v>
      </c>
      <c r="C256" s="247"/>
      <c r="D256" s="247" t="s">
        <v>5067</v>
      </c>
      <c r="E256" s="297" t="s">
        <v>5068</v>
      </c>
      <c r="F256" s="358"/>
      <c r="G256" s="358">
        <v>44465</v>
      </c>
      <c r="H256" s="359">
        <v>44525</v>
      </c>
      <c r="I256" s="249" t="s">
        <v>55</v>
      </c>
      <c r="J256" s="249">
        <f ca="1">H256-CONTROLE!$A$2</f>
        <v>-725</v>
      </c>
      <c r="K256" s="251" t="str">
        <f t="shared" ca="1" si="0"/>
        <v>ENCERRADO</v>
      </c>
      <c r="L256" s="247" t="str">
        <f t="shared" ref="L256:M256" si="124">L255</f>
        <v xml:space="preserve">André Santos Cancella </v>
      </c>
      <c r="M256" s="247" t="str">
        <f t="shared" si="124"/>
        <v xml:space="preserve">andre.cancella@ifpr.edu.br </v>
      </c>
      <c r="N256" s="247"/>
      <c r="O256" s="247" t="str">
        <f t="shared" ref="O256:P256" si="125">O255</f>
        <v xml:space="preserve">Humberto Coelho Queiroz </v>
      </c>
      <c r="P256" s="247" t="str">
        <f t="shared" si="125"/>
        <v>humberto.queiroz@ifpr.edu.br</v>
      </c>
      <c r="Q256" s="247"/>
      <c r="R256" s="247" t="s">
        <v>4661</v>
      </c>
      <c r="S256" s="247" t="s">
        <v>742</v>
      </c>
      <c r="T256" s="247"/>
      <c r="U256" s="247"/>
      <c r="V256" s="247" t="s">
        <v>4430</v>
      </c>
      <c r="W256" s="247"/>
      <c r="X256" s="99"/>
      <c r="Y256" s="99"/>
      <c r="Z256" s="99"/>
      <c r="AA256" s="99"/>
      <c r="AB256" s="99"/>
      <c r="AC256" s="99"/>
      <c r="AD256" s="99"/>
      <c r="AE256" s="99"/>
      <c r="AF256" s="99"/>
      <c r="AG256" s="99"/>
      <c r="AH256" s="99"/>
      <c r="AI256" s="99"/>
      <c r="AJ256" s="99"/>
      <c r="AK256" s="99"/>
      <c r="AL256" s="99"/>
      <c r="AM256" s="99"/>
      <c r="AN256" s="99"/>
      <c r="AO256" s="99"/>
      <c r="AP256" s="99"/>
      <c r="AQ256" s="99"/>
      <c r="AR256" s="99"/>
      <c r="AS256" s="99"/>
    </row>
    <row r="257" spans="1:45" ht="14.25" customHeight="1">
      <c r="A257" s="247" t="s">
        <v>5122</v>
      </c>
      <c r="B257" s="247" t="s">
        <v>5123</v>
      </c>
      <c r="C257" s="247"/>
      <c r="D257" s="247" t="s">
        <v>5124</v>
      </c>
      <c r="E257" s="297" t="s">
        <v>181</v>
      </c>
      <c r="F257" s="296"/>
      <c r="G257" s="296">
        <v>44178</v>
      </c>
      <c r="H257" s="296">
        <v>44542</v>
      </c>
      <c r="I257" s="249" t="s">
        <v>26</v>
      </c>
      <c r="J257" s="249">
        <f ca="1">H257-CONTROLE!$A$2</f>
        <v>-708</v>
      </c>
      <c r="K257" s="251" t="str">
        <f t="shared" ca="1" si="0"/>
        <v>ENCERRADO</v>
      </c>
      <c r="L257" s="247" t="s">
        <v>4615</v>
      </c>
      <c r="M257" s="247" t="s">
        <v>4616</v>
      </c>
      <c r="N257" s="250"/>
      <c r="O257" s="250" t="s">
        <v>267</v>
      </c>
      <c r="P257" s="247"/>
      <c r="Q257" s="247"/>
      <c r="R257" s="247" t="s">
        <v>770</v>
      </c>
      <c r="S257" s="247" t="s">
        <v>267</v>
      </c>
      <c r="T257" s="247" t="s">
        <v>268</v>
      </c>
      <c r="U257" s="361"/>
      <c r="V257" s="361" t="s">
        <v>891</v>
      </c>
      <c r="W257" s="247"/>
      <c r="X257" s="99"/>
      <c r="Y257" s="99"/>
      <c r="Z257" s="99"/>
      <c r="AA257" s="99"/>
      <c r="AB257" s="99"/>
      <c r="AC257" s="99"/>
      <c r="AD257" s="99"/>
      <c r="AE257" s="99"/>
      <c r="AF257" s="99"/>
      <c r="AG257" s="99"/>
      <c r="AH257" s="99"/>
      <c r="AI257" s="99"/>
      <c r="AJ257" s="99"/>
      <c r="AK257" s="99"/>
      <c r="AL257" s="99"/>
      <c r="AM257" s="99"/>
      <c r="AN257" s="99"/>
      <c r="AO257" s="99"/>
      <c r="AP257" s="99"/>
      <c r="AQ257" s="99"/>
      <c r="AR257" s="99"/>
      <c r="AS257" s="99"/>
    </row>
    <row r="258" spans="1:45" ht="14.25" customHeight="1">
      <c r="A258" s="246" t="s">
        <v>5125</v>
      </c>
      <c r="B258" s="247" t="s">
        <v>4828</v>
      </c>
      <c r="C258" s="247" t="s">
        <v>5126</v>
      </c>
      <c r="D258" s="247" t="s">
        <v>4830</v>
      </c>
      <c r="E258" s="297" t="s">
        <v>4831</v>
      </c>
      <c r="F258" s="296"/>
      <c r="G258" s="296">
        <v>43838</v>
      </c>
      <c r="H258" s="296">
        <v>44204</v>
      </c>
      <c r="I258" s="249" t="s">
        <v>138</v>
      </c>
      <c r="J258" s="249">
        <f ca="1">H258-CONTROLE!$A$2</f>
        <v>-1046</v>
      </c>
      <c r="K258" s="251" t="str">
        <f t="shared" ca="1" si="0"/>
        <v>ENCERRADO</v>
      </c>
      <c r="L258" s="247" t="s">
        <v>3383</v>
      </c>
      <c r="M258" s="247" t="s">
        <v>4608</v>
      </c>
      <c r="N258" s="247"/>
      <c r="O258" s="247" t="s">
        <v>4532</v>
      </c>
      <c r="P258" s="247" t="s">
        <v>4540</v>
      </c>
      <c r="Q258" s="247"/>
      <c r="R258" s="247" t="s">
        <v>353</v>
      </c>
      <c r="S258" s="247" t="s">
        <v>1316</v>
      </c>
      <c r="T258" s="247" t="s">
        <v>1317</v>
      </c>
      <c r="U258" s="247"/>
      <c r="V258" s="247" t="s">
        <v>4540</v>
      </c>
      <c r="W258" s="247"/>
      <c r="X258" s="341"/>
      <c r="Y258" s="341"/>
      <c r="Z258" s="341"/>
      <c r="AA258" s="341"/>
      <c r="AB258" s="341"/>
      <c r="AC258" s="341"/>
      <c r="AD258" s="341"/>
      <c r="AE258" s="341"/>
      <c r="AF258" s="341"/>
      <c r="AG258" s="341"/>
      <c r="AH258" s="341"/>
      <c r="AI258" s="341"/>
      <c r="AJ258" s="341"/>
      <c r="AK258" s="341"/>
      <c r="AL258" s="341"/>
      <c r="AM258" s="341"/>
      <c r="AN258" s="341"/>
      <c r="AO258" s="341"/>
      <c r="AP258" s="341"/>
      <c r="AQ258" s="341"/>
      <c r="AR258" s="341"/>
      <c r="AS258" s="341"/>
    </row>
    <row r="259" spans="1:45" ht="14.25" customHeight="1">
      <c r="A259" s="42" t="s">
        <v>5127</v>
      </c>
      <c r="B259" s="42" t="s">
        <v>5128</v>
      </c>
      <c r="C259" s="42"/>
      <c r="D259" s="42" t="s">
        <v>5129</v>
      </c>
      <c r="E259" s="44"/>
      <c r="F259" s="44"/>
      <c r="G259" s="44">
        <v>41733</v>
      </c>
      <c r="H259" s="44">
        <v>43559</v>
      </c>
      <c r="I259" s="45"/>
      <c r="J259" s="45">
        <f ca="1">H259-A2</f>
        <v>-1691</v>
      </c>
      <c r="K259" s="362" t="str">
        <f t="shared" ca="1" si="0"/>
        <v>ENCERRADO</v>
      </c>
      <c r="L259" s="42" t="s">
        <v>5130</v>
      </c>
      <c r="M259" s="42" t="s">
        <v>189</v>
      </c>
      <c r="N259" s="42"/>
      <c r="O259" s="42" t="s">
        <v>5131</v>
      </c>
      <c r="P259" s="42" t="s">
        <v>654</v>
      </c>
      <c r="Q259" s="363"/>
      <c r="R259" s="363" t="s">
        <v>187</v>
      </c>
      <c r="S259" s="363" t="s">
        <v>185</v>
      </c>
      <c r="T259" s="363" t="s">
        <v>186</v>
      </c>
      <c r="U259" s="363"/>
      <c r="V259" s="363" t="s">
        <v>191</v>
      </c>
      <c r="W259" s="363" t="s">
        <v>192</v>
      </c>
      <c r="X259" s="364"/>
      <c r="Y259" s="364"/>
      <c r="Z259" s="364"/>
      <c r="AA259" s="364"/>
      <c r="AB259" s="364"/>
      <c r="AC259" s="364"/>
      <c r="AD259" s="364"/>
      <c r="AE259" s="364"/>
      <c r="AF259" s="364"/>
      <c r="AG259" s="364"/>
      <c r="AH259" s="364"/>
      <c r="AI259" s="364"/>
      <c r="AJ259" s="364"/>
      <c r="AK259" s="364"/>
      <c r="AL259" s="364"/>
      <c r="AM259" s="364"/>
      <c r="AN259" s="364"/>
      <c r="AO259" s="364"/>
      <c r="AP259" s="364"/>
      <c r="AQ259" s="364"/>
      <c r="AR259" s="364"/>
      <c r="AS259" s="364"/>
    </row>
    <row r="260" spans="1:45" ht="14.25" customHeight="1">
      <c r="A260" s="42" t="s">
        <v>5132</v>
      </c>
      <c r="B260" s="42" t="s">
        <v>5133</v>
      </c>
      <c r="C260" s="42" t="s">
        <v>5134</v>
      </c>
      <c r="D260" s="42" t="s">
        <v>5135</v>
      </c>
      <c r="E260" s="43" t="s">
        <v>1010</v>
      </c>
      <c r="F260" s="43" t="s">
        <v>25</v>
      </c>
      <c r="G260" s="44">
        <v>44422</v>
      </c>
      <c r="H260" s="44">
        <v>44787</v>
      </c>
      <c r="I260" s="45" t="s">
        <v>633</v>
      </c>
      <c r="J260" s="45">
        <f ca="1">H260-CONTROLE!$A$2</f>
        <v>-463</v>
      </c>
      <c r="K260" s="37" t="str">
        <f t="shared" ref="K260:K325" ca="1" si="126">IF(J260&lt;=0,"ENCERRADO",IF(J260&lt;=30,"URGENTE",IF(J260&lt;=90,"PROVIDÊNCIAS","VIGENTE")))</f>
        <v>ENCERRADO</v>
      </c>
      <c r="L260" s="42" t="s">
        <v>5136</v>
      </c>
      <c r="M260" s="42" t="s">
        <v>5137</v>
      </c>
      <c r="N260" s="365" t="s">
        <v>5138</v>
      </c>
      <c r="O260" s="51" t="s">
        <v>509</v>
      </c>
      <c r="P260" s="42" t="s">
        <v>510</v>
      </c>
      <c r="Q260" s="42" t="s">
        <v>5138</v>
      </c>
      <c r="R260" s="42" t="s">
        <v>4652</v>
      </c>
      <c r="S260" s="42" t="s">
        <v>4769</v>
      </c>
      <c r="T260" s="42" t="s">
        <v>941</v>
      </c>
      <c r="U260" s="42" t="s">
        <v>5139</v>
      </c>
      <c r="V260" s="42" t="s">
        <v>509</v>
      </c>
      <c r="W260" s="42" t="s">
        <v>510</v>
      </c>
      <c r="X260" s="42" t="s">
        <v>5139</v>
      </c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</row>
    <row r="261" spans="1:45" ht="14.25" customHeight="1">
      <c r="A261" s="42" t="s">
        <v>5132</v>
      </c>
      <c r="B261" s="42" t="s">
        <v>5133</v>
      </c>
      <c r="C261" s="42" t="s">
        <v>5134</v>
      </c>
      <c r="D261" s="42" t="s">
        <v>5135</v>
      </c>
      <c r="E261" s="43" t="s">
        <v>1010</v>
      </c>
      <c r="F261" s="43" t="s">
        <v>25</v>
      </c>
      <c r="G261" s="44">
        <v>44422</v>
      </c>
      <c r="H261" s="44">
        <v>44787</v>
      </c>
      <c r="I261" s="45" t="s">
        <v>633</v>
      </c>
      <c r="J261" s="45">
        <f ca="1">H261-CONTROLE!$A$2</f>
        <v>-463</v>
      </c>
      <c r="K261" s="37" t="str">
        <f t="shared" ca="1" si="126"/>
        <v>ENCERRADO</v>
      </c>
      <c r="L261" s="42" t="s">
        <v>5136</v>
      </c>
      <c r="M261" s="42" t="s">
        <v>5137</v>
      </c>
      <c r="N261" s="365" t="s">
        <v>5138</v>
      </c>
      <c r="O261" s="51" t="s">
        <v>509</v>
      </c>
      <c r="P261" s="42" t="s">
        <v>510</v>
      </c>
      <c r="Q261" s="42" t="s">
        <v>5138</v>
      </c>
      <c r="R261" s="42" t="s">
        <v>5140</v>
      </c>
      <c r="S261" s="42" t="s">
        <v>4769</v>
      </c>
      <c r="T261" s="42" t="s">
        <v>941</v>
      </c>
      <c r="U261" s="42" t="s">
        <v>5139</v>
      </c>
      <c r="V261" s="42" t="s">
        <v>519</v>
      </c>
      <c r="W261" s="42" t="s">
        <v>520</v>
      </c>
      <c r="X261" s="42" t="s">
        <v>5139</v>
      </c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</row>
    <row r="262" spans="1:45" ht="14.25" customHeight="1">
      <c r="A262" s="58" t="s">
        <v>5141</v>
      </c>
      <c r="B262" s="58" t="s">
        <v>5142</v>
      </c>
      <c r="C262" s="58" t="s">
        <v>5143</v>
      </c>
      <c r="D262" s="58" t="s">
        <v>5144</v>
      </c>
      <c r="E262" s="116"/>
      <c r="F262" s="116"/>
      <c r="G262" s="116">
        <v>43073</v>
      </c>
      <c r="H262" s="116">
        <v>43438</v>
      </c>
      <c r="I262" s="256"/>
      <c r="J262" s="256">
        <f ca="1">H262-A2</f>
        <v>-1812</v>
      </c>
      <c r="K262" s="257" t="str">
        <f t="shared" ca="1" si="126"/>
        <v>ENCERRADO</v>
      </c>
      <c r="L262" s="55" t="s">
        <v>154</v>
      </c>
      <c r="M262" s="55" t="s">
        <v>4625</v>
      </c>
      <c r="N262" s="55"/>
      <c r="O262" s="55" t="s">
        <v>157</v>
      </c>
      <c r="P262" s="55" t="s">
        <v>5145</v>
      </c>
      <c r="Q262" s="366"/>
      <c r="R262" s="366" t="s">
        <v>160</v>
      </c>
      <c r="S262" s="55" t="s">
        <v>5146</v>
      </c>
      <c r="T262" s="58" t="s">
        <v>1463</v>
      </c>
      <c r="U262" s="55"/>
      <c r="V262" s="55" t="s">
        <v>5147</v>
      </c>
      <c r="W262" s="58" t="s">
        <v>5148</v>
      </c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</row>
    <row r="263" spans="1:45" ht="14.25" customHeight="1">
      <c r="A263" s="55" t="s">
        <v>5149</v>
      </c>
      <c r="B263" s="58" t="s">
        <v>5150</v>
      </c>
      <c r="C263" s="58" t="s">
        <v>5151</v>
      </c>
      <c r="D263" s="58" t="s">
        <v>5152</v>
      </c>
      <c r="E263" s="116"/>
      <c r="F263" s="116"/>
      <c r="G263" s="116">
        <v>43069</v>
      </c>
      <c r="H263" s="116">
        <v>43434</v>
      </c>
      <c r="I263" s="256"/>
      <c r="J263" s="256">
        <f ca="1">H263-A2</f>
        <v>-1816</v>
      </c>
      <c r="K263" s="257" t="str">
        <f t="shared" ca="1" si="126"/>
        <v>ENCERRADO</v>
      </c>
      <c r="L263" s="55" t="s">
        <v>191</v>
      </c>
      <c r="M263" s="55" t="s">
        <v>192</v>
      </c>
      <c r="N263" s="55"/>
      <c r="O263" s="55" t="s">
        <v>1910</v>
      </c>
      <c r="P263" s="55" t="s">
        <v>1911</v>
      </c>
      <c r="Q263" s="55"/>
      <c r="R263" s="55" t="s">
        <v>187</v>
      </c>
      <c r="S263" s="55" t="s">
        <v>5153</v>
      </c>
      <c r="T263" s="55" t="s">
        <v>5154</v>
      </c>
      <c r="U263" s="55"/>
      <c r="V263" s="55" t="s">
        <v>5155</v>
      </c>
      <c r="W263" s="55" t="s">
        <v>1905</v>
      </c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57"/>
      <c r="AN263" s="57"/>
      <c r="AO263" s="57"/>
      <c r="AP263" s="57"/>
      <c r="AQ263" s="57"/>
      <c r="AR263" s="57"/>
      <c r="AS263" s="57"/>
    </row>
    <row r="264" spans="1:45" ht="14.25" customHeight="1">
      <c r="A264" s="367" t="s">
        <v>5156</v>
      </c>
      <c r="B264" s="58" t="s">
        <v>5150</v>
      </c>
      <c r="C264" s="58" t="s">
        <v>5157</v>
      </c>
      <c r="D264" s="58" t="s">
        <v>5158</v>
      </c>
      <c r="E264" s="116"/>
      <c r="F264" s="116"/>
      <c r="G264" s="116">
        <v>43088</v>
      </c>
      <c r="H264" s="116">
        <v>43453</v>
      </c>
      <c r="I264" s="256"/>
      <c r="J264" s="256">
        <f ca="1">H264-A2</f>
        <v>-1797</v>
      </c>
      <c r="K264" s="257" t="str">
        <f t="shared" ca="1" si="126"/>
        <v>ENCERRADO</v>
      </c>
      <c r="L264" s="58" t="s">
        <v>5159</v>
      </c>
      <c r="M264" s="55" t="s">
        <v>3262</v>
      </c>
      <c r="N264" s="58"/>
      <c r="O264" s="58" t="s">
        <v>5160</v>
      </c>
      <c r="P264" s="55" t="s">
        <v>5161</v>
      </c>
      <c r="Q264" s="55"/>
      <c r="R264" s="55" t="s">
        <v>770</v>
      </c>
      <c r="S264" s="55" t="s">
        <v>5162</v>
      </c>
      <c r="T264" s="55" t="s">
        <v>5163</v>
      </c>
      <c r="U264" s="55"/>
      <c r="V264" s="55" t="s">
        <v>5164</v>
      </c>
      <c r="W264" s="55" t="s">
        <v>5165</v>
      </c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  <c r="AL264" s="57"/>
      <c r="AM264" s="57"/>
      <c r="AN264" s="57"/>
      <c r="AO264" s="57"/>
      <c r="AP264" s="57"/>
      <c r="AQ264" s="57"/>
      <c r="AR264" s="57"/>
      <c r="AS264" s="57"/>
    </row>
    <row r="265" spans="1:45" ht="14.25" customHeight="1">
      <c r="A265" s="55" t="s">
        <v>5166</v>
      </c>
      <c r="B265" s="58" t="s">
        <v>5150</v>
      </c>
      <c r="C265" s="58" t="s">
        <v>5167</v>
      </c>
      <c r="D265" s="58" t="s">
        <v>5152</v>
      </c>
      <c r="E265" s="61"/>
      <c r="F265" s="61"/>
      <c r="G265" s="61">
        <v>43080</v>
      </c>
      <c r="H265" s="61">
        <v>43445</v>
      </c>
      <c r="I265" s="256"/>
      <c r="J265" s="256">
        <f ca="1">H265-A2</f>
        <v>-1805</v>
      </c>
      <c r="K265" s="46" t="str">
        <f t="shared" ca="1" si="126"/>
        <v>ENCERRADO</v>
      </c>
      <c r="L265" s="55" t="s">
        <v>5168</v>
      </c>
      <c r="M265" s="55" t="s">
        <v>5169</v>
      </c>
      <c r="N265" s="55"/>
      <c r="O265" s="55" t="s">
        <v>4634</v>
      </c>
      <c r="P265" s="55" t="s">
        <v>4635</v>
      </c>
      <c r="Q265" s="63"/>
      <c r="R265" s="63" t="s">
        <v>4554</v>
      </c>
      <c r="S265" s="55" t="s">
        <v>5170</v>
      </c>
      <c r="T265" s="368" t="s">
        <v>4019</v>
      </c>
      <c r="U265" s="55"/>
      <c r="V265" s="55" t="s">
        <v>5171</v>
      </c>
      <c r="W265" s="55" t="s">
        <v>734</v>
      </c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57"/>
      <c r="AN265" s="57"/>
      <c r="AO265" s="57"/>
      <c r="AP265" s="57"/>
      <c r="AQ265" s="57"/>
      <c r="AR265" s="57"/>
      <c r="AS265" s="57"/>
    </row>
    <row r="266" spans="1:45" ht="14.25" customHeight="1">
      <c r="A266" s="55" t="s">
        <v>5172</v>
      </c>
      <c r="B266" s="58" t="s">
        <v>5150</v>
      </c>
      <c r="C266" s="58" t="s">
        <v>5173</v>
      </c>
      <c r="D266" s="58" t="s">
        <v>5152</v>
      </c>
      <c r="E266" s="116"/>
      <c r="F266" s="116"/>
      <c r="G266" s="116">
        <v>43080</v>
      </c>
      <c r="H266" s="116">
        <v>43445</v>
      </c>
      <c r="I266" s="256"/>
      <c r="J266" s="256">
        <f ca="1">H266-A2</f>
        <v>-1805</v>
      </c>
      <c r="K266" s="46" t="str">
        <f t="shared" ca="1" si="126"/>
        <v>ENCERRADO</v>
      </c>
      <c r="L266" s="55" t="s">
        <v>5174</v>
      </c>
      <c r="M266" s="55" t="s">
        <v>3093</v>
      </c>
      <c r="N266" s="55"/>
      <c r="O266" s="55" t="s">
        <v>5175</v>
      </c>
      <c r="P266" s="55" t="s">
        <v>5176</v>
      </c>
      <c r="Q266" s="55"/>
      <c r="R266" s="55" t="s">
        <v>172</v>
      </c>
      <c r="S266" s="55" t="s">
        <v>5177</v>
      </c>
      <c r="T266" s="55" t="s">
        <v>5178</v>
      </c>
      <c r="U266" s="55"/>
      <c r="V266" s="55" t="s">
        <v>5179</v>
      </c>
      <c r="W266" s="55" t="s">
        <v>3834</v>
      </c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57"/>
      <c r="AO266" s="57"/>
      <c r="AP266" s="57"/>
      <c r="AQ266" s="57"/>
      <c r="AR266" s="57"/>
      <c r="AS266" s="57"/>
    </row>
    <row r="267" spans="1:45" ht="14.25" customHeight="1">
      <c r="A267" s="367" t="s">
        <v>5180</v>
      </c>
      <c r="B267" s="58" t="s">
        <v>5181</v>
      </c>
      <c r="C267" s="58" t="s">
        <v>5181</v>
      </c>
      <c r="D267" s="58" t="s">
        <v>5158</v>
      </c>
      <c r="E267" s="116"/>
      <c r="F267" s="116"/>
      <c r="G267" s="116">
        <v>43080</v>
      </c>
      <c r="H267" s="116">
        <v>43445</v>
      </c>
      <c r="I267" s="256"/>
      <c r="J267" s="256">
        <f ca="1">H267-A2</f>
        <v>-1805</v>
      </c>
      <c r="K267" s="46" t="str">
        <f t="shared" ca="1" si="126"/>
        <v>ENCERRADO</v>
      </c>
      <c r="L267" s="58" t="s">
        <v>1323</v>
      </c>
      <c r="M267" s="55" t="s">
        <v>5182</v>
      </c>
      <c r="N267" s="55"/>
      <c r="O267" s="55"/>
      <c r="P267" s="55"/>
      <c r="Q267" s="55"/>
      <c r="R267" s="55" t="s">
        <v>616</v>
      </c>
      <c r="S267" s="55" t="s">
        <v>5183</v>
      </c>
      <c r="T267" s="55" t="s">
        <v>5184</v>
      </c>
      <c r="U267" s="55"/>
      <c r="V267" s="55"/>
      <c r="W267" s="55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57"/>
      <c r="AO267" s="57"/>
      <c r="AP267" s="57"/>
      <c r="AQ267" s="57"/>
      <c r="AR267" s="57"/>
      <c r="AS267" s="57"/>
    </row>
    <row r="268" spans="1:45" ht="14.25" customHeight="1">
      <c r="A268" s="42" t="s">
        <v>5185</v>
      </c>
      <c r="B268" s="42" t="s">
        <v>5186</v>
      </c>
      <c r="C268" s="42" t="s">
        <v>5187</v>
      </c>
      <c r="D268" s="42" t="s">
        <v>5188</v>
      </c>
      <c r="E268" s="44"/>
      <c r="F268" s="44"/>
      <c r="G268" s="44">
        <v>43312</v>
      </c>
      <c r="H268" s="44">
        <v>43677</v>
      </c>
      <c r="I268" s="45"/>
      <c r="J268" s="45">
        <f ca="1">H268-CONTROLE!A2</f>
        <v>-1573</v>
      </c>
      <c r="K268" s="251" t="str">
        <f t="shared" ca="1" si="126"/>
        <v>ENCERRADO</v>
      </c>
      <c r="L268" s="42" t="s">
        <v>5189</v>
      </c>
      <c r="M268" s="42" t="s">
        <v>88</v>
      </c>
      <c r="N268" s="42"/>
      <c r="O268" s="42" t="s">
        <v>5190</v>
      </c>
      <c r="P268" s="369" t="s">
        <v>4578</v>
      </c>
      <c r="Q268" s="42"/>
      <c r="R268" s="42" t="s">
        <v>90</v>
      </c>
      <c r="S268" s="42" t="s">
        <v>786</v>
      </c>
      <c r="T268" s="370" t="s">
        <v>334</v>
      </c>
      <c r="U268" s="42"/>
      <c r="V268" s="42" t="s">
        <v>1311</v>
      </c>
      <c r="W268" s="42" t="s">
        <v>5191</v>
      </c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</row>
    <row r="269" spans="1:45" ht="14.25" customHeight="1">
      <c r="A269" s="42" t="s">
        <v>5192</v>
      </c>
      <c r="B269" s="42" t="s">
        <v>5193</v>
      </c>
      <c r="C269" s="42"/>
      <c r="D269" s="42" t="s">
        <v>5194</v>
      </c>
      <c r="E269" s="43" t="s">
        <v>302</v>
      </c>
      <c r="F269" s="44"/>
      <c r="G269" s="44">
        <v>44088</v>
      </c>
      <c r="H269" s="44">
        <v>44330</v>
      </c>
      <c r="I269" s="45" t="s">
        <v>440</v>
      </c>
      <c r="J269" s="45">
        <f ca="1">H269-CONTROLE!$A$2</f>
        <v>-920</v>
      </c>
      <c r="K269" s="371" t="str">
        <f t="shared" ca="1" si="126"/>
        <v>ENCERRADO</v>
      </c>
      <c r="L269" s="42" t="s">
        <v>5195</v>
      </c>
      <c r="M269" s="42" t="s">
        <v>241</v>
      </c>
      <c r="N269" s="42"/>
      <c r="O269" s="42" t="s">
        <v>570</v>
      </c>
      <c r="P269" s="42" t="s">
        <v>238</v>
      </c>
      <c r="Q269" s="42"/>
      <c r="R269" s="42" t="s">
        <v>242</v>
      </c>
      <c r="S269" s="42" t="s">
        <v>5072</v>
      </c>
      <c r="T269" s="42" t="s">
        <v>4551</v>
      </c>
      <c r="U269" s="42"/>
      <c r="V269" s="42" t="s">
        <v>240</v>
      </c>
      <c r="W269" s="42" t="s">
        <v>241</v>
      </c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</row>
    <row r="270" spans="1:45" ht="14.25" customHeight="1">
      <c r="A270" s="42" t="s">
        <v>5196</v>
      </c>
      <c r="B270" s="32" t="s">
        <v>5197</v>
      </c>
      <c r="C270" s="32"/>
      <c r="D270" s="32" t="s">
        <v>1861</v>
      </c>
      <c r="E270" s="33" t="s">
        <v>181</v>
      </c>
      <c r="F270" s="33" t="s">
        <v>25</v>
      </c>
      <c r="G270" s="34">
        <v>44354</v>
      </c>
      <c r="H270" s="34">
        <v>44719</v>
      </c>
      <c r="I270" s="35" t="s">
        <v>219</v>
      </c>
      <c r="J270" s="36">
        <f ca="1">H270-CONTROLE!$A$2</f>
        <v>-531</v>
      </c>
      <c r="K270" s="37" t="str">
        <f t="shared" ca="1" si="126"/>
        <v>ENCERRADO</v>
      </c>
      <c r="L270" s="32" t="s">
        <v>377</v>
      </c>
      <c r="M270" s="32" t="s">
        <v>378</v>
      </c>
      <c r="N270" s="32" t="s">
        <v>5198</v>
      </c>
      <c r="O270" s="32" t="s">
        <v>56</v>
      </c>
      <c r="P270" s="32" t="s">
        <v>812</v>
      </c>
      <c r="Q270" s="39"/>
      <c r="R270" s="39" t="s">
        <v>61</v>
      </c>
      <c r="S270" s="32" t="s">
        <v>1863</v>
      </c>
      <c r="T270" s="32" t="s">
        <v>1864</v>
      </c>
      <c r="U270" s="40"/>
      <c r="V270" s="32" t="s">
        <v>5199</v>
      </c>
      <c r="W270" s="32" t="s">
        <v>1532</v>
      </c>
      <c r="X270" s="40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</row>
    <row r="271" spans="1:45" ht="14.25" customHeight="1">
      <c r="A271" s="31">
        <v>42767</v>
      </c>
      <c r="B271" s="42" t="s">
        <v>5200</v>
      </c>
      <c r="C271" s="42"/>
      <c r="D271" s="42" t="s">
        <v>5001</v>
      </c>
      <c r="E271" s="43" t="s">
        <v>1033</v>
      </c>
      <c r="F271" s="44"/>
      <c r="G271" s="44">
        <v>44305</v>
      </c>
      <c r="H271" s="44">
        <v>44669</v>
      </c>
      <c r="I271" s="45" t="s">
        <v>199</v>
      </c>
      <c r="J271" s="45">
        <f ca="1">H271-CONTROLE!$A$2</f>
        <v>-581</v>
      </c>
      <c r="K271" s="362" t="str">
        <f t="shared" ca="1" si="126"/>
        <v>ENCERRADO</v>
      </c>
      <c r="L271" s="42" t="s">
        <v>59</v>
      </c>
      <c r="M271" s="42" t="s">
        <v>200</v>
      </c>
      <c r="N271" s="365" t="s">
        <v>5201</v>
      </c>
      <c r="O271" s="51" t="s">
        <v>206</v>
      </c>
      <c r="P271" s="42" t="s">
        <v>207</v>
      </c>
      <c r="Q271" s="42"/>
      <c r="R271" s="42" t="s">
        <v>65</v>
      </c>
      <c r="S271" s="42" t="s">
        <v>1921</v>
      </c>
      <c r="T271" s="42" t="s">
        <v>1922</v>
      </c>
      <c r="U271" s="42"/>
      <c r="V271" s="42" t="s">
        <v>761</v>
      </c>
      <c r="W271" s="42" t="s">
        <v>1281</v>
      </c>
      <c r="X271" s="42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</row>
    <row r="272" spans="1:45" ht="14.25" customHeight="1">
      <c r="A272" s="42" t="s">
        <v>5202</v>
      </c>
      <c r="B272" s="42" t="s">
        <v>5133</v>
      </c>
      <c r="C272" s="42" t="s">
        <v>5203</v>
      </c>
      <c r="D272" s="42" t="s">
        <v>5204</v>
      </c>
      <c r="E272" s="43" t="s">
        <v>1010</v>
      </c>
      <c r="F272" s="44"/>
      <c r="G272" s="44">
        <v>44120</v>
      </c>
      <c r="H272" s="44">
        <v>44484</v>
      </c>
      <c r="I272" s="45" t="s">
        <v>361</v>
      </c>
      <c r="J272" s="45">
        <f ca="1">H272-CONTROLE!$A$2</f>
        <v>-766</v>
      </c>
      <c r="K272" s="251" t="str">
        <f t="shared" ca="1" si="126"/>
        <v>ENCERRADO</v>
      </c>
      <c r="L272" s="42" t="s">
        <v>1199</v>
      </c>
      <c r="M272" s="42" t="s">
        <v>681</v>
      </c>
      <c r="N272" s="42"/>
      <c r="O272" s="42" t="s">
        <v>4750</v>
      </c>
      <c r="P272" s="65" t="s">
        <v>4751</v>
      </c>
      <c r="Q272" s="42"/>
      <c r="R272" s="42" t="s">
        <v>309</v>
      </c>
      <c r="S272" s="42" t="s">
        <v>4752</v>
      </c>
      <c r="T272" s="42" t="s">
        <v>311</v>
      </c>
      <c r="U272" s="42"/>
      <c r="V272" s="42" t="s">
        <v>4594</v>
      </c>
      <c r="W272" s="42" t="s">
        <v>5205</v>
      </c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</row>
    <row r="273" spans="1:45" ht="14.25" customHeight="1">
      <c r="A273" s="372" t="s">
        <v>5206</v>
      </c>
      <c r="B273" s="42" t="s">
        <v>5133</v>
      </c>
      <c r="C273" s="42" t="s">
        <v>5207</v>
      </c>
      <c r="D273" s="42" t="s">
        <v>5204</v>
      </c>
      <c r="E273" s="43" t="s">
        <v>1010</v>
      </c>
      <c r="F273" s="44"/>
      <c r="G273" s="44">
        <v>44122</v>
      </c>
      <c r="H273" s="44">
        <v>44487</v>
      </c>
      <c r="I273" s="45" t="s">
        <v>361</v>
      </c>
      <c r="J273" s="45">
        <f ca="1">H273-CONTROLE!$A$2</f>
        <v>-763</v>
      </c>
      <c r="K273" s="371" t="str">
        <f t="shared" ca="1" si="126"/>
        <v>ENCERRADO</v>
      </c>
      <c r="L273" s="42" t="s">
        <v>5208</v>
      </c>
      <c r="M273" s="42" t="s">
        <v>221</v>
      </c>
      <c r="N273" s="42"/>
      <c r="O273" s="42" t="s">
        <v>4744</v>
      </c>
      <c r="P273" s="42" t="s">
        <v>1992</v>
      </c>
      <c r="Q273" s="42"/>
      <c r="R273" s="42" t="s">
        <v>226</v>
      </c>
      <c r="S273" s="42" t="s">
        <v>230</v>
      </c>
      <c r="T273" s="42" t="s">
        <v>231</v>
      </c>
      <c r="U273" s="42"/>
      <c r="V273" s="42" t="s">
        <v>4724</v>
      </c>
      <c r="W273" s="55" t="s">
        <v>1029</v>
      </c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57"/>
      <c r="AN273" s="57"/>
      <c r="AO273" s="57"/>
      <c r="AP273" s="57"/>
      <c r="AQ273" s="57"/>
      <c r="AR273" s="57"/>
      <c r="AS273" s="57"/>
    </row>
    <row r="274" spans="1:45" ht="14.25" customHeight="1">
      <c r="A274" s="372">
        <v>42795</v>
      </c>
      <c r="B274" s="42" t="s">
        <v>5209</v>
      </c>
      <c r="C274" s="42" t="s">
        <v>5210</v>
      </c>
      <c r="D274" s="42" t="s">
        <v>5211</v>
      </c>
      <c r="E274" s="43" t="s">
        <v>5212</v>
      </c>
      <c r="F274" s="43" t="s">
        <v>25</v>
      </c>
      <c r="G274" s="44">
        <v>44630</v>
      </c>
      <c r="H274" s="44">
        <v>44814</v>
      </c>
      <c r="I274" s="45" t="s">
        <v>212</v>
      </c>
      <c r="J274" s="45">
        <f ca="1">H274-CONTROLE!$A$2</f>
        <v>-436</v>
      </c>
      <c r="K274" s="37" t="str">
        <f t="shared" ca="1" si="126"/>
        <v>ENCERRADO</v>
      </c>
      <c r="L274" s="42" t="s">
        <v>4723</v>
      </c>
      <c r="M274" s="42" t="s">
        <v>221</v>
      </c>
      <c r="N274" s="365" t="s">
        <v>5213</v>
      </c>
      <c r="O274" s="373" t="s">
        <v>4744</v>
      </c>
      <c r="P274" s="42" t="s">
        <v>1992</v>
      </c>
      <c r="Q274" s="42"/>
      <c r="R274" s="42" t="s">
        <v>226</v>
      </c>
      <c r="S274" s="42" t="s">
        <v>2557</v>
      </c>
      <c r="T274" s="42" t="s">
        <v>1026</v>
      </c>
      <c r="U274" s="42" t="s">
        <v>5214</v>
      </c>
      <c r="V274" s="42" t="s">
        <v>1638</v>
      </c>
      <c r="W274" s="42" t="s">
        <v>1029</v>
      </c>
      <c r="X274" s="42" t="s">
        <v>5214</v>
      </c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</row>
    <row r="275" spans="1:45" ht="14.25" customHeight="1">
      <c r="A275" s="42" t="s">
        <v>5215</v>
      </c>
      <c r="B275" s="42" t="s">
        <v>5216</v>
      </c>
      <c r="C275" s="42"/>
      <c r="D275" s="42" t="s">
        <v>5217</v>
      </c>
      <c r="E275" s="44"/>
      <c r="F275" s="44"/>
      <c r="G275" s="44">
        <v>43411</v>
      </c>
      <c r="H275" s="44">
        <v>43592</v>
      </c>
      <c r="I275" s="45"/>
      <c r="J275" s="45">
        <f ca="1">H275-A2</f>
        <v>-1658</v>
      </c>
      <c r="K275" s="371" t="str">
        <f t="shared" ca="1" si="126"/>
        <v>ENCERRADO</v>
      </c>
      <c r="L275" s="42" t="s">
        <v>220</v>
      </c>
      <c r="M275" s="42" t="s">
        <v>221</v>
      </c>
      <c r="N275" s="42"/>
      <c r="O275" s="42" t="s">
        <v>230</v>
      </c>
      <c r="P275" s="42" t="s">
        <v>1066</v>
      </c>
      <c r="Q275" s="42"/>
      <c r="R275" s="42" t="s">
        <v>226</v>
      </c>
      <c r="S275" s="42" t="s">
        <v>2005</v>
      </c>
      <c r="T275" s="42" t="s">
        <v>2006</v>
      </c>
      <c r="U275" s="42"/>
      <c r="V275" s="42" t="s">
        <v>4724</v>
      </c>
      <c r="W275" s="374" t="s">
        <v>1029</v>
      </c>
      <c r="X275" s="375"/>
      <c r="Y275" s="375"/>
      <c r="Z275" s="375"/>
      <c r="AA275" s="375"/>
      <c r="AB275" s="375"/>
      <c r="AC275" s="375"/>
      <c r="AD275" s="375"/>
      <c r="AE275" s="375"/>
      <c r="AF275" s="375"/>
      <c r="AG275" s="375"/>
      <c r="AH275" s="375"/>
      <c r="AI275" s="375"/>
      <c r="AJ275" s="375"/>
      <c r="AK275" s="375"/>
      <c r="AL275" s="375"/>
      <c r="AM275" s="375"/>
      <c r="AN275" s="375"/>
      <c r="AO275" s="375"/>
      <c r="AP275" s="375"/>
      <c r="AQ275" s="375"/>
      <c r="AR275" s="375"/>
      <c r="AS275" s="375"/>
    </row>
    <row r="276" spans="1:45" ht="14.25" customHeight="1">
      <c r="A276" s="367" t="s">
        <v>5218</v>
      </c>
      <c r="B276" s="58" t="s">
        <v>5219</v>
      </c>
      <c r="C276" s="58"/>
      <c r="D276" s="58" t="s">
        <v>5220</v>
      </c>
      <c r="E276" s="116"/>
      <c r="F276" s="116"/>
      <c r="G276" s="116">
        <v>43088</v>
      </c>
      <c r="H276" s="116">
        <v>43453</v>
      </c>
      <c r="I276" s="256"/>
      <c r="J276" s="256">
        <f ca="1">H276-A2</f>
        <v>-1797</v>
      </c>
      <c r="K276" s="257" t="str">
        <f t="shared" ca="1" si="126"/>
        <v>ENCERRADO</v>
      </c>
      <c r="L276" s="55" t="s">
        <v>5221</v>
      </c>
      <c r="M276" s="55" t="s">
        <v>2611</v>
      </c>
      <c r="N276" s="55"/>
      <c r="O276" s="55" t="s">
        <v>5222</v>
      </c>
      <c r="P276" s="58" t="s">
        <v>5223</v>
      </c>
      <c r="Q276" s="55"/>
      <c r="R276" s="55" t="s">
        <v>77</v>
      </c>
      <c r="S276" s="55" t="s">
        <v>5224</v>
      </c>
      <c r="T276" s="55" t="s">
        <v>5225</v>
      </c>
      <c r="U276" s="55"/>
      <c r="V276" s="55" t="s">
        <v>5226</v>
      </c>
      <c r="W276" s="55" t="s">
        <v>5227</v>
      </c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57"/>
      <c r="AN276" s="57"/>
      <c r="AO276" s="57"/>
      <c r="AP276" s="57"/>
      <c r="AQ276" s="57"/>
      <c r="AR276" s="57"/>
      <c r="AS276" s="57"/>
    </row>
    <row r="277" spans="1:45" ht="14.25" customHeight="1">
      <c r="A277" s="367" t="s">
        <v>5228</v>
      </c>
      <c r="B277" s="58" t="s">
        <v>5229</v>
      </c>
      <c r="C277" s="58"/>
      <c r="D277" s="58" t="s">
        <v>5230</v>
      </c>
      <c r="E277" s="116"/>
      <c r="F277" s="116"/>
      <c r="G277" s="116">
        <v>43066</v>
      </c>
      <c r="H277" s="116">
        <v>43431</v>
      </c>
      <c r="I277" s="256"/>
      <c r="J277" s="256">
        <f ca="1">H277-A2</f>
        <v>-1819</v>
      </c>
      <c r="K277" s="257" t="str">
        <f t="shared" ca="1" si="126"/>
        <v>ENCERRADO</v>
      </c>
      <c r="L277" s="55" t="s">
        <v>154</v>
      </c>
      <c r="M277" s="376" t="s">
        <v>4625</v>
      </c>
      <c r="N277" s="55"/>
      <c r="O277" s="55" t="s">
        <v>157</v>
      </c>
      <c r="P277" s="55" t="s">
        <v>5231</v>
      </c>
      <c r="Q277" s="55"/>
      <c r="R277" s="55" t="s">
        <v>160</v>
      </c>
      <c r="S277" s="55" t="s">
        <v>1785</v>
      </c>
      <c r="T277" s="55" t="s">
        <v>1786</v>
      </c>
      <c r="U277" s="55"/>
      <c r="V277" s="55" t="s">
        <v>5232</v>
      </c>
      <c r="W277" s="377" t="s">
        <v>4057</v>
      </c>
      <c r="X277" s="378"/>
      <c r="Y277" s="378"/>
      <c r="Z277" s="378"/>
      <c r="AA277" s="378"/>
      <c r="AB277" s="378"/>
      <c r="AC277" s="378"/>
      <c r="AD277" s="378"/>
      <c r="AE277" s="378"/>
      <c r="AF277" s="378"/>
      <c r="AG277" s="378"/>
      <c r="AH277" s="378"/>
      <c r="AI277" s="378"/>
      <c r="AJ277" s="378"/>
      <c r="AK277" s="378"/>
      <c r="AL277" s="378"/>
      <c r="AM277" s="378"/>
      <c r="AN277" s="378"/>
      <c r="AO277" s="378"/>
      <c r="AP277" s="378"/>
      <c r="AQ277" s="378"/>
      <c r="AR277" s="378"/>
      <c r="AS277" s="378"/>
    </row>
    <row r="278" spans="1:45" ht="14.25" customHeight="1">
      <c r="A278" s="367" t="s">
        <v>5233</v>
      </c>
      <c r="B278" s="58" t="s">
        <v>5150</v>
      </c>
      <c r="C278" s="58" t="s">
        <v>5234</v>
      </c>
      <c r="D278" s="58" t="s">
        <v>5158</v>
      </c>
      <c r="E278" s="116"/>
      <c r="F278" s="116"/>
      <c r="G278" s="116">
        <v>43080</v>
      </c>
      <c r="H278" s="116">
        <v>43445</v>
      </c>
      <c r="I278" s="256"/>
      <c r="J278" s="256">
        <f ca="1">H278-A2</f>
        <v>-1805</v>
      </c>
      <c r="K278" s="46" t="str">
        <f t="shared" ca="1" si="126"/>
        <v>ENCERRADO</v>
      </c>
      <c r="L278" s="55" t="s">
        <v>5008</v>
      </c>
      <c r="M278" s="376" t="s">
        <v>4730</v>
      </c>
      <c r="N278" s="55"/>
      <c r="O278" s="55" t="s">
        <v>570</v>
      </c>
      <c r="P278" s="55" t="s">
        <v>571</v>
      </c>
      <c r="Q278" s="55"/>
      <c r="R278" s="55" t="s">
        <v>242</v>
      </c>
      <c r="S278" s="55" t="s">
        <v>5235</v>
      </c>
      <c r="T278" s="55" t="s">
        <v>4937</v>
      </c>
      <c r="U278" s="55"/>
      <c r="V278" s="55" t="s">
        <v>5236</v>
      </c>
      <c r="W278" s="55" t="s">
        <v>3902</v>
      </c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57"/>
      <c r="AN278" s="57"/>
      <c r="AO278" s="57"/>
      <c r="AP278" s="57"/>
      <c r="AQ278" s="57"/>
      <c r="AR278" s="57"/>
      <c r="AS278" s="57"/>
    </row>
    <row r="279" spans="1:45" ht="14.25" customHeight="1">
      <c r="A279" s="367" t="s">
        <v>5237</v>
      </c>
      <c r="B279" s="58" t="s">
        <v>5150</v>
      </c>
      <c r="C279" s="58" t="s">
        <v>5238</v>
      </c>
      <c r="D279" s="58" t="s">
        <v>5152</v>
      </c>
      <c r="E279" s="116"/>
      <c r="F279" s="116"/>
      <c r="G279" s="116">
        <v>43080</v>
      </c>
      <c r="H279" s="116">
        <v>43445</v>
      </c>
      <c r="I279" s="256"/>
      <c r="J279" s="256">
        <f ca="1">H279-A2</f>
        <v>-1805</v>
      </c>
      <c r="K279" s="46" t="str">
        <f t="shared" ca="1" si="126"/>
        <v>ENCERRADO</v>
      </c>
      <c r="L279" s="55" t="s">
        <v>4250</v>
      </c>
      <c r="M279" s="376" t="s">
        <v>4251</v>
      </c>
      <c r="N279" s="55"/>
      <c r="O279" s="55" t="s">
        <v>5239</v>
      </c>
      <c r="P279" s="55" t="s">
        <v>4254</v>
      </c>
      <c r="Q279" s="55"/>
      <c r="R279" s="55" t="s">
        <v>309</v>
      </c>
      <c r="S279" s="55" t="s">
        <v>5240</v>
      </c>
      <c r="T279" s="55" t="s">
        <v>5241</v>
      </c>
      <c r="U279" s="55"/>
      <c r="V279" s="55" t="s">
        <v>5242</v>
      </c>
      <c r="W279" s="55" t="s">
        <v>5243</v>
      </c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</row>
    <row r="280" spans="1:45" ht="14.25" customHeight="1">
      <c r="A280" s="367" t="s">
        <v>5244</v>
      </c>
      <c r="B280" s="58" t="s">
        <v>5150</v>
      </c>
      <c r="C280" s="58" t="s">
        <v>5245</v>
      </c>
      <c r="D280" s="58" t="s">
        <v>5158</v>
      </c>
      <c r="E280" s="116"/>
      <c r="F280" s="116"/>
      <c r="G280" s="116">
        <v>43080</v>
      </c>
      <c r="H280" s="116">
        <v>43445</v>
      </c>
      <c r="I280" s="256"/>
      <c r="J280" s="256">
        <f ca="1">H280-A2</f>
        <v>-1805</v>
      </c>
      <c r="K280" s="46" t="str">
        <f t="shared" ca="1" si="126"/>
        <v>ENCERRADO</v>
      </c>
      <c r="L280" s="55" t="s">
        <v>3879</v>
      </c>
      <c r="M280" s="55" t="s">
        <v>5246</v>
      </c>
      <c r="N280" s="55"/>
      <c r="O280" s="55" t="s">
        <v>5247</v>
      </c>
      <c r="P280" s="58" t="s">
        <v>5248</v>
      </c>
      <c r="Q280" s="55"/>
      <c r="R280" s="55" t="s">
        <v>808</v>
      </c>
      <c r="S280" s="55" t="s">
        <v>3882</v>
      </c>
      <c r="T280" s="55" t="s">
        <v>5249</v>
      </c>
      <c r="U280" s="55"/>
      <c r="V280" s="55" t="s">
        <v>56</v>
      </c>
      <c r="W280" s="55" t="s">
        <v>57</v>
      </c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57"/>
      <c r="AN280" s="57"/>
      <c r="AO280" s="57"/>
      <c r="AP280" s="57"/>
      <c r="AQ280" s="57"/>
      <c r="AR280" s="57"/>
      <c r="AS280" s="57"/>
    </row>
    <row r="281" spans="1:45" ht="14.25" customHeight="1">
      <c r="A281" s="55" t="s">
        <v>5250</v>
      </c>
      <c r="B281" s="379" t="s">
        <v>5251</v>
      </c>
      <c r="C281" s="380"/>
      <c r="D281" s="381" t="s">
        <v>5252</v>
      </c>
      <c r="E281" s="382"/>
      <c r="F281" s="382"/>
      <c r="G281" s="382">
        <v>42993</v>
      </c>
      <c r="H281" s="382">
        <v>43358</v>
      </c>
      <c r="I281" s="383"/>
      <c r="J281" s="256">
        <f ca="1">H281-A2</f>
        <v>-1892</v>
      </c>
      <c r="K281" s="257" t="str">
        <f t="shared" ca="1" si="126"/>
        <v>ENCERRADO</v>
      </c>
      <c r="L281" s="56" t="s">
        <v>5253</v>
      </c>
      <c r="M281" s="56" t="s">
        <v>5254</v>
      </c>
      <c r="N281" s="56"/>
      <c r="O281" s="56" t="s">
        <v>5190</v>
      </c>
      <c r="P281" s="56" t="s">
        <v>4578</v>
      </c>
      <c r="Q281" s="56"/>
      <c r="R281" s="56" t="s">
        <v>90</v>
      </c>
      <c r="S281" s="56" t="s">
        <v>5255</v>
      </c>
      <c r="T281" s="56" t="s">
        <v>5256</v>
      </c>
      <c r="U281" s="56"/>
      <c r="V281" s="56" t="s">
        <v>5257</v>
      </c>
      <c r="W281" s="56" t="s">
        <v>5258</v>
      </c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57"/>
      <c r="AN281" s="57"/>
      <c r="AO281" s="57"/>
      <c r="AP281" s="57"/>
      <c r="AQ281" s="57"/>
      <c r="AR281" s="57"/>
      <c r="AS281" s="57"/>
    </row>
    <row r="282" spans="1:45" ht="14.25" customHeight="1">
      <c r="A282" s="58" t="s">
        <v>5259</v>
      </c>
      <c r="B282" s="58" t="s">
        <v>5142</v>
      </c>
      <c r="C282" s="58" t="s">
        <v>5260</v>
      </c>
      <c r="D282" s="58" t="s">
        <v>5144</v>
      </c>
      <c r="E282" s="116"/>
      <c r="F282" s="116"/>
      <c r="G282" s="116">
        <v>43052</v>
      </c>
      <c r="H282" s="116">
        <v>43417</v>
      </c>
      <c r="I282" s="256"/>
      <c r="J282" s="256">
        <f ca="1">H282-A2</f>
        <v>-1833</v>
      </c>
      <c r="K282" s="262" t="str">
        <f t="shared" ca="1" si="126"/>
        <v>ENCERRADO</v>
      </c>
      <c r="L282" s="55" t="s">
        <v>284</v>
      </c>
      <c r="M282" s="55" t="s">
        <v>1124</v>
      </c>
      <c r="N282" s="55"/>
      <c r="O282" s="55" t="s">
        <v>4824</v>
      </c>
      <c r="P282" s="128" t="s">
        <v>4825</v>
      </c>
      <c r="Q282" s="55"/>
      <c r="R282" s="55" t="s">
        <v>726</v>
      </c>
      <c r="S282" s="55" t="s">
        <v>287</v>
      </c>
      <c r="T282" s="55" t="s">
        <v>4677</v>
      </c>
      <c r="U282" s="55"/>
      <c r="V282" s="55" t="s">
        <v>289</v>
      </c>
      <c r="W282" s="55" t="s">
        <v>4826</v>
      </c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57"/>
      <c r="AN282" s="57"/>
      <c r="AO282" s="57"/>
      <c r="AP282" s="57"/>
      <c r="AQ282" s="57"/>
      <c r="AR282" s="57"/>
      <c r="AS282" s="57"/>
    </row>
    <row r="283" spans="1:45" ht="14.25" customHeight="1">
      <c r="A283" s="58" t="s">
        <v>5261</v>
      </c>
      <c r="B283" s="58" t="s">
        <v>5150</v>
      </c>
      <c r="C283" s="58" t="s">
        <v>5262</v>
      </c>
      <c r="D283" s="58" t="s">
        <v>5158</v>
      </c>
      <c r="E283" s="116"/>
      <c r="F283" s="116"/>
      <c r="G283" s="116">
        <v>43069</v>
      </c>
      <c r="H283" s="116">
        <v>43434</v>
      </c>
      <c r="I283" s="256"/>
      <c r="J283" s="256">
        <f ca="1">H283-A2</f>
        <v>-1816</v>
      </c>
      <c r="K283" s="262" t="str">
        <f t="shared" ca="1" si="126"/>
        <v>ENCERRADO</v>
      </c>
      <c r="L283" s="55" t="s">
        <v>154</v>
      </c>
      <c r="M283" s="55" t="s">
        <v>4625</v>
      </c>
      <c r="N283" s="55"/>
      <c r="O283" s="55" t="s">
        <v>157</v>
      </c>
      <c r="P283" s="55" t="s">
        <v>5145</v>
      </c>
      <c r="Q283" s="55"/>
      <c r="R283" s="55" t="s">
        <v>160</v>
      </c>
      <c r="S283" s="55" t="s">
        <v>2458</v>
      </c>
      <c r="T283" s="58" t="s">
        <v>2459</v>
      </c>
      <c r="U283" s="55"/>
      <c r="V283" s="55" t="s">
        <v>5263</v>
      </c>
      <c r="W283" s="58" t="s">
        <v>2462</v>
      </c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</row>
    <row r="284" spans="1:45" ht="14.25" customHeight="1">
      <c r="A284" s="42" t="s">
        <v>5264</v>
      </c>
      <c r="B284" s="42" t="s">
        <v>5265</v>
      </c>
      <c r="C284" s="42"/>
      <c r="D284" s="42" t="s">
        <v>5188</v>
      </c>
      <c r="E284" s="384"/>
      <c r="F284" s="384"/>
      <c r="G284" s="384">
        <v>43473</v>
      </c>
      <c r="H284" s="384">
        <v>43838</v>
      </c>
      <c r="I284" s="45"/>
      <c r="J284" s="51">
        <f ca="1">H284-CONTROLE!$A$2</f>
        <v>-1412</v>
      </c>
      <c r="K284" s="371" t="str">
        <f t="shared" ca="1" si="126"/>
        <v>ENCERRADO</v>
      </c>
      <c r="L284" s="42" t="s">
        <v>5266</v>
      </c>
      <c r="M284" s="42" t="s">
        <v>5267</v>
      </c>
      <c r="N284" s="42"/>
      <c r="O284" s="42" t="s">
        <v>307</v>
      </c>
      <c r="P284" s="42" t="s">
        <v>308</v>
      </c>
      <c r="Q284" s="42"/>
      <c r="R284" s="42" t="s">
        <v>309</v>
      </c>
      <c r="S284" s="42" t="s">
        <v>5268</v>
      </c>
      <c r="T284" s="42" t="s">
        <v>311</v>
      </c>
      <c r="U284" s="42"/>
      <c r="V284" s="42" t="s">
        <v>5269</v>
      </c>
      <c r="W284" s="42" t="s">
        <v>781</v>
      </c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</row>
    <row r="285" spans="1:45" ht="14.25" customHeight="1">
      <c r="A285" s="372" t="s">
        <v>5270</v>
      </c>
      <c r="B285" s="42" t="s">
        <v>5271</v>
      </c>
      <c r="C285" s="42"/>
      <c r="D285" s="42" t="s">
        <v>5001</v>
      </c>
      <c r="E285" s="43" t="s">
        <v>1033</v>
      </c>
      <c r="F285" s="44"/>
      <c r="G285" s="44">
        <v>43779</v>
      </c>
      <c r="H285" s="44">
        <v>44144</v>
      </c>
      <c r="I285" s="45" t="s">
        <v>55</v>
      </c>
      <c r="J285" s="45">
        <f ca="1">H285-CONTROLE!$A$2</f>
        <v>-1106</v>
      </c>
      <c r="K285" s="371" t="str">
        <f t="shared" ca="1" si="126"/>
        <v>ENCERRADO</v>
      </c>
      <c r="L285" s="42" t="s">
        <v>866</v>
      </c>
      <c r="M285" s="42" t="s">
        <v>749</v>
      </c>
      <c r="N285" s="42"/>
      <c r="O285" s="42"/>
      <c r="P285" s="42"/>
      <c r="Q285" s="110"/>
      <c r="R285" s="110" t="s">
        <v>396</v>
      </c>
      <c r="S285" s="42" t="s">
        <v>5272</v>
      </c>
      <c r="T285" s="42" t="s">
        <v>1223</v>
      </c>
      <c r="U285" s="42"/>
      <c r="V285" s="42" t="s">
        <v>5273</v>
      </c>
      <c r="W285" s="42" t="s">
        <v>5274</v>
      </c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</row>
    <row r="286" spans="1:45" ht="14.25" customHeight="1">
      <c r="A286" s="42" t="s">
        <v>5275</v>
      </c>
      <c r="B286" s="42" t="s">
        <v>5276</v>
      </c>
      <c r="C286" s="42"/>
      <c r="D286" s="42" t="s">
        <v>5277</v>
      </c>
      <c r="E286" s="43" t="s">
        <v>5278</v>
      </c>
      <c r="F286" s="44"/>
      <c r="G286" s="44">
        <v>44144</v>
      </c>
      <c r="H286" s="44">
        <v>44508</v>
      </c>
      <c r="I286" s="45" t="s">
        <v>55</v>
      </c>
      <c r="J286" s="45">
        <f ca="1">H286-CONTROLE!$A$2</f>
        <v>-742</v>
      </c>
      <c r="K286" s="371" t="str">
        <f t="shared" ca="1" si="126"/>
        <v>ENCERRADO</v>
      </c>
      <c r="L286" s="42" t="s">
        <v>5279</v>
      </c>
      <c r="M286" s="42" t="s">
        <v>5279</v>
      </c>
      <c r="N286" s="42"/>
      <c r="O286" s="42" t="s">
        <v>223</v>
      </c>
      <c r="P286" s="42" t="s">
        <v>5280</v>
      </c>
      <c r="Q286" s="42"/>
      <c r="R286" s="42" t="s">
        <v>226</v>
      </c>
      <c r="S286" s="42" t="s">
        <v>870</v>
      </c>
      <c r="T286" s="42" t="s">
        <v>4678</v>
      </c>
      <c r="U286" s="42"/>
      <c r="V286" s="42" t="s">
        <v>5281</v>
      </c>
      <c r="W286" s="42" t="s">
        <v>5282</v>
      </c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</row>
    <row r="287" spans="1:45" ht="14.25" customHeight="1">
      <c r="A287" s="385">
        <v>42856</v>
      </c>
      <c r="B287" s="247" t="s">
        <v>5133</v>
      </c>
      <c r="C287" s="247" t="s">
        <v>5283</v>
      </c>
      <c r="D287" s="247" t="s">
        <v>5135</v>
      </c>
      <c r="E287" s="296"/>
      <c r="F287" s="296"/>
      <c r="G287" s="296">
        <v>43189</v>
      </c>
      <c r="H287" s="296">
        <v>43554</v>
      </c>
      <c r="I287" s="249"/>
      <c r="J287" s="249">
        <f ca="1">H287-A2</f>
        <v>-1696</v>
      </c>
      <c r="K287" s="251" t="str">
        <f t="shared" ca="1" si="126"/>
        <v>ENCERRADO</v>
      </c>
      <c r="L287" s="247" t="s">
        <v>4659</v>
      </c>
      <c r="M287" s="247" t="s">
        <v>5284</v>
      </c>
      <c r="N287" s="247"/>
      <c r="O287" s="247" t="s">
        <v>4540</v>
      </c>
      <c r="P287" s="247" t="s">
        <v>4540</v>
      </c>
      <c r="Q287" s="247"/>
      <c r="R287" s="247" t="s">
        <v>4657</v>
      </c>
      <c r="S287" s="247" t="s">
        <v>5285</v>
      </c>
      <c r="T287" s="247" t="s">
        <v>4295</v>
      </c>
      <c r="U287" s="247"/>
      <c r="V287" s="247" t="s">
        <v>5286</v>
      </c>
      <c r="W287" s="247" t="s">
        <v>5287</v>
      </c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  <c r="AJ287" s="99"/>
      <c r="AK287" s="99"/>
      <c r="AL287" s="99"/>
      <c r="AM287" s="99"/>
      <c r="AN287" s="99"/>
      <c r="AO287" s="99"/>
      <c r="AP287" s="99"/>
      <c r="AQ287" s="99"/>
      <c r="AR287" s="99"/>
      <c r="AS287" s="99"/>
    </row>
    <row r="288" spans="1:45" ht="14.25" customHeight="1">
      <c r="A288" s="55" t="s">
        <v>5288</v>
      </c>
      <c r="B288" s="379" t="s">
        <v>5142</v>
      </c>
      <c r="C288" s="379" t="s">
        <v>5289</v>
      </c>
      <c r="D288" s="379" t="s">
        <v>5144</v>
      </c>
      <c r="E288" s="382"/>
      <c r="F288" s="382"/>
      <c r="G288" s="382">
        <v>43082</v>
      </c>
      <c r="H288" s="382">
        <v>43447</v>
      </c>
      <c r="I288" s="383"/>
      <c r="J288" s="383">
        <f ca="1">H288-A2</f>
        <v>-1803</v>
      </c>
      <c r="K288" s="257" t="str">
        <f t="shared" ca="1" si="126"/>
        <v>ENCERRADO</v>
      </c>
      <c r="L288" s="56" t="s">
        <v>4780</v>
      </c>
      <c r="M288" s="56" t="s">
        <v>4781</v>
      </c>
      <c r="N288" s="56"/>
      <c r="O288" s="56" t="s">
        <v>27</v>
      </c>
      <c r="P288" s="56" t="s">
        <v>385</v>
      </c>
      <c r="Q288" s="56"/>
      <c r="R288" s="56" t="s">
        <v>32</v>
      </c>
      <c r="S288" s="56" t="s">
        <v>362</v>
      </c>
      <c r="T288" s="56" t="s">
        <v>363</v>
      </c>
      <c r="U288" s="56"/>
      <c r="V288" s="56" t="s">
        <v>5290</v>
      </c>
      <c r="W288" s="56" t="s">
        <v>5291</v>
      </c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</row>
    <row r="289" spans="1:45" ht="14.25" customHeight="1">
      <c r="A289" s="110" t="s">
        <v>5292</v>
      </c>
      <c r="B289" s="386" t="s">
        <v>5150</v>
      </c>
      <c r="C289" s="386" t="s">
        <v>5293</v>
      </c>
      <c r="D289" s="386" t="s">
        <v>5152</v>
      </c>
      <c r="E289" s="387"/>
      <c r="F289" s="387"/>
      <c r="G289" s="387">
        <v>43081</v>
      </c>
      <c r="H289" s="387">
        <v>43446</v>
      </c>
      <c r="I289" s="388"/>
      <c r="J289" s="388">
        <f ca="1">H289-A2</f>
        <v>-1804</v>
      </c>
      <c r="K289" s="389" t="str">
        <f t="shared" ca="1" si="126"/>
        <v>ENCERRADO</v>
      </c>
      <c r="L289" s="120" t="s">
        <v>5294</v>
      </c>
      <c r="M289" s="120" t="s">
        <v>1124</v>
      </c>
      <c r="N289" s="120"/>
      <c r="O289" s="120" t="s">
        <v>289</v>
      </c>
      <c r="P289" s="120" t="s">
        <v>289</v>
      </c>
      <c r="Q289" s="120"/>
      <c r="R289" s="120" t="s">
        <v>726</v>
      </c>
      <c r="S289" s="120" t="s">
        <v>5295</v>
      </c>
      <c r="T289" s="120" t="s">
        <v>5296</v>
      </c>
      <c r="U289" s="120"/>
      <c r="V289" s="120" t="s">
        <v>5297</v>
      </c>
      <c r="W289" s="120" t="s">
        <v>3907</v>
      </c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</row>
    <row r="290" spans="1:45" ht="14.25" customHeight="1">
      <c r="A290" s="110" t="s">
        <v>5298</v>
      </c>
      <c r="B290" s="386" t="s">
        <v>5299</v>
      </c>
      <c r="C290" s="386"/>
      <c r="D290" s="386" t="s">
        <v>5300</v>
      </c>
      <c r="E290" s="387"/>
      <c r="F290" s="387"/>
      <c r="G290" s="387">
        <v>43080</v>
      </c>
      <c r="H290" s="387">
        <v>43444</v>
      </c>
      <c r="I290" s="388"/>
      <c r="J290" s="388">
        <f ca="1">H290-A2</f>
        <v>-1806</v>
      </c>
      <c r="K290" s="389" t="str">
        <f t="shared" ca="1" si="126"/>
        <v>ENCERRADO</v>
      </c>
      <c r="L290" s="120" t="s">
        <v>1311</v>
      </c>
      <c r="M290" s="120" t="s">
        <v>1312</v>
      </c>
      <c r="N290" s="120"/>
      <c r="O290" s="120" t="s">
        <v>5301</v>
      </c>
      <c r="P290" s="120" t="s">
        <v>5302</v>
      </c>
      <c r="Q290" s="120"/>
      <c r="R290" s="120" t="s">
        <v>90</v>
      </c>
      <c r="S290" s="120" t="s">
        <v>2330</v>
      </c>
      <c r="T290" s="120" t="s">
        <v>1613</v>
      </c>
      <c r="U290" s="120"/>
      <c r="V290" s="120" t="s">
        <v>5303</v>
      </c>
      <c r="W290" s="120" t="s">
        <v>5304</v>
      </c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</row>
    <row r="291" spans="1:45" ht="14.25" customHeight="1">
      <c r="A291" s="58" t="s">
        <v>5305</v>
      </c>
      <c r="B291" s="58" t="s">
        <v>5306</v>
      </c>
      <c r="C291" s="58"/>
      <c r="D291" s="58" t="s">
        <v>5307</v>
      </c>
      <c r="E291" s="116"/>
      <c r="F291" s="116"/>
      <c r="G291" s="116">
        <v>43048</v>
      </c>
      <c r="H291" s="116">
        <v>43412</v>
      </c>
      <c r="I291" s="256"/>
      <c r="J291" s="256">
        <f ca="1">H291-A2</f>
        <v>-1838</v>
      </c>
      <c r="K291" s="262" t="str">
        <f t="shared" ca="1" si="126"/>
        <v>ENCERRADO</v>
      </c>
      <c r="L291" s="55" t="s">
        <v>5279</v>
      </c>
      <c r="M291" s="55" t="s">
        <v>1022</v>
      </c>
      <c r="N291" s="55"/>
      <c r="O291" s="55" t="s">
        <v>230</v>
      </c>
      <c r="P291" s="55" t="s">
        <v>1066</v>
      </c>
      <c r="Q291" s="55"/>
      <c r="R291" s="55" t="s">
        <v>5308</v>
      </c>
      <c r="S291" s="55" t="s">
        <v>1727</v>
      </c>
      <c r="T291" s="55" t="s">
        <v>5309</v>
      </c>
      <c r="U291" s="55"/>
      <c r="V291" s="55" t="s">
        <v>4724</v>
      </c>
      <c r="W291" s="55" t="s">
        <v>5310</v>
      </c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</row>
    <row r="292" spans="1:45" ht="14.25" customHeight="1">
      <c r="A292" s="55" t="s">
        <v>5311</v>
      </c>
      <c r="B292" s="58" t="s">
        <v>5299</v>
      </c>
      <c r="C292" s="58" t="s">
        <v>5312</v>
      </c>
      <c r="D292" s="390" t="s">
        <v>5313</v>
      </c>
      <c r="E292" s="116"/>
      <c r="F292" s="116"/>
      <c r="G292" s="116">
        <v>43090</v>
      </c>
      <c r="H292" s="116">
        <v>43455</v>
      </c>
      <c r="I292" s="256"/>
      <c r="J292" s="256">
        <f ca="1">H292-A2</f>
        <v>-1795</v>
      </c>
      <c r="K292" s="262" t="str">
        <f t="shared" ca="1" si="126"/>
        <v>ENCERRADO</v>
      </c>
      <c r="L292" s="391" t="s">
        <v>1311</v>
      </c>
      <c r="M292" s="55" t="s">
        <v>5191</v>
      </c>
      <c r="N292" s="122"/>
      <c r="O292" s="122" t="s">
        <v>5301</v>
      </c>
      <c r="P292" s="58" t="s">
        <v>5302</v>
      </c>
      <c r="Q292" s="55"/>
      <c r="R292" s="55" t="s">
        <v>5314</v>
      </c>
      <c r="S292" s="55" t="s">
        <v>5315</v>
      </c>
      <c r="T292" s="55" t="s">
        <v>5316</v>
      </c>
      <c r="U292" s="55"/>
      <c r="V292" s="55"/>
      <c r="W292" s="55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</row>
    <row r="293" spans="1:45" ht="14.25" customHeight="1">
      <c r="A293" s="55" t="s">
        <v>5311</v>
      </c>
      <c r="B293" s="58" t="s">
        <v>5299</v>
      </c>
      <c r="C293" s="58" t="s">
        <v>5312</v>
      </c>
      <c r="D293" s="390" t="s">
        <v>5313</v>
      </c>
      <c r="E293" s="116"/>
      <c r="F293" s="116"/>
      <c r="G293" s="116">
        <v>43090</v>
      </c>
      <c r="H293" s="116">
        <v>43455</v>
      </c>
      <c r="I293" s="256"/>
      <c r="J293" s="256">
        <f ca="1">H293-A2</f>
        <v>-1795</v>
      </c>
      <c r="K293" s="257" t="str">
        <f t="shared" ca="1" si="126"/>
        <v>ENCERRADO</v>
      </c>
      <c r="L293" s="391" t="s">
        <v>1311</v>
      </c>
      <c r="M293" s="55" t="s">
        <v>5191</v>
      </c>
      <c r="N293" s="122"/>
      <c r="O293" s="122" t="s">
        <v>5301</v>
      </c>
      <c r="P293" s="58" t="s">
        <v>5302</v>
      </c>
      <c r="Q293" s="55"/>
      <c r="R293" s="55" t="s">
        <v>5317</v>
      </c>
      <c r="S293" s="122" t="s">
        <v>786</v>
      </c>
      <c r="T293" s="55" t="s">
        <v>5254</v>
      </c>
      <c r="U293" s="55"/>
      <c r="V293" s="55"/>
      <c r="W293" s="55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</row>
    <row r="294" spans="1:45" ht="14.25" customHeight="1">
      <c r="A294" s="55" t="s">
        <v>5318</v>
      </c>
      <c r="B294" s="379" t="s">
        <v>5150</v>
      </c>
      <c r="C294" s="379" t="s">
        <v>5319</v>
      </c>
      <c r="D294" s="379" t="s">
        <v>5152</v>
      </c>
      <c r="E294" s="382"/>
      <c r="F294" s="382"/>
      <c r="G294" s="382">
        <v>43080</v>
      </c>
      <c r="H294" s="382">
        <v>43445</v>
      </c>
      <c r="I294" s="383"/>
      <c r="J294" s="383">
        <f ca="1">H294-A2</f>
        <v>-1805</v>
      </c>
      <c r="K294" s="257" t="str">
        <f t="shared" ca="1" si="126"/>
        <v>ENCERRADO</v>
      </c>
      <c r="L294" s="56" t="s">
        <v>5320</v>
      </c>
      <c r="M294" s="56" t="s">
        <v>3677</v>
      </c>
      <c r="N294" s="56"/>
      <c r="O294" s="56" t="s">
        <v>5321</v>
      </c>
      <c r="P294" s="56" t="s">
        <v>5322</v>
      </c>
      <c r="Q294" s="56"/>
      <c r="R294" s="56" t="s">
        <v>5308</v>
      </c>
      <c r="S294" s="56" t="s">
        <v>5323</v>
      </c>
      <c r="T294" s="56" t="s">
        <v>5324</v>
      </c>
      <c r="U294" s="56"/>
      <c r="V294" s="56" t="s">
        <v>5325</v>
      </c>
      <c r="W294" s="56" t="s">
        <v>3685</v>
      </c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</row>
    <row r="295" spans="1:45" ht="14.25" customHeight="1">
      <c r="A295" s="110" t="s">
        <v>5326</v>
      </c>
      <c r="B295" s="386" t="s">
        <v>5150</v>
      </c>
      <c r="C295" s="386" t="s">
        <v>5327</v>
      </c>
      <c r="D295" s="386" t="s">
        <v>5158</v>
      </c>
      <c r="E295" s="387"/>
      <c r="F295" s="387"/>
      <c r="G295" s="387">
        <v>43080</v>
      </c>
      <c r="H295" s="387">
        <v>43445</v>
      </c>
      <c r="I295" s="388"/>
      <c r="J295" s="388">
        <f ca="1">H295-A2</f>
        <v>-1805</v>
      </c>
      <c r="K295" s="389" t="str">
        <f t="shared" ca="1" si="126"/>
        <v>ENCERRADO</v>
      </c>
      <c r="L295" s="120" t="s">
        <v>5328</v>
      </c>
      <c r="M295" s="120" t="s">
        <v>3848</v>
      </c>
      <c r="N295" s="120"/>
      <c r="O295" s="120"/>
      <c r="P295" s="392"/>
      <c r="Q295" s="120"/>
      <c r="R295" s="120" t="s">
        <v>45</v>
      </c>
      <c r="S295" s="120" t="s">
        <v>5329</v>
      </c>
      <c r="T295" s="120" t="s">
        <v>5330</v>
      </c>
      <c r="U295" s="120"/>
      <c r="V295" s="120" t="s">
        <v>5331</v>
      </c>
      <c r="W295" s="120" t="s">
        <v>5332</v>
      </c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</row>
    <row r="296" spans="1:45" ht="14.25" customHeight="1">
      <c r="A296" s="55" t="s">
        <v>5333</v>
      </c>
      <c r="B296" s="58" t="s">
        <v>5299</v>
      </c>
      <c r="C296" s="58" t="s">
        <v>5334</v>
      </c>
      <c r="D296" s="390" t="s">
        <v>5335</v>
      </c>
      <c r="E296" s="116"/>
      <c r="F296" s="116"/>
      <c r="G296" s="116">
        <v>43090</v>
      </c>
      <c r="H296" s="116">
        <v>43455</v>
      </c>
      <c r="I296" s="256"/>
      <c r="J296" s="256">
        <f ca="1">H296-A2</f>
        <v>-1795</v>
      </c>
      <c r="K296" s="257" t="str">
        <f t="shared" ca="1" si="126"/>
        <v>ENCERRADO</v>
      </c>
      <c r="L296" s="391" t="s">
        <v>1311</v>
      </c>
      <c r="M296" s="55" t="s">
        <v>5191</v>
      </c>
      <c r="N296" s="122"/>
      <c r="O296" s="122" t="s">
        <v>5301</v>
      </c>
      <c r="P296" s="58" t="s">
        <v>5302</v>
      </c>
      <c r="Q296" s="55"/>
      <c r="R296" s="55" t="s">
        <v>5314</v>
      </c>
      <c r="S296" s="55" t="s">
        <v>5315</v>
      </c>
      <c r="T296" s="55" t="s">
        <v>5316</v>
      </c>
      <c r="U296" s="55"/>
      <c r="V296" s="55"/>
      <c r="W296" s="55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</row>
    <row r="297" spans="1:45" ht="14.25" customHeight="1">
      <c r="A297" s="55" t="s">
        <v>5333</v>
      </c>
      <c r="B297" s="58" t="s">
        <v>5299</v>
      </c>
      <c r="C297" s="58" t="s">
        <v>5334</v>
      </c>
      <c r="D297" s="390" t="s">
        <v>5335</v>
      </c>
      <c r="E297" s="116"/>
      <c r="F297" s="116"/>
      <c r="G297" s="116">
        <v>43090</v>
      </c>
      <c r="H297" s="116">
        <v>43455</v>
      </c>
      <c r="I297" s="256"/>
      <c r="J297" s="256">
        <f ca="1">H297-A2</f>
        <v>-1795</v>
      </c>
      <c r="K297" s="257" t="str">
        <f t="shared" ca="1" si="126"/>
        <v>ENCERRADO</v>
      </c>
      <c r="L297" s="391" t="s">
        <v>1311</v>
      </c>
      <c r="M297" s="55" t="s">
        <v>5191</v>
      </c>
      <c r="N297" s="122"/>
      <c r="O297" s="122" t="s">
        <v>5301</v>
      </c>
      <c r="P297" s="58" t="s">
        <v>5302</v>
      </c>
      <c r="Q297" s="55"/>
      <c r="R297" s="55" t="s">
        <v>5317</v>
      </c>
      <c r="S297" s="122" t="s">
        <v>786</v>
      </c>
      <c r="T297" s="55" t="s">
        <v>5254</v>
      </c>
      <c r="U297" s="55"/>
      <c r="V297" s="55"/>
      <c r="W297" s="55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</row>
    <row r="298" spans="1:45" ht="14.25" customHeight="1">
      <c r="A298" s="385">
        <v>42917</v>
      </c>
      <c r="B298" s="247" t="s">
        <v>5186</v>
      </c>
      <c r="C298" s="247" t="s">
        <v>5336</v>
      </c>
      <c r="D298" s="247" t="s">
        <v>5337</v>
      </c>
      <c r="E298" s="297" t="s">
        <v>4831</v>
      </c>
      <c r="F298" s="296"/>
      <c r="G298" s="296">
        <v>43943</v>
      </c>
      <c r="H298" s="296">
        <v>44307</v>
      </c>
      <c r="I298" s="249" t="s">
        <v>199</v>
      </c>
      <c r="J298" s="249">
        <f ca="1">H298-CONTROLE!$A$2</f>
        <v>-943</v>
      </c>
      <c r="K298" s="251" t="str">
        <f t="shared" ca="1" si="126"/>
        <v>ENCERRADO</v>
      </c>
      <c r="L298" s="259" t="s">
        <v>4872</v>
      </c>
      <c r="M298" s="320" t="s">
        <v>4873</v>
      </c>
      <c r="N298" s="300"/>
      <c r="O298" s="247" t="s">
        <v>563</v>
      </c>
      <c r="P298" s="247" t="s">
        <v>564</v>
      </c>
      <c r="Q298" s="247"/>
      <c r="R298" s="247" t="s">
        <v>4657</v>
      </c>
      <c r="S298" s="247" t="s">
        <v>1555</v>
      </c>
      <c r="T298" s="247" t="s">
        <v>403</v>
      </c>
      <c r="U298" s="247"/>
      <c r="V298" s="247" t="s">
        <v>5338</v>
      </c>
      <c r="W298" s="247" t="s">
        <v>5339</v>
      </c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/>
      <c r="AS298" s="57"/>
    </row>
    <row r="299" spans="1:45" ht="14.25" customHeight="1">
      <c r="A299" s="58" t="s">
        <v>5340</v>
      </c>
      <c r="B299" s="58" t="s">
        <v>5150</v>
      </c>
      <c r="C299" s="58" t="s">
        <v>5341</v>
      </c>
      <c r="D299" s="58" t="s">
        <v>5220</v>
      </c>
      <c r="E299" s="116"/>
      <c r="F299" s="116"/>
      <c r="G299" s="116">
        <v>43095</v>
      </c>
      <c r="H299" s="116">
        <v>43460</v>
      </c>
      <c r="I299" s="256"/>
      <c r="J299" s="256">
        <f ca="1">H299-A2</f>
        <v>-1790</v>
      </c>
      <c r="K299" s="257" t="str">
        <f t="shared" ca="1" si="126"/>
        <v>ENCERRADO</v>
      </c>
      <c r="L299" s="55" t="s">
        <v>330</v>
      </c>
      <c r="M299" s="55" t="s">
        <v>331</v>
      </c>
      <c r="N299" s="55"/>
      <c r="O299" s="55" t="s">
        <v>5342</v>
      </c>
      <c r="P299" s="55" t="s">
        <v>5343</v>
      </c>
      <c r="Q299" s="55"/>
      <c r="R299" s="55" t="s">
        <v>90</v>
      </c>
      <c r="S299" s="55" t="s">
        <v>1959</v>
      </c>
      <c r="T299" s="58" t="s">
        <v>1960</v>
      </c>
      <c r="U299" s="55"/>
      <c r="V299" s="55" t="s">
        <v>5344</v>
      </c>
      <c r="W299" s="58" t="s">
        <v>5345</v>
      </c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</row>
    <row r="300" spans="1:45" ht="14.25" customHeight="1">
      <c r="A300" s="261">
        <v>42979</v>
      </c>
      <c r="B300" s="254" t="s">
        <v>5346</v>
      </c>
      <c r="C300" s="254" t="s">
        <v>5347</v>
      </c>
      <c r="D300" s="254" t="s">
        <v>5348</v>
      </c>
      <c r="E300" s="275"/>
      <c r="F300" s="275"/>
      <c r="G300" s="275">
        <v>43225</v>
      </c>
      <c r="H300" s="275">
        <v>43375</v>
      </c>
      <c r="I300" s="338"/>
      <c r="J300" s="338">
        <f ca="1">H300-A2</f>
        <v>-1875</v>
      </c>
      <c r="K300" s="262" t="str">
        <f t="shared" ca="1" si="126"/>
        <v>ENCERRADO</v>
      </c>
      <c r="L300" s="254" t="s">
        <v>4659</v>
      </c>
      <c r="M300" s="259" t="s">
        <v>5284</v>
      </c>
      <c r="N300" s="259"/>
      <c r="O300" s="259" t="s">
        <v>4532</v>
      </c>
      <c r="P300" s="259" t="s">
        <v>4532</v>
      </c>
      <c r="Q300" s="259"/>
      <c r="R300" s="259" t="s">
        <v>407</v>
      </c>
      <c r="S300" s="18" t="s">
        <v>1555</v>
      </c>
      <c r="T300" s="259" t="s">
        <v>5349</v>
      </c>
      <c r="U300" s="259"/>
      <c r="V300" s="259" t="s">
        <v>5350</v>
      </c>
      <c r="W300" s="259" t="s">
        <v>5287</v>
      </c>
      <c r="X300" s="230"/>
      <c r="Y300" s="230"/>
      <c r="Z300" s="230"/>
      <c r="AA300" s="230"/>
      <c r="AB300" s="230"/>
      <c r="AC300" s="230"/>
      <c r="AD300" s="230"/>
      <c r="AE300" s="230"/>
      <c r="AF300" s="230"/>
      <c r="AG300" s="230"/>
      <c r="AH300" s="230"/>
      <c r="AI300" s="230"/>
      <c r="AJ300" s="230"/>
      <c r="AK300" s="230"/>
      <c r="AL300" s="230"/>
      <c r="AM300" s="230"/>
      <c r="AN300" s="230"/>
      <c r="AO300" s="230"/>
      <c r="AP300" s="230"/>
      <c r="AQ300" s="230"/>
      <c r="AR300" s="230"/>
      <c r="AS300" s="230"/>
    </row>
    <row r="301" spans="1:45" ht="14.25" customHeight="1">
      <c r="A301" s="247" t="s">
        <v>5351</v>
      </c>
      <c r="B301" s="247" t="s">
        <v>5352</v>
      </c>
      <c r="C301" s="247" t="s">
        <v>5353</v>
      </c>
      <c r="D301" s="247" t="s">
        <v>5354</v>
      </c>
      <c r="E301" s="296"/>
      <c r="F301" s="296"/>
      <c r="G301" s="296">
        <v>43253</v>
      </c>
      <c r="H301" s="296">
        <v>43617</v>
      </c>
      <c r="I301" s="338"/>
      <c r="J301" s="338">
        <f ca="1">H301-A2</f>
        <v>-1633</v>
      </c>
      <c r="K301" s="262" t="str">
        <f t="shared" ca="1" si="126"/>
        <v>ENCERRADO</v>
      </c>
      <c r="L301" s="279" t="s">
        <v>154</v>
      </c>
      <c r="M301" s="279" t="s">
        <v>155</v>
      </c>
      <c r="N301" s="279"/>
      <c r="O301" s="279" t="s">
        <v>157</v>
      </c>
      <c r="P301" s="279" t="s">
        <v>158</v>
      </c>
      <c r="Q301" s="247"/>
      <c r="R301" s="247" t="s">
        <v>160</v>
      </c>
      <c r="S301" s="247" t="s">
        <v>581</v>
      </c>
      <c r="T301" s="247" t="s">
        <v>582</v>
      </c>
      <c r="U301" s="247"/>
      <c r="V301" s="247" t="s">
        <v>4562</v>
      </c>
      <c r="W301" s="283" t="s">
        <v>4563</v>
      </c>
      <c r="X301" s="284"/>
      <c r="Y301" s="284"/>
      <c r="Z301" s="284"/>
      <c r="AA301" s="284"/>
      <c r="AB301" s="284"/>
      <c r="AC301" s="284"/>
      <c r="AD301" s="284"/>
      <c r="AE301" s="284"/>
      <c r="AF301" s="284"/>
      <c r="AG301" s="284"/>
      <c r="AH301" s="284"/>
      <c r="AI301" s="284"/>
      <c r="AJ301" s="284"/>
      <c r="AK301" s="284"/>
      <c r="AL301" s="284"/>
      <c r="AM301" s="284"/>
      <c r="AN301" s="284"/>
      <c r="AO301" s="284"/>
      <c r="AP301" s="284"/>
      <c r="AQ301" s="284"/>
      <c r="AR301" s="284"/>
      <c r="AS301" s="284"/>
    </row>
    <row r="302" spans="1:45" ht="14.25" customHeight="1">
      <c r="A302" s="279" t="s">
        <v>5355</v>
      </c>
      <c r="B302" s="279" t="s">
        <v>5133</v>
      </c>
      <c r="C302" s="279" t="s">
        <v>5356</v>
      </c>
      <c r="D302" s="279" t="s">
        <v>5135</v>
      </c>
      <c r="E302" s="393"/>
      <c r="F302" s="393"/>
      <c r="G302" s="393">
        <v>43308</v>
      </c>
      <c r="H302" s="393">
        <v>43673</v>
      </c>
      <c r="I302" s="249"/>
      <c r="J302" s="249">
        <f ca="1">H302-A2</f>
        <v>-1577</v>
      </c>
      <c r="K302" s="251" t="str">
        <f t="shared" ca="1" si="126"/>
        <v>ENCERRADO</v>
      </c>
      <c r="L302" s="247" t="s">
        <v>502</v>
      </c>
      <c r="M302" s="394" t="s">
        <v>133</v>
      </c>
      <c r="N302" s="247"/>
      <c r="O302" s="247" t="s">
        <v>5357</v>
      </c>
      <c r="P302" s="279" t="s">
        <v>5358</v>
      </c>
      <c r="Q302" s="279"/>
      <c r="R302" s="279" t="s">
        <v>434</v>
      </c>
      <c r="S302" s="279" t="s">
        <v>127</v>
      </c>
      <c r="T302" s="279" t="s">
        <v>504</v>
      </c>
      <c r="U302" s="279"/>
      <c r="V302" s="279" t="s">
        <v>2880</v>
      </c>
      <c r="W302" s="247" t="s">
        <v>2175</v>
      </c>
      <c r="X302" s="99"/>
      <c r="Y302" s="99"/>
      <c r="Z302" s="99"/>
      <c r="AA302" s="99"/>
      <c r="AB302" s="99"/>
      <c r="AC302" s="99"/>
      <c r="AD302" s="99"/>
      <c r="AE302" s="99"/>
      <c r="AF302" s="99"/>
      <c r="AG302" s="99"/>
      <c r="AH302" s="99"/>
      <c r="AI302" s="99"/>
      <c r="AJ302" s="99"/>
      <c r="AK302" s="99"/>
      <c r="AL302" s="99"/>
      <c r="AM302" s="99"/>
      <c r="AN302" s="99"/>
      <c r="AO302" s="99"/>
      <c r="AP302" s="99"/>
      <c r="AQ302" s="99"/>
      <c r="AR302" s="99"/>
      <c r="AS302" s="99"/>
    </row>
    <row r="303" spans="1:45" ht="14.25" customHeight="1">
      <c r="A303" s="259" t="s">
        <v>5359</v>
      </c>
      <c r="B303" s="305" t="s">
        <v>5360</v>
      </c>
      <c r="C303" s="395"/>
      <c r="D303" s="395" t="s">
        <v>5354</v>
      </c>
      <c r="E303" s="396"/>
      <c r="F303" s="396"/>
      <c r="G303" s="396">
        <v>42939</v>
      </c>
      <c r="H303" s="396">
        <v>43335</v>
      </c>
      <c r="I303" s="337"/>
      <c r="J303" s="338">
        <f ca="1">H303-A2</f>
        <v>-1915</v>
      </c>
      <c r="K303" s="262" t="str">
        <f t="shared" ca="1" si="126"/>
        <v>ENCERRADO</v>
      </c>
      <c r="L303" s="299" t="s">
        <v>5361</v>
      </c>
      <c r="M303" s="299" t="s">
        <v>5362</v>
      </c>
      <c r="N303" s="299"/>
      <c r="O303" s="299"/>
      <c r="P303" s="299"/>
      <c r="Q303" s="299"/>
      <c r="R303" s="299" t="s">
        <v>1270</v>
      </c>
      <c r="S303" s="299" t="s">
        <v>4930</v>
      </c>
      <c r="T303" s="299" t="s">
        <v>5363</v>
      </c>
      <c r="U303" s="299"/>
      <c r="V303" s="299"/>
      <c r="W303" s="299"/>
      <c r="X303" s="230"/>
      <c r="Y303" s="230"/>
      <c r="Z303" s="230"/>
      <c r="AA303" s="230"/>
      <c r="AB303" s="230"/>
      <c r="AC303" s="230"/>
      <c r="AD303" s="230"/>
      <c r="AE303" s="230"/>
      <c r="AF303" s="230"/>
      <c r="AG303" s="230"/>
      <c r="AH303" s="230"/>
      <c r="AI303" s="230"/>
      <c r="AJ303" s="230"/>
      <c r="AK303" s="230"/>
      <c r="AL303" s="230"/>
      <c r="AM303" s="230"/>
      <c r="AN303" s="230"/>
      <c r="AO303" s="230"/>
      <c r="AP303" s="230"/>
      <c r="AQ303" s="230"/>
      <c r="AR303" s="230"/>
      <c r="AS303" s="230"/>
    </row>
    <row r="304" spans="1:45" ht="14.25" customHeight="1">
      <c r="A304" s="18" t="s">
        <v>5364</v>
      </c>
      <c r="B304" s="304" t="s">
        <v>5365</v>
      </c>
      <c r="C304" s="304"/>
      <c r="D304" s="304" t="s">
        <v>5366</v>
      </c>
      <c r="E304" s="275"/>
      <c r="F304" s="275"/>
      <c r="G304" s="275">
        <v>42991</v>
      </c>
      <c r="H304" s="275">
        <v>43356</v>
      </c>
      <c r="I304" s="338"/>
      <c r="J304" s="338">
        <f ca="1">H304-A2</f>
        <v>-1894</v>
      </c>
      <c r="K304" s="262" t="str">
        <f t="shared" ca="1" si="126"/>
        <v>ENCERRADO</v>
      </c>
      <c r="L304" s="18" t="s">
        <v>105</v>
      </c>
      <c r="M304" s="259" t="s">
        <v>5367</v>
      </c>
      <c r="N304" s="259"/>
      <c r="O304" s="259" t="s">
        <v>4540</v>
      </c>
      <c r="P304" s="259" t="s">
        <v>4532</v>
      </c>
      <c r="Q304" s="259"/>
      <c r="R304" s="259" t="s">
        <v>1270</v>
      </c>
      <c r="S304" s="18" t="s">
        <v>2647</v>
      </c>
      <c r="T304" s="259" t="s">
        <v>5368</v>
      </c>
      <c r="U304" s="259"/>
      <c r="V304" s="259" t="s">
        <v>4532</v>
      </c>
      <c r="W304" s="259" t="s">
        <v>4532</v>
      </c>
      <c r="X304" s="230"/>
      <c r="Y304" s="230"/>
      <c r="Z304" s="230"/>
      <c r="AA304" s="230"/>
      <c r="AB304" s="230"/>
      <c r="AC304" s="230"/>
      <c r="AD304" s="230"/>
      <c r="AE304" s="230"/>
      <c r="AF304" s="230"/>
      <c r="AG304" s="230"/>
      <c r="AH304" s="230"/>
      <c r="AI304" s="230"/>
      <c r="AJ304" s="230"/>
      <c r="AK304" s="230"/>
      <c r="AL304" s="230"/>
      <c r="AM304" s="230"/>
      <c r="AN304" s="230"/>
      <c r="AO304" s="230"/>
      <c r="AP304" s="230"/>
      <c r="AQ304" s="230"/>
      <c r="AR304" s="230"/>
      <c r="AS304" s="230"/>
    </row>
    <row r="305" spans="1:45" ht="14.25" customHeight="1">
      <c r="A305" s="18" t="s">
        <v>5369</v>
      </c>
      <c r="B305" s="304" t="s">
        <v>5370</v>
      </c>
      <c r="C305" s="304"/>
      <c r="D305" s="304" t="s">
        <v>5371</v>
      </c>
      <c r="E305" s="275"/>
      <c r="F305" s="275"/>
      <c r="G305" s="275">
        <v>43003</v>
      </c>
      <c r="H305" s="275">
        <v>43368</v>
      </c>
      <c r="I305" s="338"/>
      <c r="J305" s="338">
        <f ca="1">H305-A2</f>
        <v>-1882</v>
      </c>
      <c r="K305" s="262" t="str">
        <f t="shared" ca="1" si="126"/>
        <v>ENCERRADO</v>
      </c>
      <c r="L305" s="18" t="s">
        <v>2840</v>
      </c>
      <c r="M305" s="259" t="s">
        <v>4935</v>
      </c>
      <c r="N305" s="18"/>
      <c r="O305" s="18" t="s">
        <v>5372</v>
      </c>
      <c r="P305" s="270" t="s">
        <v>5373</v>
      </c>
      <c r="Q305" s="259"/>
      <c r="R305" s="259" t="s">
        <v>4661</v>
      </c>
      <c r="S305" s="259" t="s">
        <v>742</v>
      </c>
      <c r="T305" s="259" t="s">
        <v>5374</v>
      </c>
      <c r="U305" s="259"/>
      <c r="V305" s="259" t="s">
        <v>4289</v>
      </c>
      <c r="W305" s="259" t="s">
        <v>5375</v>
      </c>
      <c r="X305" s="230"/>
      <c r="Y305" s="230"/>
      <c r="Z305" s="230"/>
      <c r="AA305" s="230"/>
      <c r="AB305" s="230"/>
      <c r="AC305" s="230"/>
      <c r="AD305" s="230"/>
      <c r="AE305" s="230"/>
      <c r="AF305" s="230"/>
      <c r="AG305" s="230"/>
      <c r="AH305" s="230"/>
      <c r="AI305" s="230"/>
      <c r="AJ305" s="230"/>
      <c r="AK305" s="230"/>
      <c r="AL305" s="230"/>
      <c r="AM305" s="230"/>
      <c r="AN305" s="230"/>
      <c r="AO305" s="230"/>
      <c r="AP305" s="230"/>
      <c r="AQ305" s="230"/>
      <c r="AR305" s="230"/>
      <c r="AS305" s="230"/>
    </row>
    <row r="306" spans="1:45" ht="14.25" customHeight="1">
      <c r="A306" s="31" t="s">
        <v>5376</v>
      </c>
      <c r="B306" s="32" t="s">
        <v>5133</v>
      </c>
      <c r="C306" s="32" t="s">
        <v>5377</v>
      </c>
      <c r="D306" s="32" t="s">
        <v>5204</v>
      </c>
      <c r="E306" s="33" t="s">
        <v>1010</v>
      </c>
      <c r="F306" s="33" t="s">
        <v>25</v>
      </c>
      <c r="G306" s="34">
        <v>44485</v>
      </c>
      <c r="H306" s="34">
        <v>44849</v>
      </c>
      <c r="I306" s="35" t="s">
        <v>361</v>
      </c>
      <c r="J306" s="36">
        <f ca="1">H306-CONTROLE!$A$2</f>
        <v>-401</v>
      </c>
      <c r="K306" s="37" t="str">
        <f t="shared" ca="1" si="126"/>
        <v>ENCERRADO</v>
      </c>
      <c r="L306" s="32" t="s">
        <v>5136</v>
      </c>
      <c r="M306" s="32" t="s">
        <v>5137</v>
      </c>
      <c r="N306" s="32" t="s">
        <v>5378</v>
      </c>
      <c r="O306" s="32" t="s">
        <v>509</v>
      </c>
      <c r="P306" s="32" t="s">
        <v>510</v>
      </c>
      <c r="Q306" s="32" t="s">
        <v>5378</v>
      </c>
      <c r="R306" s="39" t="s">
        <v>673</v>
      </c>
      <c r="S306" s="32" t="s">
        <v>509</v>
      </c>
      <c r="T306" s="32" t="s">
        <v>510</v>
      </c>
      <c r="U306" s="40"/>
      <c r="V306" s="32" t="s">
        <v>515</v>
      </c>
      <c r="W306" s="32" t="s">
        <v>941</v>
      </c>
      <c r="X306" s="40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</row>
    <row r="307" spans="1:45" ht="14.25" customHeight="1">
      <c r="A307" s="31" t="s">
        <v>5376</v>
      </c>
      <c r="B307" s="32" t="s">
        <v>5133</v>
      </c>
      <c r="C307" s="32" t="s">
        <v>5377</v>
      </c>
      <c r="D307" s="32" t="s">
        <v>5204</v>
      </c>
      <c r="E307" s="33" t="s">
        <v>1010</v>
      </c>
      <c r="F307" s="33" t="s">
        <v>25</v>
      </c>
      <c r="G307" s="34">
        <v>44485</v>
      </c>
      <c r="H307" s="34">
        <v>44849</v>
      </c>
      <c r="I307" s="35" t="s">
        <v>361</v>
      </c>
      <c r="J307" s="36">
        <f ca="1">H307-CONTROLE!$A$2</f>
        <v>-401</v>
      </c>
      <c r="K307" s="37" t="str">
        <f t="shared" ca="1" si="126"/>
        <v>ENCERRADO</v>
      </c>
      <c r="L307" s="32" t="s">
        <v>5136</v>
      </c>
      <c r="M307" s="32" t="s">
        <v>5137</v>
      </c>
      <c r="N307" s="32" t="s">
        <v>5378</v>
      </c>
      <c r="O307" s="32" t="s">
        <v>509</v>
      </c>
      <c r="P307" s="32" t="s">
        <v>510</v>
      </c>
      <c r="Q307" s="32" t="s">
        <v>5378</v>
      </c>
      <c r="R307" s="39" t="s">
        <v>5140</v>
      </c>
      <c r="S307" s="32" t="s">
        <v>509</v>
      </c>
      <c r="T307" s="32" t="s">
        <v>510</v>
      </c>
      <c r="U307" s="40"/>
      <c r="V307" s="32" t="s">
        <v>519</v>
      </c>
      <c r="W307" s="32" t="s">
        <v>520</v>
      </c>
      <c r="X307" s="32" t="s">
        <v>5378</v>
      </c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</row>
    <row r="308" spans="1:45" ht="14.25" customHeight="1">
      <c r="A308" s="247" t="s">
        <v>5379</v>
      </c>
      <c r="B308" s="247" t="s">
        <v>5133</v>
      </c>
      <c r="C308" s="247" t="s">
        <v>5380</v>
      </c>
      <c r="D308" s="247" t="s">
        <v>5135</v>
      </c>
      <c r="E308" s="251" t="s">
        <v>1010</v>
      </c>
      <c r="F308" s="296"/>
      <c r="G308" s="296">
        <v>43758</v>
      </c>
      <c r="H308" s="296">
        <v>44123</v>
      </c>
      <c r="I308" s="249" t="s">
        <v>361</v>
      </c>
      <c r="J308" s="249">
        <f ca="1">H308-CONTROLE!$A$2</f>
        <v>-1127</v>
      </c>
      <c r="K308" s="251" t="str">
        <f t="shared" ca="1" si="126"/>
        <v>ENCERRADO</v>
      </c>
      <c r="L308" s="306" t="s">
        <v>5381</v>
      </c>
      <c r="M308" s="397" t="s">
        <v>5382</v>
      </c>
      <c r="N308" s="247"/>
      <c r="O308" s="247" t="s">
        <v>1509</v>
      </c>
      <c r="P308" s="306" t="s">
        <v>5383</v>
      </c>
      <c r="Q308" s="247"/>
      <c r="R308" s="247" t="s">
        <v>553</v>
      </c>
      <c r="S308" s="247" t="s">
        <v>787</v>
      </c>
      <c r="T308" s="247" t="s">
        <v>788</v>
      </c>
      <c r="U308" s="247"/>
      <c r="V308" s="247" t="s">
        <v>5384</v>
      </c>
      <c r="W308" s="247" t="s">
        <v>5385</v>
      </c>
      <c r="X308" s="99"/>
      <c r="Y308" s="99"/>
      <c r="Z308" s="99"/>
      <c r="AA308" s="99"/>
      <c r="AB308" s="99"/>
      <c r="AC308" s="99"/>
      <c r="AD308" s="99"/>
      <c r="AE308" s="99"/>
      <c r="AF308" s="99"/>
      <c r="AG308" s="99"/>
      <c r="AH308" s="99"/>
      <c r="AI308" s="99"/>
      <c r="AJ308" s="99"/>
      <c r="AK308" s="99"/>
      <c r="AL308" s="99"/>
      <c r="AM308" s="99"/>
      <c r="AN308" s="99"/>
      <c r="AO308" s="99"/>
      <c r="AP308" s="99"/>
      <c r="AQ308" s="99"/>
      <c r="AR308" s="99"/>
      <c r="AS308" s="99"/>
    </row>
    <row r="309" spans="1:45" ht="14.25" customHeight="1">
      <c r="A309" s="18" t="s">
        <v>5386</v>
      </c>
      <c r="B309" s="304" t="s">
        <v>5346</v>
      </c>
      <c r="C309" s="304" t="s">
        <v>5387</v>
      </c>
      <c r="D309" s="254" t="s">
        <v>5348</v>
      </c>
      <c r="E309" s="275"/>
      <c r="F309" s="275"/>
      <c r="G309" s="275">
        <v>43047</v>
      </c>
      <c r="H309" s="275">
        <v>43412</v>
      </c>
      <c r="I309" s="338"/>
      <c r="J309" s="338">
        <f ca="1">H309-A2</f>
        <v>-1838</v>
      </c>
      <c r="K309" s="262" t="str">
        <f t="shared" ca="1" si="126"/>
        <v>ENCERRADO</v>
      </c>
      <c r="L309" s="259" t="s">
        <v>5031</v>
      </c>
      <c r="M309" s="259" t="s">
        <v>5032</v>
      </c>
      <c r="N309" s="259"/>
      <c r="O309" s="259" t="s">
        <v>5033</v>
      </c>
      <c r="P309" s="259" t="s">
        <v>4741</v>
      </c>
      <c r="Q309" s="18"/>
      <c r="R309" s="18" t="s">
        <v>5388</v>
      </c>
      <c r="S309" s="259" t="s">
        <v>5389</v>
      </c>
      <c r="T309" s="398" t="s">
        <v>822</v>
      </c>
      <c r="U309" s="398"/>
      <c r="V309" s="398" t="s">
        <v>5390</v>
      </c>
      <c r="W309" s="270" t="s">
        <v>2441</v>
      </c>
      <c r="X309" s="399"/>
      <c r="Y309" s="399"/>
      <c r="Z309" s="399"/>
      <c r="AA309" s="399"/>
      <c r="AB309" s="399"/>
      <c r="AC309" s="399"/>
      <c r="AD309" s="399"/>
      <c r="AE309" s="399"/>
      <c r="AF309" s="399"/>
      <c r="AG309" s="399"/>
      <c r="AH309" s="399"/>
      <c r="AI309" s="399"/>
      <c r="AJ309" s="399"/>
      <c r="AK309" s="399"/>
      <c r="AL309" s="399"/>
      <c r="AM309" s="399"/>
      <c r="AN309" s="399"/>
      <c r="AO309" s="399"/>
      <c r="AP309" s="399"/>
      <c r="AQ309" s="399"/>
      <c r="AR309" s="399"/>
      <c r="AS309" s="399"/>
    </row>
    <row r="310" spans="1:45" ht="14.25" customHeight="1">
      <c r="A310" s="279" t="s">
        <v>5391</v>
      </c>
      <c r="B310" s="279" t="s">
        <v>5392</v>
      </c>
      <c r="C310" s="279"/>
      <c r="D310" s="279" t="s">
        <v>5393</v>
      </c>
      <c r="E310" s="296"/>
      <c r="F310" s="296"/>
      <c r="G310" s="296">
        <v>43413</v>
      </c>
      <c r="H310" s="296">
        <v>43778</v>
      </c>
      <c r="I310" s="249"/>
      <c r="J310" s="249">
        <f ca="1">H310-$A$2</f>
        <v>-1472</v>
      </c>
      <c r="K310" s="251" t="str">
        <f t="shared" ca="1" si="126"/>
        <v>ENCERRADO</v>
      </c>
      <c r="L310" s="279" t="s">
        <v>5394</v>
      </c>
      <c r="M310" s="279" t="s">
        <v>3575</v>
      </c>
      <c r="N310" s="279"/>
      <c r="O310" s="279"/>
      <c r="P310" s="279"/>
      <c r="Q310" s="254"/>
      <c r="R310" s="254" t="s">
        <v>444</v>
      </c>
      <c r="S310" s="247" t="s">
        <v>5395</v>
      </c>
      <c r="T310" s="247"/>
      <c r="U310" s="247"/>
      <c r="V310" s="247"/>
      <c r="W310" s="286"/>
      <c r="X310" s="360"/>
      <c r="Y310" s="360"/>
      <c r="Z310" s="360"/>
      <c r="AA310" s="360"/>
      <c r="AB310" s="360"/>
      <c r="AC310" s="360"/>
      <c r="AD310" s="360"/>
      <c r="AE310" s="360"/>
      <c r="AF310" s="360"/>
      <c r="AG310" s="360"/>
      <c r="AH310" s="360"/>
      <c r="AI310" s="360"/>
      <c r="AJ310" s="360"/>
      <c r="AK310" s="360"/>
      <c r="AL310" s="360"/>
      <c r="AM310" s="360"/>
      <c r="AN310" s="360"/>
      <c r="AO310" s="360"/>
      <c r="AP310" s="360"/>
      <c r="AQ310" s="360"/>
      <c r="AR310" s="360"/>
      <c r="AS310" s="360"/>
    </row>
    <row r="311" spans="1:45" ht="14.25" customHeight="1">
      <c r="A311" s="304" t="s">
        <v>5396</v>
      </c>
      <c r="B311" s="254" t="s">
        <v>5397</v>
      </c>
      <c r="C311" s="304"/>
      <c r="D311" s="304" t="s">
        <v>5398</v>
      </c>
      <c r="E311" s="400"/>
      <c r="F311" s="400"/>
      <c r="G311" s="400">
        <v>43063</v>
      </c>
      <c r="H311" s="400">
        <v>43428</v>
      </c>
      <c r="I311" s="338"/>
      <c r="J311" s="338">
        <f ca="1">H311-A2</f>
        <v>-1822</v>
      </c>
      <c r="K311" s="257" t="str">
        <f t="shared" ca="1" si="126"/>
        <v>ENCERRADO</v>
      </c>
      <c r="L311" s="18" t="s">
        <v>4327</v>
      </c>
      <c r="M311" s="259" t="s">
        <v>1268</v>
      </c>
      <c r="N311" s="18"/>
      <c r="O311" s="18" t="s">
        <v>5399</v>
      </c>
      <c r="P311" s="401" t="s">
        <v>5400</v>
      </c>
      <c r="Q311" s="18"/>
      <c r="R311" s="18" t="s">
        <v>5086</v>
      </c>
      <c r="S311" s="18" t="s">
        <v>5401</v>
      </c>
      <c r="T311" s="401" t="s">
        <v>4950</v>
      </c>
      <c r="U311" s="259"/>
      <c r="V311" s="259"/>
      <c r="W311" s="270"/>
      <c r="X311" s="399"/>
      <c r="Y311" s="399"/>
      <c r="Z311" s="399"/>
      <c r="AA311" s="399"/>
      <c r="AB311" s="399"/>
      <c r="AC311" s="399"/>
      <c r="AD311" s="399"/>
      <c r="AE311" s="399"/>
      <c r="AF311" s="399"/>
      <c r="AG311" s="399"/>
      <c r="AH311" s="399"/>
      <c r="AI311" s="399"/>
      <c r="AJ311" s="399"/>
      <c r="AK311" s="399"/>
      <c r="AL311" s="399"/>
      <c r="AM311" s="399"/>
      <c r="AN311" s="399"/>
      <c r="AO311" s="399"/>
      <c r="AP311" s="399"/>
      <c r="AQ311" s="399"/>
      <c r="AR311" s="399"/>
      <c r="AS311" s="399"/>
    </row>
    <row r="312" spans="1:45" ht="14.25" customHeight="1">
      <c r="A312" s="304" t="s">
        <v>5396</v>
      </c>
      <c r="B312" s="304" t="s">
        <v>5397</v>
      </c>
      <c r="C312" s="304"/>
      <c r="D312" s="304" t="s">
        <v>5398</v>
      </c>
      <c r="E312" s="400"/>
      <c r="F312" s="400"/>
      <c r="G312" s="400">
        <v>43063</v>
      </c>
      <c r="H312" s="400">
        <v>43428</v>
      </c>
      <c r="I312" s="338"/>
      <c r="J312" s="338">
        <f ca="1">H312-A2</f>
        <v>-1822</v>
      </c>
      <c r="K312" s="257" t="str">
        <f t="shared" ca="1" si="126"/>
        <v>ENCERRADO</v>
      </c>
      <c r="L312" s="18" t="s">
        <v>4327</v>
      </c>
      <c r="M312" s="259" t="s">
        <v>1268</v>
      </c>
      <c r="N312" s="18"/>
      <c r="O312" s="18" t="s">
        <v>5399</v>
      </c>
      <c r="P312" s="401" t="s">
        <v>5400</v>
      </c>
      <c r="Q312" s="254"/>
      <c r="R312" s="254" t="s">
        <v>226</v>
      </c>
      <c r="S312" s="18" t="s">
        <v>873</v>
      </c>
      <c r="T312" s="401" t="s">
        <v>874</v>
      </c>
      <c r="U312" s="259"/>
      <c r="V312" s="259"/>
      <c r="W312" s="270"/>
      <c r="X312" s="399"/>
      <c r="Y312" s="399"/>
      <c r="Z312" s="399"/>
      <c r="AA312" s="399"/>
      <c r="AB312" s="399"/>
      <c r="AC312" s="399"/>
      <c r="AD312" s="399"/>
      <c r="AE312" s="399"/>
      <c r="AF312" s="399"/>
      <c r="AG312" s="399"/>
      <c r="AH312" s="399"/>
      <c r="AI312" s="399"/>
      <c r="AJ312" s="399"/>
      <c r="AK312" s="399"/>
      <c r="AL312" s="399"/>
      <c r="AM312" s="399"/>
      <c r="AN312" s="399"/>
      <c r="AO312" s="399"/>
      <c r="AP312" s="399"/>
      <c r="AQ312" s="399"/>
      <c r="AR312" s="399"/>
      <c r="AS312" s="399"/>
    </row>
    <row r="313" spans="1:45" ht="14.25" customHeight="1">
      <c r="A313" s="304" t="s">
        <v>5396</v>
      </c>
      <c r="B313" s="304" t="s">
        <v>5397</v>
      </c>
      <c r="C313" s="304"/>
      <c r="D313" s="304" t="s">
        <v>5398</v>
      </c>
      <c r="E313" s="400"/>
      <c r="F313" s="400"/>
      <c r="G313" s="400">
        <v>43063</v>
      </c>
      <c r="H313" s="400">
        <v>43428</v>
      </c>
      <c r="I313" s="338"/>
      <c r="J313" s="338">
        <f ca="1">H313-A2</f>
        <v>-1822</v>
      </c>
      <c r="K313" s="402" t="str">
        <f t="shared" ca="1" si="126"/>
        <v>ENCERRADO</v>
      </c>
      <c r="L313" s="18" t="s">
        <v>4327</v>
      </c>
      <c r="M313" s="259" t="s">
        <v>1268</v>
      </c>
      <c r="N313" s="18"/>
      <c r="O313" s="18" t="s">
        <v>5399</v>
      </c>
      <c r="P313" s="401" t="s">
        <v>5400</v>
      </c>
      <c r="Q313" s="18"/>
      <c r="R313" s="18" t="s">
        <v>160</v>
      </c>
      <c r="S313" s="18" t="s">
        <v>5402</v>
      </c>
      <c r="T313" s="401" t="s">
        <v>5403</v>
      </c>
      <c r="U313" s="259"/>
      <c r="V313" s="259"/>
      <c r="W313" s="270"/>
      <c r="X313" s="399"/>
      <c r="Y313" s="399"/>
      <c r="Z313" s="399"/>
      <c r="AA313" s="399"/>
      <c r="AB313" s="399"/>
      <c r="AC313" s="399"/>
      <c r="AD313" s="399"/>
      <c r="AE313" s="399"/>
      <c r="AF313" s="399"/>
      <c r="AG313" s="399"/>
      <c r="AH313" s="399"/>
      <c r="AI313" s="399"/>
      <c r="AJ313" s="399"/>
      <c r="AK313" s="399"/>
      <c r="AL313" s="399"/>
      <c r="AM313" s="399"/>
      <c r="AN313" s="399"/>
      <c r="AO313" s="399"/>
      <c r="AP313" s="399"/>
      <c r="AQ313" s="399"/>
      <c r="AR313" s="399"/>
      <c r="AS313" s="399"/>
    </row>
    <row r="314" spans="1:45" ht="14.25" customHeight="1">
      <c r="A314" s="304" t="s">
        <v>5396</v>
      </c>
      <c r="B314" s="304" t="s">
        <v>5397</v>
      </c>
      <c r="C314" s="304"/>
      <c r="D314" s="304" t="s">
        <v>5398</v>
      </c>
      <c r="E314" s="400"/>
      <c r="F314" s="400"/>
      <c r="G314" s="400">
        <v>43063</v>
      </c>
      <c r="H314" s="400">
        <v>43428</v>
      </c>
      <c r="I314" s="338"/>
      <c r="J314" s="338">
        <f ca="1">H314-A2</f>
        <v>-1822</v>
      </c>
      <c r="K314" s="402" t="str">
        <f t="shared" ca="1" si="126"/>
        <v>ENCERRADO</v>
      </c>
      <c r="L314" s="18" t="s">
        <v>4327</v>
      </c>
      <c r="M314" s="259" t="s">
        <v>1268</v>
      </c>
      <c r="N314" s="18"/>
      <c r="O314" s="18" t="s">
        <v>5399</v>
      </c>
      <c r="P314" s="401" t="s">
        <v>5400</v>
      </c>
      <c r="Q314" s="18"/>
      <c r="R314" s="18" t="s">
        <v>45</v>
      </c>
      <c r="S314" s="18" t="s">
        <v>5404</v>
      </c>
      <c r="T314" s="401" t="s">
        <v>5405</v>
      </c>
      <c r="U314" s="259"/>
      <c r="V314" s="259"/>
      <c r="W314" s="270"/>
      <c r="X314" s="399"/>
      <c r="Y314" s="399"/>
      <c r="Z314" s="399"/>
      <c r="AA314" s="399"/>
      <c r="AB314" s="399"/>
      <c r="AC314" s="399"/>
      <c r="AD314" s="399"/>
      <c r="AE314" s="399"/>
      <c r="AF314" s="399"/>
      <c r="AG314" s="399"/>
      <c r="AH314" s="399"/>
      <c r="AI314" s="399"/>
      <c r="AJ314" s="399"/>
      <c r="AK314" s="399"/>
      <c r="AL314" s="399"/>
      <c r="AM314" s="399"/>
      <c r="AN314" s="399"/>
      <c r="AO314" s="399"/>
      <c r="AP314" s="399"/>
      <c r="AQ314" s="399"/>
      <c r="AR314" s="399"/>
      <c r="AS314" s="399"/>
    </row>
    <row r="315" spans="1:45" ht="14.25" customHeight="1">
      <c r="A315" s="304" t="s">
        <v>5396</v>
      </c>
      <c r="B315" s="304" t="s">
        <v>5397</v>
      </c>
      <c r="C315" s="304"/>
      <c r="D315" s="304" t="s">
        <v>5398</v>
      </c>
      <c r="E315" s="400"/>
      <c r="F315" s="400"/>
      <c r="G315" s="400">
        <v>43063</v>
      </c>
      <c r="H315" s="400">
        <v>43428</v>
      </c>
      <c r="I315" s="338"/>
      <c r="J315" s="338">
        <f ca="1">H315-A2</f>
        <v>-1822</v>
      </c>
      <c r="K315" s="402" t="str">
        <f t="shared" ca="1" si="126"/>
        <v>ENCERRADO</v>
      </c>
      <c r="L315" s="18" t="s">
        <v>4327</v>
      </c>
      <c r="M315" s="259" t="s">
        <v>1268</v>
      </c>
      <c r="N315" s="18"/>
      <c r="O315" s="18" t="s">
        <v>5399</v>
      </c>
      <c r="P315" s="401" t="s">
        <v>5400</v>
      </c>
      <c r="Q315" s="254"/>
      <c r="R315" s="254" t="s">
        <v>616</v>
      </c>
      <c r="S315" s="18" t="s">
        <v>5406</v>
      </c>
      <c r="T315" s="401" t="s">
        <v>5407</v>
      </c>
      <c r="U315" s="259"/>
      <c r="V315" s="259"/>
      <c r="W315" s="270"/>
      <c r="X315" s="399"/>
      <c r="Y315" s="399"/>
      <c r="Z315" s="399"/>
      <c r="AA315" s="399"/>
      <c r="AB315" s="399"/>
      <c r="AC315" s="399"/>
      <c r="AD315" s="399"/>
      <c r="AE315" s="399"/>
      <c r="AF315" s="399"/>
      <c r="AG315" s="399"/>
      <c r="AH315" s="399"/>
      <c r="AI315" s="399"/>
      <c r="AJ315" s="399"/>
      <c r="AK315" s="399"/>
      <c r="AL315" s="399"/>
      <c r="AM315" s="399"/>
      <c r="AN315" s="399"/>
      <c r="AO315" s="399"/>
      <c r="AP315" s="399"/>
      <c r="AQ315" s="399"/>
      <c r="AR315" s="399"/>
      <c r="AS315" s="399"/>
    </row>
    <row r="316" spans="1:45" ht="14.25" customHeight="1">
      <c r="A316" s="304" t="s">
        <v>5396</v>
      </c>
      <c r="B316" s="304" t="s">
        <v>5397</v>
      </c>
      <c r="C316" s="304"/>
      <c r="D316" s="304" t="s">
        <v>5398</v>
      </c>
      <c r="E316" s="400"/>
      <c r="F316" s="400"/>
      <c r="G316" s="400">
        <v>43063</v>
      </c>
      <c r="H316" s="400">
        <v>43428</v>
      </c>
      <c r="I316" s="338"/>
      <c r="J316" s="338">
        <f ca="1">H316-A2</f>
        <v>-1822</v>
      </c>
      <c r="K316" s="402" t="str">
        <f t="shared" ca="1" si="126"/>
        <v>ENCERRADO</v>
      </c>
      <c r="L316" s="18" t="s">
        <v>4327</v>
      </c>
      <c r="M316" s="259" t="s">
        <v>1268</v>
      </c>
      <c r="N316" s="18"/>
      <c r="O316" s="18" t="s">
        <v>5399</v>
      </c>
      <c r="P316" s="401" t="s">
        <v>5400</v>
      </c>
      <c r="Q316" s="18"/>
      <c r="R316" s="18" t="s">
        <v>5408</v>
      </c>
      <c r="S316" s="18" t="s">
        <v>5409</v>
      </c>
      <c r="T316" s="401" t="s">
        <v>5071</v>
      </c>
      <c r="U316" s="259"/>
      <c r="V316" s="259"/>
      <c r="W316" s="270"/>
      <c r="X316" s="399"/>
      <c r="Y316" s="399"/>
      <c r="Z316" s="399"/>
      <c r="AA316" s="399"/>
      <c r="AB316" s="399"/>
      <c r="AC316" s="399"/>
      <c r="AD316" s="399"/>
      <c r="AE316" s="399"/>
      <c r="AF316" s="399"/>
      <c r="AG316" s="399"/>
      <c r="AH316" s="399"/>
      <c r="AI316" s="399"/>
      <c r="AJ316" s="399"/>
      <c r="AK316" s="399"/>
      <c r="AL316" s="399"/>
      <c r="AM316" s="399"/>
      <c r="AN316" s="399"/>
      <c r="AO316" s="399"/>
      <c r="AP316" s="399"/>
      <c r="AQ316" s="399"/>
      <c r="AR316" s="399"/>
      <c r="AS316" s="399"/>
    </row>
    <row r="317" spans="1:45" ht="14.25" customHeight="1">
      <c r="A317" s="279" t="s">
        <v>5410</v>
      </c>
      <c r="B317" s="279" t="s">
        <v>5397</v>
      </c>
      <c r="C317" s="279"/>
      <c r="D317" s="279" t="s">
        <v>5411</v>
      </c>
      <c r="E317" s="393"/>
      <c r="F317" s="393"/>
      <c r="G317" s="393">
        <v>43428</v>
      </c>
      <c r="H317" s="393">
        <v>43793</v>
      </c>
      <c r="I317" s="249"/>
      <c r="J317" s="249">
        <f ca="1">H317-CONTROLE!$A$2</f>
        <v>-1457</v>
      </c>
      <c r="K317" s="251" t="str">
        <f t="shared" ca="1" si="126"/>
        <v>ENCERRADO</v>
      </c>
      <c r="L317" s="279" t="s">
        <v>5412</v>
      </c>
      <c r="M317" s="247" t="s">
        <v>5284</v>
      </c>
      <c r="N317" s="279"/>
      <c r="O317" s="279" t="s">
        <v>5399</v>
      </c>
      <c r="P317" s="403" t="s">
        <v>5400</v>
      </c>
      <c r="Q317" s="279"/>
      <c r="R317" s="279" t="s">
        <v>808</v>
      </c>
      <c r="S317" s="247" t="s">
        <v>5413</v>
      </c>
      <c r="T317" s="403" t="s">
        <v>5414</v>
      </c>
      <c r="U317" s="247"/>
      <c r="V317" s="247"/>
      <c r="W317" s="286"/>
      <c r="X317" s="360"/>
      <c r="Y317" s="360"/>
      <c r="Z317" s="360"/>
      <c r="AA317" s="360"/>
      <c r="AB317" s="360"/>
      <c r="AC317" s="360"/>
      <c r="AD317" s="360"/>
      <c r="AE317" s="360"/>
      <c r="AF317" s="360"/>
      <c r="AG317" s="360"/>
      <c r="AH317" s="360"/>
      <c r="AI317" s="360"/>
      <c r="AJ317" s="360"/>
      <c r="AK317" s="360"/>
      <c r="AL317" s="360"/>
      <c r="AM317" s="360"/>
      <c r="AN317" s="360"/>
      <c r="AO317" s="360"/>
      <c r="AP317" s="360"/>
      <c r="AQ317" s="360"/>
      <c r="AR317" s="360"/>
      <c r="AS317" s="360"/>
    </row>
    <row r="318" spans="1:45" ht="14.25" customHeight="1">
      <c r="A318" s="279" t="s">
        <v>5410</v>
      </c>
      <c r="B318" s="279" t="s">
        <v>5397</v>
      </c>
      <c r="C318" s="279"/>
      <c r="D318" s="279" t="s">
        <v>5411</v>
      </c>
      <c r="E318" s="393"/>
      <c r="F318" s="393"/>
      <c r="G318" s="393">
        <v>43428</v>
      </c>
      <c r="H318" s="393">
        <v>43793</v>
      </c>
      <c r="I318" s="249"/>
      <c r="J318" s="249">
        <f ca="1">H318-CONTROLE!$A$2</f>
        <v>-1457</v>
      </c>
      <c r="K318" s="251" t="str">
        <f t="shared" ca="1" si="126"/>
        <v>ENCERRADO</v>
      </c>
      <c r="L318" s="279" t="s">
        <v>5412</v>
      </c>
      <c r="M318" s="247" t="s">
        <v>5284</v>
      </c>
      <c r="N318" s="279"/>
      <c r="O318" s="279" t="s">
        <v>5399</v>
      </c>
      <c r="P318" s="403" t="s">
        <v>5400</v>
      </c>
      <c r="Q318" s="279"/>
      <c r="R318" s="279" t="s">
        <v>5415</v>
      </c>
      <c r="S318" s="279" t="s">
        <v>5409</v>
      </c>
      <c r="T318" s="403" t="s">
        <v>5071</v>
      </c>
      <c r="U318" s="247"/>
      <c r="V318" s="247"/>
      <c r="W318" s="286"/>
      <c r="X318" s="360"/>
      <c r="Y318" s="360"/>
      <c r="Z318" s="360"/>
      <c r="AA318" s="360"/>
      <c r="AB318" s="360"/>
      <c r="AC318" s="360"/>
      <c r="AD318" s="360"/>
      <c r="AE318" s="360"/>
      <c r="AF318" s="360"/>
      <c r="AG318" s="360"/>
      <c r="AH318" s="360"/>
      <c r="AI318" s="360"/>
      <c r="AJ318" s="360"/>
      <c r="AK318" s="360"/>
      <c r="AL318" s="360"/>
      <c r="AM318" s="360"/>
      <c r="AN318" s="360"/>
      <c r="AO318" s="360"/>
      <c r="AP318" s="360"/>
      <c r="AQ318" s="360"/>
      <c r="AR318" s="360"/>
      <c r="AS318" s="360"/>
    </row>
    <row r="319" spans="1:45" ht="14.25" customHeight="1">
      <c r="A319" s="18" t="s">
        <v>5416</v>
      </c>
      <c r="B319" s="254" t="s">
        <v>5142</v>
      </c>
      <c r="C319" s="304" t="s">
        <v>5417</v>
      </c>
      <c r="D319" s="404" t="s">
        <v>5144</v>
      </c>
      <c r="E319" s="400"/>
      <c r="F319" s="400"/>
      <c r="G319" s="400">
        <v>43073</v>
      </c>
      <c r="H319" s="400">
        <v>43438</v>
      </c>
      <c r="I319" s="338"/>
      <c r="J319" s="338">
        <f ca="1">H319-A2</f>
        <v>-1812</v>
      </c>
      <c r="K319" s="262" t="str">
        <f t="shared" ca="1" si="126"/>
        <v>ENCERRADO</v>
      </c>
      <c r="L319" s="18" t="s">
        <v>4987</v>
      </c>
      <c r="M319" s="18" t="s">
        <v>5418</v>
      </c>
      <c r="N319" s="18"/>
      <c r="O319" s="18" t="s">
        <v>113</v>
      </c>
      <c r="P319" s="18" t="s">
        <v>5419</v>
      </c>
      <c r="Q319" s="18"/>
      <c r="R319" s="18" t="s">
        <v>480</v>
      </c>
      <c r="S319" s="259" t="s">
        <v>662</v>
      </c>
      <c r="T319" s="398" t="s">
        <v>663</v>
      </c>
      <c r="U319" s="398"/>
      <c r="V319" s="398" t="s">
        <v>118</v>
      </c>
      <c r="W319" s="405" t="s">
        <v>119</v>
      </c>
      <c r="X319" s="406"/>
      <c r="Y319" s="406"/>
      <c r="Z319" s="406"/>
      <c r="AA319" s="406"/>
      <c r="AB319" s="406"/>
      <c r="AC319" s="406"/>
      <c r="AD319" s="406"/>
      <c r="AE319" s="406"/>
      <c r="AF319" s="406"/>
      <c r="AG319" s="406"/>
      <c r="AH319" s="406"/>
      <c r="AI319" s="406"/>
      <c r="AJ319" s="406"/>
      <c r="AK319" s="406"/>
      <c r="AL319" s="406"/>
      <c r="AM319" s="406"/>
      <c r="AN319" s="406"/>
      <c r="AO319" s="406"/>
      <c r="AP319" s="406"/>
      <c r="AQ319" s="406"/>
      <c r="AR319" s="406"/>
      <c r="AS319" s="406"/>
    </row>
    <row r="320" spans="1:45" ht="14.25" customHeight="1">
      <c r="A320" s="279" t="s">
        <v>5420</v>
      </c>
      <c r="B320" s="279" t="s">
        <v>5421</v>
      </c>
      <c r="C320" s="279"/>
      <c r="D320" s="279" t="s">
        <v>5422</v>
      </c>
      <c r="E320" s="393"/>
      <c r="F320" s="393"/>
      <c r="G320" s="393">
        <v>43062</v>
      </c>
      <c r="H320" s="393">
        <v>43562</v>
      </c>
      <c r="I320" s="249"/>
      <c r="J320" s="249">
        <f ca="1">H320-A2</f>
        <v>-1688</v>
      </c>
      <c r="K320" s="251" t="str">
        <f t="shared" ca="1" si="126"/>
        <v>ENCERRADO</v>
      </c>
      <c r="L320" s="247" t="s">
        <v>1854</v>
      </c>
      <c r="M320" s="247" t="s">
        <v>1855</v>
      </c>
      <c r="N320" s="279"/>
      <c r="O320" s="279" t="s">
        <v>619</v>
      </c>
      <c r="P320" s="279" t="s">
        <v>933</v>
      </c>
      <c r="Q320" s="279"/>
      <c r="R320" s="279" t="s">
        <v>5423</v>
      </c>
      <c r="S320" s="247" t="s">
        <v>930</v>
      </c>
      <c r="T320" s="247" t="s">
        <v>931</v>
      </c>
      <c r="U320" s="247"/>
      <c r="V320" s="247" t="s">
        <v>5424</v>
      </c>
      <c r="W320" s="286" t="s">
        <v>5425</v>
      </c>
      <c r="X320" s="360"/>
      <c r="Y320" s="360"/>
      <c r="Z320" s="360"/>
      <c r="AA320" s="360"/>
      <c r="AB320" s="360"/>
      <c r="AC320" s="360"/>
      <c r="AD320" s="360"/>
      <c r="AE320" s="360"/>
      <c r="AF320" s="360"/>
      <c r="AG320" s="360"/>
      <c r="AH320" s="360"/>
      <c r="AI320" s="360"/>
      <c r="AJ320" s="360"/>
      <c r="AK320" s="360"/>
      <c r="AL320" s="360"/>
      <c r="AM320" s="360"/>
      <c r="AN320" s="360"/>
      <c r="AO320" s="360"/>
      <c r="AP320" s="360"/>
      <c r="AQ320" s="360"/>
      <c r="AR320" s="360"/>
      <c r="AS320" s="360"/>
    </row>
    <row r="321" spans="1:45" ht="14.25" customHeight="1">
      <c r="A321" s="279" t="s">
        <v>5420</v>
      </c>
      <c r="B321" s="279" t="s">
        <v>5421</v>
      </c>
      <c r="C321" s="279"/>
      <c r="D321" s="279" t="s">
        <v>5422</v>
      </c>
      <c r="E321" s="393"/>
      <c r="F321" s="393"/>
      <c r="G321" s="393">
        <v>43062</v>
      </c>
      <c r="H321" s="393">
        <v>43562</v>
      </c>
      <c r="I321" s="249"/>
      <c r="J321" s="249">
        <f ca="1">H321-A2</f>
        <v>-1688</v>
      </c>
      <c r="K321" s="251" t="str">
        <f t="shared" ca="1" si="126"/>
        <v>ENCERRADO</v>
      </c>
      <c r="L321" s="247" t="s">
        <v>1854</v>
      </c>
      <c r="M321" s="247" t="s">
        <v>1855</v>
      </c>
      <c r="N321" s="279"/>
      <c r="O321" s="279" t="s">
        <v>619</v>
      </c>
      <c r="P321" s="279" t="s">
        <v>933</v>
      </c>
      <c r="Q321" s="279"/>
      <c r="R321" s="279" t="s">
        <v>5426</v>
      </c>
      <c r="S321" s="247" t="s">
        <v>5427</v>
      </c>
      <c r="T321" s="247" t="s">
        <v>4627</v>
      </c>
      <c r="U321" s="247"/>
      <c r="V321" s="247" t="s">
        <v>2330</v>
      </c>
      <c r="W321" s="286" t="s">
        <v>4620</v>
      </c>
      <c r="X321" s="360"/>
      <c r="Y321" s="360"/>
      <c r="Z321" s="360"/>
      <c r="AA321" s="360"/>
      <c r="AB321" s="360"/>
      <c r="AC321" s="360"/>
      <c r="AD321" s="360"/>
      <c r="AE321" s="360"/>
      <c r="AF321" s="360"/>
      <c r="AG321" s="360"/>
      <c r="AH321" s="360"/>
      <c r="AI321" s="360"/>
      <c r="AJ321" s="360"/>
      <c r="AK321" s="360"/>
      <c r="AL321" s="360"/>
      <c r="AM321" s="360"/>
      <c r="AN321" s="360"/>
      <c r="AO321" s="360"/>
      <c r="AP321" s="360"/>
      <c r="AQ321" s="360"/>
      <c r="AR321" s="360"/>
      <c r="AS321" s="360"/>
    </row>
    <row r="322" spans="1:45" ht="14.25" customHeight="1">
      <c r="A322" s="304" t="s">
        <v>5428</v>
      </c>
      <c r="B322" s="304" t="s">
        <v>5429</v>
      </c>
      <c r="C322" s="304"/>
      <c r="D322" s="304" t="s">
        <v>5430</v>
      </c>
      <c r="E322" s="400"/>
      <c r="F322" s="400"/>
      <c r="G322" s="400">
        <v>43063</v>
      </c>
      <c r="H322" s="400">
        <v>43428</v>
      </c>
      <c r="I322" s="338"/>
      <c r="J322" s="338">
        <f ca="1">H322-A2</f>
        <v>-1822</v>
      </c>
      <c r="K322" s="402" t="str">
        <f t="shared" ca="1" si="126"/>
        <v>ENCERRADO</v>
      </c>
      <c r="L322" s="18" t="s">
        <v>5431</v>
      </c>
      <c r="M322" s="18" t="s">
        <v>5432</v>
      </c>
      <c r="N322" s="18"/>
      <c r="O322" s="18" t="s">
        <v>5051</v>
      </c>
      <c r="P322" s="18"/>
      <c r="Q322" s="18"/>
      <c r="R322" s="18" t="s">
        <v>77</v>
      </c>
      <c r="S322" s="259" t="s">
        <v>5427</v>
      </c>
      <c r="T322" s="259" t="s">
        <v>4627</v>
      </c>
      <c r="U322" s="259"/>
      <c r="V322" s="259" t="s">
        <v>2330</v>
      </c>
      <c r="W322" s="270" t="s">
        <v>4620</v>
      </c>
      <c r="X322" s="399"/>
      <c r="Y322" s="399"/>
      <c r="Z322" s="399"/>
      <c r="AA322" s="399"/>
      <c r="AB322" s="399"/>
      <c r="AC322" s="399"/>
      <c r="AD322" s="399"/>
      <c r="AE322" s="399"/>
      <c r="AF322" s="399"/>
      <c r="AG322" s="399"/>
      <c r="AH322" s="399"/>
      <c r="AI322" s="399"/>
      <c r="AJ322" s="399"/>
      <c r="AK322" s="399"/>
      <c r="AL322" s="399"/>
      <c r="AM322" s="399"/>
      <c r="AN322" s="399"/>
      <c r="AO322" s="399"/>
      <c r="AP322" s="399"/>
      <c r="AQ322" s="399"/>
      <c r="AR322" s="399"/>
      <c r="AS322" s="399"/>
    </row>
    <row r="323" spans="1:45" ht="14.25" customHeight="1">
      <c r="A323" s="304" t="s">
        <v>5433</v>
      </c>
      <c r="B323" s="304" t="s">
        <v>5434</v>
      </c>
      <c r="C323" s="304"/>
      <c r="D323" s="304" t="s">
        <v>5435</v>
      </c>
      <c r="E323" s="400"/>
      <c r="F323" s="400"/>
      <c r="G323" s="400">
        <v>43066</v>
      </c>
      <c r="H323" s="400">
        <v>43430</v>
      </c>
      <c r="I323" s="338"/>
      <c r="J323" s="338">
        <f ca="1">H323-A2</f>
        <v>-1820</v>
      </c>
      <c r="K323" s="402" t="str">
        <f t="shared" ca="1" si="126"/>
        <v>ENCERRADO</v>
      </c>
      <c r="L323" s="18" t="s">
        <v>5394</v>
      </c>
      <c r="M323" s="18" t="s">
        <v>695</v>
      </c>
      <c r="N323" s="18"/>
      <c r="O323" s="18"/>
      <c r="P323" s="18"/>
      <c r="Q323" s="254"/>
      <c r="R323" s="254" t="s">
        <v>444</v>
      </c>
      <c r="S323" s="259" t="s">
        <v>5427</v>
      </c>
      <c r="T323" s="259" t="s">
        <v>4627</v>
      </c>
      <c r="U323" s="259"/>
      <c r="V323" s="259" t="s">
        <v>2330</v>
      </c>
      <c r="W323" s="405" t="s">
        <v>4620</v>
      </c>
      <c r="X323" s="406"/>
      <c r="Y323" s="406"/>
      <c r="Z323" s="406"/>
      <c r="AA323" s="406"/>
      <c r="AB323" s="406"/>
      <c r="AC323" s="406"/>
      <c r="AD323" s="406"/>
      <c r="AE323" s="406"/>
      <c r="AF323" s="406"/>
      <c r="AG323" s="406"/>
      <c r="AH323" s="406"/>
      <c r="AI323" s="406"/>
      <c r="AJ323" s="406"/>
      <c r="AK323" s="406"/>
      <c r="AL323" s="406"/>
      <c r="AM323" s="406"/>
      <c r="AN323" s="406"/>
      <c r="AO323" s="406"/>
      <c r="AP323" s="406"/>
      <c r="AQ323" s="406"/>
      <c r="AR323" s="406"/>
      <c r="AS323" s="406"/>
    </row>
    <row r="324" spans="1:45" ht="14.25" customHeight="1">
      <c r="A324" s="279" t="s">
        <v>5436</v>
      </c>
      <c r="B324" s="279" t="s">
        <v>5437</v>
      </c>
      <c r="C324" s="279"/>
      <c r="D324" s="279" t="s">
        <v>5438</v>
      </c>
      <c r="E324" s="393"/>
      <c r="F324" s="393"/>
      <c r="G324" s="393">
        <v>43432</v>
      </c>
      <c r="H324" s="393">
        <v>43519</v>
      </c>
      <c r="I324" s="338"/>
      <c r="J324" s="338">
        <f ca="1">H324-A2</f>
        <v>-1731</v>
      </c>
      <c r="K324" s="262" t="str">
        <f t="shared" ca="1" si="126"/>
        <v>ENCERRADO</v>
      </c>
      <c r="L324" s="307" t="s">
        <v>987</v>
      </c>
      <c r="M324" s="394" t="s">
        <v>988</v>
      </c>
      <c r="N324" s="279"/>
      <c r="O324" s="279" t="s">
        <v>5439</v>
      </c>
      <c r="P324" s="279" t="s">
        <v>991</v>
      </c>
      <c r="Q324" s="279"/>
      <c r="R324" s="279" t="s">
        <v>470</v>
      </c>
      <c r="S324" s="247" t="s">
        <v>2330</v>
      </c>
      <c r="T324" s="286" t="s">
        <v>4620</v>
      </c>
      <c r="U324" s="247"/>
      <c r="V324" s="247" t="s">
        <v>5427</v>
      </c>
      <c r="W324" s="247" t="s">
        <v>4627</v>
      </c>
      <c r="X324" s="99"/>
      <c r="Y324" s="99"/>
      <c r="Z324" s="99"/>
      <c r="AA324" s="99"/>
      <c r="AB324" s="99"/>
      <c r="AC324" s="99"/>
      <c r="AD324" s="99"/>
      <c r="AE324" s="99"/>
      <c r="AF324" s="99"/>
      <c r="AG324" s="99"/>
      <c r="AH324" s="99"/>
      <c r="AI324" s="99"/>
      <c r="AJ324" s="99"/>
      <c r="AK324" s="99"/>
      <c r="AL324" s="99"/>
      <c r="AM324" s="99"/>
      <c r="AN324" s="99"/>
      <c r="AO324" s="99"/>
      <c r="AP324" s="99"/>
      <c r="AQ324" s="99"/>
      <c r="AR324" s="99"/>
      <c r="AS324" s="99"/>
    </row>
    <row r="325" spans="1:45" ht="14.25" customHeight="1">
      <c r="A325" s="279" t="s">
        <v>5436</v>
      </c>
      <c r="B325" s="279" t="s">
        <v>5437</v>
      </c>
      <c r="C325" s="279"/>
      <c r="D325" s="279" t="s">
        <v>5438</v>
      </c>
      <c r="E325" s="393"/>
      <c r="F325" s="393"/>
      <c r="G325" s="393">
        <v>43432</v>
      </c>
      <c r="H325" s="393">
        <v>43519</v>
      </c>
      <c r="I325" s="337"/>
      <c r="J325" s="337">
        <f ca="1">H325-A2</f>
        <v>-1731</v>
      </c>
      <c r="K325" s="257" t="str">
        <f t="shared" ca="1" si="126"/>
        <v>ENCERRADO</v>
      </c>
      <c r="L325" s="307" t="s">
        <v>987</v>
      </c>
      <c r="M325" s="394" t="s">
        <v>988</v>
      </c>
      <c r="N325" s="279"/>
      <c r="O325" s="279" t="s">
        <v>5439</v>
      </c>
      <c r="P325" s="279" t="s">
        <v>991</v>
      </c>
      <c r="Q325" s="279"/>
      <c r="R325" s="279" t="s">
        <v>470</v>
      </c>
      <c r="S325" s="247" t="s">
        <v>2074</v>
      </c>
      <c r="T325" s="279" t="s">
        <v>5440</v>
      </c>
      <c r="U325" s="247"/>
      <c r="V325" s="247" t="s">
        <v>5427</v>
      </c>
      <c r="W325" s="247" t="s">
        <v>4627</v>
      </c>
      <c r="X325" s="99"/>
      <c r="Y325" s="99"/>
      <c r="Z325" s="99"/>
      <c r="AA325" s="99"/>
      <c r="AB325" s="99"/>
      <c r="AC325" s="99"/>
      <c r="AD325" s="99"/>
      <c r="AE325" s="99"/>
      <c r="AF325" s="99"/>
      <c r="AG325" s="99"/>
      <c r="AH325" s="99"/>
      <c r="AI325" s="99"/>
      <c r="AJ325" s="99"/>
      <c r="AK325" s="99"/>
      <c r="AL325" s="99"/>
      <c r="AM325" s="99"/>
      <c r="AN325" s="99"/>
      <c r="AO325" s="99"/>
      <c r="AP325" s="99"/>
      <c r="AQ325" s="99"/>
      <c r="AR325" s="99"/>
      <c r="AS325" s="99"/>
    </row>
    <row r="326" spans="1:45" ht="14.25" customHeight="1">
      <c r="A326" s="279" t="s">
        <v>5441</v>
      </c>
      <c r="B326" s="279" t="s">
        <v>5442</v>
      </c>
      <c r="C326" s="279"/>
      <c r="D326" s="279" t="s">
        <v>5443</v>
      </c>
      <c r="E326" s="393"/>
      <c r="F326" s="393"/>
      <c r="G326" s="393">
        <v>43445</v>
      </c>
      <c r="H326" s="393">
        <v>43810</v>
      </c>
      <c r="I326" s="249"/>
      <c r="J326" s="249" t="s">
        <v>26</v>
      </c>
      <c r="K326" s="249">
        <f ca="1">H326-$A$2</f>
        <v>-1440</v>
      </c>
      <c r="L326" s="247" t="str">
        <f ca="1">IF(K326&lt;=0,"ENCERRADO",IF(K326&lt;=30,"URGENTE",IF(K326&lt;=90,"PROVIDÊNCIAS","VIGENTE")))</f>
        <v>ENCERRADO</v>
      </c>
      <c r="M326" s="279" t="s">
        <v>2647</v>
      </c>
      <c r="N326" s="279"/>
      <c r="O326" s="279" t="s">
        <v>100</v>
      </c>
      <c r="P326" s="279" t="s">
        <v>5444</v>
      </c>
      <c r="Q326" s="279"/>
      <c r="R326" s="279" t="s">
        <v>540</v>
      </c>
      <c r="S326" s="279" t="s">
        <v>1270</v>
      </c>
      <c r="T326" s="279" t="s">
        <v>3672</v>
      </c>
      <c r="U326" s="247"/>
      <c r="V326" s="247" t="s">
        <v>542</v>
      </c>
      <c r="W326" s="247" t="s">
        <v>5445</v>
      </c>
      <c r="X326" s="286" t="s">
        <v>5446</v>
      </c>
      <c r="Y326" s="360"/>
      <c r="Z326" s="360"/>
      <c r="AA326" s="360"/>
      <c r="AB326" s="360"/>
      <c r="AC326" s="360"/>
      <c r="AD326" s="360"/>
      <c r="AE326" s="360"/>
      <c r="AF326" s="360"/>
      <c r="AG326" s="360"/>
      <c r="AH326" s="360"/>
      <c r="AI326" s="360"/>
      <c r="AJ326" s="360"/>
      <c r="AK326" s="360"/>
      <c r="AL326" s="360"/>
      <c r="AM326" s="360"/>
      <c r="AN326" s="360"/>
      <c r="AO326" s="360"/>
      <c r="AP326" s="360"/>
      <c r="AQ326" s="360"/>
      <c r="AR326" s="360"/>
      <c r="AS326" s="360"/>
    </row>
    <row r="327" spans="1:45" ht="14.25" customHeight="1">
      <c r="A327" s="279" t="s">
        <v>5447</v>
      </c>
      <c r="B327" s="279" t="s">
        <v>5448</v>
      </c>
      <c r="C327" s="279"/>
      <c r="D327" s="279" t="s">
        <v>5449</v>
      </c>
      <c r="E327" s="407" t="s">
        <v>1605</v>
      </c>
      <c r="F327" s="396"/>
      <c r="G327" s="396">
        <v>44285</v>
      </c>
      <c r="H327" s="396">
        <v>44407</v>
      </c>
      <c r="I327" s="249" t="s">
        <v>236</v>
      </c>
      <c r="J327" s="249">
        <f ca="1">H327-CONTROLE!$A$2</f>
        <v>-843</v>
      </c>
      <c r="K327" s="251" t="str">
        <f t="shared" ref="K327:K339" ca="1" si="127">IF(J327&lt;=0,"ENCERRADO",IF(J327&lt;=30,"URGENTE",IF(J327&lt;=90,"PROVIDÊNCIAS","VIGENTE")))</f>
        <v>ENCERRADO</v>
      </c>
      <c r="L327" s="247" t="s">
        <v>5266</v>
      </c>
      <c r="M327" s="279" t="s">
        <v>4897</v>
      </c>
      <c r="N327" s="279"/>
      <c r="O327" s="279" t="s">
        <v>4066</v>
      </c>
      <c r="P327" s="279" t="s">
        <v>4067</v>
      </c>
      <c r="Q327" s="279"/>
      <c r="R327" s="279" t="s">
        <v>309</v>
      </c>
      <c r="S327" s="247" t="s">
        <v>2330</v>
      </c>
      <c r="T327" s="286" t="s">
        <v>4620</v>
      </c>
      <c r="U327" s="247"/>
      <c r="V327" s="247" t="s">
        <v>5268</v>
      </c>
      <c r="W327" s="247" t="s">
        <v>311</v>
      </c>
      <c r="X327" s="99"/>
      <c r="Y327" s="99"/>
      <c r="Z327" s="99"/>
      <c r="AA327" s="99"/>
      <c r="AB327" s="99"/>
      <c r="AC327" s="99"/>
      <c r="AD327" s="99"/>
      <c r="AE327" s="99"/>
      <c r="AF327" s="99"/>
      <c r="AG327" s="99"/>
      <c r="AH327" s="99"/>
      <c r="AI327" s="99"/>
      <c r="AJ327" s="99"/>
      <c r="AK327" s="99"/>
      <c r="AL327" s="99"/>
      <c r="AM327" s="99"/>
      <c r="AN327" s="99"/>
      <c r="AO327" s="99"/>
      <c r="AP327" s="99"/>
      <c r="AQ327" s="99"/>
      <c r="AR327" s="99"/>
      <c r="AS327" s="99"/>
    </row>
    <row r="328" spans="1:45" ht="14.25" customHeight="1">
      <c r="A328" s="18" t="s">
        <v>5450</v>
      </c>
      <c r="B328" s="335" t="s">
        <v>5150</v>
      </c>
      <c r="C328" s="305" t="s">
        <v>5451</v>
      </c>
      <c r="D328" s="305" t="s">
        <v>5220</v>
      </c>
      <c r="E328" s="408"/>
      <c r="F328" s="408"/>
      <c r="G328" s="408">
        <v>43080</v>
      </c>
      <c r="H328" s="408">
        <v>43445</v>
      </c>
      <c r="I328" s="337"/>
      <c r="J328" s="337">
        <f ca="1">H328-A2</f>
        <v>-1805</v>
      </c>
      <c r="K328" s="257" t="str">
        <f t="shared" ca="1" si="127"/>
        <v>ENCERRADO</v>
      </c>
      <c r="L328" s="409" t="s">
        <v>2647</v>
      </c>
      <c r="M328" s="409" t="s">
        <v>100</v>
      </c>
      <c r="N328" s="409"/>
      <c r="O328" s="409" t="s">
        <v>5452</v>
      </c>
      <c r="P328" s="409" t="s">
        <v>5453</v>
      </c>
      <c r="Q328" s="409"/>
      <c r="R328" s="409" t="s">
        <v>1270</v>
      </c>
      <c r="S328" s="409" t="s">
        <v>5444</v>
      </c>
      <c r="T328" s="409" t="s">
        <v>540</v>
      </c>
      <c r="U328" s="409"/>
      <c r="V328" s="409" t="s">
        <v>5454</v>
      </c>
      <c r="W328" s="409" t="s">
        <v>5455</v>
      </c>
      <c r="X328" s="276"/>
      <c r="Y328" s="276"/>
      <c r="Z328" s="276"/>
      <c r="AA328" s="276"/>
      <c r="AB328" s="276"/>
      <c r="AC328" s="276"/>
      <c r="AD328" s="276"/>
      <c r="AE328" s="276"/>
      <c r="AF328" s="276"/>
      <c r="AG328" s="276"/>
      <c r="AH328" s="276"/>
      <c r="AI328" s="276"/>
      <c r="AJ328" s="276"/>
      <c r="AK328" s="276"/>
      <c r="AL328" s="276"/>
      <c r="AM328" s="276"/>
      <c r="AN328" s="276"/>
      <c r="AO328" s="276"/>
      <c r="AP328" s="276"/>
      <c r="AQ328" s="276"/>
      <c r="AR328" s="276"/>
      <c r="AS328" s="276"/>
    </row>
    <row r="329" spans="1:45" ht="14.25" customHeight="1">
      <c r="A329" s="410" t="s">
        <v>5450</v>
      </c>
      <c r="B329" s="343" t="s">
        <v>5150</v>
      </c>
      <c r="C329" s="411" t="s">
        <v>5451</v>
      </c>
      <c r="D329" s="411" t="s">
        <v>5220</v>
      </c>
      <c r="E329" s="412"/>
      <c r="F329" s="412"/>
      <c r="G329" s="412">
        <v>43080</v>
      </c>
      <c r="H329" s="412">
        <v>43445</v>
      </c>
      <c r="I329" s="413"/>
      <c r="J329" s="413">
        <f ca="1">H329-A2</f>
        <v>-1805</v>
      </c>
      <c r="K329" s="389" t="str">
        <f t="shared" ca="1" si="127"/>
        <v>ENCERRADO</v>
      </c>
      <c r="L329" s="352" t="s">
        <v>2647</v>
      </c>
      <c r="M329" s="352" t="s">
        <v>100</v>
      </c>
      <c r="N329" s="352"/>
      <c r="O329" s="352" t="s">
        <v>5452</v>
      </c>
      <c r="P329" s="352" t="s">
        <v>5453</v>
      </c>
      <c r="Q329" s="352"/>
      <c r="R329" s="352" t="s">
        <v>367</v>
      </c>
      <c r="S329" s="352" t="s">
        <v>5456</v>
      </c>
      <c r="T329" s="352" t="s">
        <v>1247</v>
      </c>
      <c r="U329" s="352"/>
      <c r="V329" s="352" t="s">
        <v>4693</v>
      </c>
      <c r="W329" s="352" t="s">
        <v>5457</v>
      </c>
      <c r="X329" s="276"/>
      <c r="Y329" s="276"/>
      <c r="Z329" s="276"/>
      <c r="AA329" s="276"/>
      <c r="AB329" s="276"/>
      <c r="AC329" s="276"/>
      <c r="AD329" s="276"/>
      <c r="AE329" s="276"/>
      <c r="AF329" s="276"/>
      <c r="AG329" s="276"/>
      <c r="AH329" s="276"/>
      <c r="AI329" s="276"/>
      <c r="AJ329" s="276"/>
      <c r="AK329" s="276"/>
      <c r="AL329" s="276"/>
      <c r="AM329" s="276"/>
      <c r="AN329" s="276"/>
      <c r="AO329" s="276"/>
      <c r="AP329" s="276"/>
      <c r="AQ329" s="276"/>
      <c r="AR329" s="276"/>
      <c r="AS329" s="276"/>
    </row>
    <row r="330" spans="1:45" ht="14.25" customHeight="1">
      <c r="A330" s="410" t="s">
        <v>5450</v>
      </c>
      <c r="B330" s="343" t="s">
        <v>5150</v>
      </c>
      <c r="C330" s="411" t="s">
        <v>5451</v>
      </c>
      <c r="D330" s="411" t="s">
        <v>5220</v>
      </c>
      <c r="E330" s="412"/>
      <c r="F330" s="412"/>
      <c r="G330" s="412">
        <v>43080</v>
      </c>
      <c r="H330" s="412">
        <v>43445</v>
      </c>
      <c r="I330" s="413"/>
      <c r="J330" s="413">
        <f ca="1">H330-A2</f>
        <v>-1805</v>
      </c>
      <c r="K330" s="389" t="str">
        <f t="shared" ca="1" si="127"/>
        <v>ENCERRADO</v>
      </c>
      <c r="L330" s="352" t="s">
        <v>2647</v>
      </c>
      <c r="M330" s="352" t="s">
        <v>100</v>
      </c>
      <c r="N330" s="352"/>
      <c r="O330" s="352" t="s">
        <v>5452</v>
      </c>
      <c r="P330" s="352" t="s">
        <v>5453</v>
      </c>
      <c r="Q330" s="352"/>
      <c r="R330" s="352" t="s">
        <v>528</v>
      </c>
      <c r="S330" s="352" t="s">
        <v>5458</v>
      </c>
      <c r="T330" s="352" t="s">
        <v>2633</v>
      </c>
      <c r="U330" s="352"/>
      <c r="V330" s="352" t="s">
        <v>5459</v>
      </c>
      <c r="W330" s="352" t="s">
        <v>5460</v>
      </c>
      <c r="X330" s="276"/>
      <c r="Y330" s="276"/>
      <c r="Z330" s="276"/>
      <c r="AA330" s="276"/>
      <c r="AB330" s="276"/>
      <c r="AC330" s="276"/>
      <c r="AD330" s="276"/>
      <c r="AE330" s="276"/>
      <c r="AF330" s="276"/>
      <c r="AG330" s="276"/>
      <c r="AH330" s="276"/>
      <c r="AI330" s="276"/>
      <c r="AJ330" s="276"/>
      <c r="AK330" s="276"/>
      <c r="AL330" s="276"/>
      <c r="AM330" s="276"/>
      <c r="AN330" s="276"/>
      <c r="AO330" s="276"/>
      <c r="AP330" s="276"/>
      <c r="AQ330" s="276"/>
      <c r="AR330" s="276"/>
      <c r="AS330" s="276"/>
    </row>
    <row r="331" spans="1:45" ht="14.25" customHeight="1">
      <c r="A331" s="410" t="s">
        <v>5450</v>
      </c>
      <c r="B331" s="343" t="s">
        <v>5150</v>
      </c>
      <c r="C331" s="411" t="s">
        <v>5451</v>
      </c>
      <c r="D331" s="411" t="s">
        <v>5220</v>
      </c>
      <c r="E331" s="412"/>
      <c r="F331" s="412"/>
      <c r="G331" s="412">
        <v>43080</v>
      </c>
      <c r="H331" s="412">
        <v>43445</v>
      </c>
      <c r="I331" s="413"/>
      <c r="J331" s="413">
        <f ca="1">H331-A2</f>
        <v>-1805</v>
      </c>
      <c r="K331" s="389" t="str">
        <f t="shared" ca="1" si="127"/>
        <v>ENCERRADO</v>
      </c>
      <c r="L331" s="352" t="s">
        <v>2647</v>
      </c>
      <c r="M331" s="352" t="s">
        <v>100</v>
      </c>
      <c r="N331" s="352"/>
      <c r="O331" s="352" t="s">
        <v>5452</v>
      </c>
      <c r="P331" s="352" t="s">
        <v>5453</v>
      </c>
      <c r="Q331" s="352"/>
      <c r="R331" s="352" t="s">
        <v>129</v>
      </c>
      <c r="S331" s="352" t="s">
        <v>505</v>
      </c>
      <c r="T331" s="352" t="s">
        <v>2542</v>
      </c>
      <c r="U331" s="352"/>
      <c r="V331" s="352" t="s">
        <v>2545</v>
      </c>
      <c r="W331" s="352" t="s">
        <v>2546</v>
      </c>
      <c r="X331" s="276"/>
      <c r="Y331" s="276"/>
      <c r="Z331" s="276"/>
      <c r="AA331" s="276"/>
      <c r="AB331" s="276"/>
      <c r="AC331" s="276"/>
      <c r="AD331" s="276"/>
      <c r="AE331" s="276"/>
      <c r="AF331" s="276"/>
      <c r="AG331" s="276"/>
      <c r="AH331" s="276"/>
      <c r="AI331" s="276"/>
      <c r="AJ331" s="276"/>
      <c r="AK331" s="276"/>
      <c r="AL331" s="276"/>
      <c r="AM331" s="276"/>
      <c r="AN331" s="276"/>
      <c r="AO331" s="276"/>
      <c r="AP331" s="276"/>
      <c r="AQ331" s="276"/>
      <c r="AR331" s="276"/>
      <c r="AS331" s="276"/>
    </row>
    <row r="332" spans="1:45" ht="14.25" customHeight="1">
      <c r="A332" s="410" t="s">
        <v>5450</v>
      </c>
      <c r="B332" s="343" t="s">
        <v>5150</v>
      </c>
      <c r="C332" s="411" t="s">
        <v>5451</v>
      </c>
      <c r="D332" s="411" t="s">
        <v>5220</v>
      </c>
      <c r="E332" s="412"/>
      <c r="F332" s="412"/>
      <c r="G332" s="412">
        <v>43080</v>
      </c>
      <c r="H332" s="412">
        <v>43445</v>
      </c>
      <c r="I332" s="413"/>
      <c r="J332" s="413">
        <f ca="1">H332-A2</f>
        <v>-1805</v>
      </c>
      <c r="K332" s="389" t="str">
        <f t="shared" ca="1" si="127"/>
        <v>ENCERRADO</v>
      </c>
      <c r="L332" s="352" t="s">
        <v>2647</v>
      </c>
      <c r="M332" s="352" t="s">
        <v>100</v>
      </c>
      <c r="N332" s="352"/>
      <c r="O332" s="352" t="s">
        <v>5452</v>
      </c>
      <c r="P332" s="352" t="s">
        <v>5453</v>
      </c>
      <c r="Q332" s="352"/>
      <c r="R332" s="352" t="s">
        <v>470</v>
      </c>
      <c r="S332" s="352" t="s">
        <v>5461</v>
      </c>
      <c r="T332" s="352" t="s">
        <v>5462</v>
      </c>
      <c r="U332" s="352"/>
      <c r="V332" s="352" t="s">
        <v>5463</v>
      </c>
      <c r="W332" s="352" t="s">
        <v>5464</v>
      </c>
      <c r="X332" s="276"/>
      <c r="Y332" s="276"/>
      <c r="Z332" s="276"/>
      <c r="AA332" s="276"/>
      <c r="AB332" s="276"/>
      <c r="AC332" s="276"/>
      <c r="AD332" s="276"/>
      <c r="AE332" s="276"/>
      <c r="AF332" s="276"/>
      <c r="AG332" s="276"/>
      <c r="AH332" s="276"/>
      <c r="AI332" s="276"/>
      <c r="AJ332" s="276"/>
      <c r="AK332" s="276"/>
      <c r="AL332" s="276"/>
      <c r="AM332" s="276"/>
      <c r="AN332" s="276"/>
      <c r="AO332" s="276"/>
      <c r="AP332" s="276"/>
      <c r="AQ332" s="276"/>
      <c r="AR332" s="276"/>
      <c r="AS332" s="276"/>
    </row>
    <row r="333" spans="1:45" ht="14.25" customHeight="1">
      <c r="A333" s="410" t="s">
        <v>5450</v>
      </c>
      <c r="B333" s="343" t="s">
        <v>5150</v>
      </c>
      <c r="C333" s="411" t="s">
        <v>5451</v>
      </c>
      <c r="D333" s="411" t="s">
        <v>5220</v>
      </c>
      <c r="E333" s="412"/>
      <c r="F333" s="412"/>
      <c r="G333" s="412">
        <v>43080</v>
      </c>
      <c r="H333" s="412">
        <v>43445</v>
      </c>
      <c r="I333" s="413"/>
      <c r="J333" s="413">
        <f ca="1">H333-A2</f>
        <v>-1805</v>
      </c>
      <c r="K333" s="389" t="str">
        <f t="shared" ca="1" si="127"/>
        <v>ENCERRADO</v>
      </c>
      <c r="L333" s="352" t="s">
        <v>2647</v>
      </c>
      <c r="M333" s="352" t="s">
        <v>100</v>
      </c>
      <c r="N333" s="352"/>
      <c r="O333" s="352" t="s">
        <v>5452</v>
      </c>
      <c r="P333" s="352" t="s">
        <v>5453</v>
      </c>
      <c r="Q333" s="352"/>
      <c r="R333" s="352" t="s">
        <v>4584</v>
      </c>
      <c r="S333" s="352" t="s">
        <v>5465</v>
      </c>
      <c r="T333" s="352" t="s">
        <v>2499</v>
      </c>
      <c r="U333" s="352"/>
      <c r="V333" s="352" t="s">
        <v>5273</v>
      </c>
      <c r="W333" s="352" t="s">
        <v>5274</v>
      </c>
      <c r="X333" s="276"/>
      <c r="Y333" s="276"/>
      <c r="Z333" s="276"/>
      <c r="AA333" s="276"/>
      <c r="AB333" s="276"/>
      <c r="AC333" s="276"/>
      <c r="AD333" s="276"/>
      <c r="AE333" s="276"/>
      <c r="AF333" s="276"/>
      <c r="AG333" s="276"/>
      <c r="AH333" s="276"/>
      <c r="AI333" s="276"/>
      <c r="AJ333" s="276"/>
      <c r="AK333" s="276"/>
      <c r="AL333" s="276"/>
      <c r="AM333" s="276"/>
      <c r="AN333" s="276"/>
      <c r="AO333" s="276"/>
      <c r="AP333" s="276"/>
      <c r="AQ333" s="276"/>
      <c r="AR333" s="276"/>
      <c r="AS333" s="276"/>
    </row>
    <row r="334" spans="1:45" ht="14.25" customHeight="1">
      <c r="A334" s="410" t="s">
        <v>5450</v>
      </c>
      <c r="B334" s="343" t="s">
        <v>5150</v>
      </c>
      <c r="C334" s="411" t="s">
        <v>5451</v>
      </c>
      <c r="D334" s="411" t="s">
        <v>5220</v>
      </c>
      <c r="E334" s="412"/>
      <c r="F334" s="412"/>
      <c r="G334" s="412">
        <v>43080</v>
      </c>
      <c r="H334" s="412">
        <v>43445</v>
      </c>
      <c r="I334" s="413"/>
      <c r="J334" s="413">
        <f ca="1">H334-A2</f>
        <v>-1805</v>
      </c>
      <c r="K334" s="389" t="str">
        <f t="shared" ca="1" si="127"/>
        <v>ENCERRADO</v>
      </c>
      <c r="L334" s="352" t="s">
        <v>2647</v>
      </c>
      <c r="M334" s="352" t="s">
        <v>100</v>
      </c>
      <c r="N334" s="352"/>
      <c r="O334" s="352" t="s">
        <v>5452</v>
      </c>
      <c r="P334" s="352" t="s">
        <v>5453</v>
      </c>
      <c r="Q334" s="352"/>
      <c r="R334" s="352" t="s">
        <v>65</v>
      </c>
      <c r="S334" s="352" t="s">
        <v>5466</v>
      </c>
      <c r="T334" s="352" t="s">
        <v>5467</v>
      </c>
      <c r="U334" s="352"/>
      <c r="V334" s="352" t="s">
        <v>1921</v>
      </c>
      <c r="W334" s="352" t="s">
        <v>1922</v>
      </c>
      <c r="X334" s="276"/>
      <c r="Y334" s="276"/>
      <c r="Z334" s="276"/>
      <c r="AA334" s="276"/>
      <c r="AB334" s="276"/>
      <c r="AC334" s="276"/>
      <c r="AD334" s="276"/>
      <c r="AE334" s="276"/>
      <c r="AF334" s="276"/>
      <c r="AG334" s="276"/>
      <c r="AH334" s="276"/>
      <c r="AI334" s="276"/>
      <c r="AJ334" s="276"/>
      <c r="AK334" s="276"/>
      <c r="AL334" s="276"/>
      <c r="AM334" s="276"/>
      <c r="AN334" s="276"/>
      <c r="AO334" s="276"/>
      <c r="AP334" s="276"/>
      <c r="AQ334" s="276"/>
      <c r="AR334" s="276"/>
      <c r="AS334" s="276"/>
    </row>
    <row r="335" spans="1:45" ht="14.25" customHeight="1">
      <c r="A335" s="410" t="s">
        <v>5450</v>
      </c>
      <c r="B335" s="343" t="s">
        <v>5150</v>
      </c>
      <c r="C335" s="411" t="s">
        <v>5451</v>
      </c>
      <c r="D335" s="411" t="s">
        <v>5220</v>
      </c>
      <c r="E335" s="412"/>
      <c r="F335" s="412"/>
      <c r="G335" s="412">
        <v>43080</v>
      </c>
      <c r="H335" s="412">
        <v>43445</v>
      </c>
      <c r="I335" s="413"/>
      <c r="J335" s="413">
        <f ca="1">H335-A2</f>
        <v>-1805</v>
      </c>
      <c r="K335" s="389" t="str">
        <f t="shared" ca="1" si="127"/>
        <v>ENCERRADO</v>
      </c>
      <c r="L335" s="352" t="s">
        <v>2647</v>
      </c>
      <c r="M335" s="352" t="s">
        <v>100</v>
      </c>
      <c r="N335" s="352"/>
      <c r="O335" s="352" t="s">
        <v>5452</v>
      </c>
      <c r="P335" s="352" t="s">
        <v>5453</v>
      </c>
      <c r="Q335" s="345"/>
      <c r="R335" s="345" t="s">
        <v>444</v>
      </c>
      <c r="S335" s="352" t="s">
        <v>5468</v>
      </c>
      <c r="T335" s="352" t="s">
        <v>3262</v>
      </c>
      <c r="U335" s="352"/>
      <c r="V335" s="352" t="s">
        <v>5469</v>
      </c>
      <c r="W335" s="352" t="s">
        <v>5470</v>
      </c>
      <c r="X335" s="276"/>
      <c r="Y335" s="276"/>
      <c r="Z335" s="276"/>
      <c r="AA335" s="276"/>
      <c r="AB335" s="276"/>
      <c r="AC335" s="276"/>
      <c r="AD335" s="276"/>
      <c r="AE335" s="276"/>
      <c r="AF335" s="276"/>
      <c r="AG335" s="276"/>
      <c r="AH335" s="276"/>
      <c r="AI335" s="276"/>
      <c r="AJ335" s="276"/>
      <c r="AK335" s="276"/>
      <c r="AL335" s="276"/>
      <c r="AM335" s="276"/>
      <c r="AN335" s="276"/>
      <c r="AO335" s="276"/>
      <c r="AP335" s="276"/>
      <c r="AQ335" s="276"/>
      <c r="AR335" s="276"/>
      <c r="AS335" s="276"/>
    </row>
    <row r="336" spans="1:45" ht="14.25" customHeight="1">
      <c r="A336" s="410" t="s">
        <v>5450</v>
      </c>
      <c r="B336" s="343" t="s">
        <v>5150</v>
      </c>
      <c r="C336" s="411" t="s">
        <v>5451</v>
      </c>
      <c r="D336" s="411" t="s">
        <v>5220</v>
      </c>
      <c r="E336" s="412"/>
      <c r="F336" s="412"/>
      <c r="G336" s="412">
        <v>43080</v>
      </c>
      <c r="H336" s="412">
        <v>43445</v>
      </c>
      <c r="I336" s="413"/>
      <c r="J336" s="413">
        <f ca="1">H336-A2</f>
        <v>-1805</v>
      </c>
      <c r="K336" s="389" t="str">
        <f t="shared" ca="1" si="127"/>
        <v>ENCERRADO</v>
      </c>
      <c r="L336" s="352" t="s">
        <v>2647</v>
      </c>
      <c r="M336" s="352" t="s">
        <v>100</v>
      </c>
      <c r="N336" s="352"/>
      <c r="O336" s="352" t="s">
        <v>5452</v>
      </c>
      <c r="P336" s="352" t="s">
        <v>5453</v>
      </c>
      <c r="Q336" s="352"/>
      <c r="R336" s="352" t="s">
        <v>553</v>
      </c>
      <c r="S336" s="352" t="s">
        <v>5471</v>
      </c>
      <c r="T336" s="352" t="s">
        <v>2507</v>
      </c>
      <c r="U336" s="352"/>
      <c r="V336" s="352" t="s">
        <v>1314</v>
      </c>
      <c r="W336" s="352" t="s">
        <v>5385</v>
      </c>
      <c r="X336" s="276"/>
      <c r="Y336" s="276"/>
      <c r="Z336" s="276"/>
      <c r="AA336" s="276"/>
      <c r="AB336" s="276"/>
      <c r="AC336" s="276"/>
      <c r="AD336" s="276"/>
      <c r="AE336" s="276"/>
      <c r="AF336" s="276"/>
      <c r="AG336" s="276"/>
      <c r="AH336" s="276"/>
      <c r="AI336" s="276"/>
      <c r="AJ336" s="276"/>
      <c r="AK336" s="276"/>
      <c r="AL336" s="276"/>
      <c r="AM336" s="276"/>
      <c r="AN336" s="276"/>
      <c r="AO336" s="276"/>
      <c r="AP336" s="276"/>
      <c r="AQ336" s="276"/>
      <c r="AR336" s="276"/>
      <c r="AS336" s="276"/>
    </row>
    <row r="337" spans="1:45" ht="14.25" customHeight="1">
      <c r="A337" s="410" t="s">
        <v>5450</v>
      </c>
      <c r="B337" s="343" t="s">
        <v>5150</v>
      </c>
      <c r="C337" s="411" t="s">
        <v>5451</v>
      </c>
      <c r="D337" s="411" t="s">
        <v>5220</v>
      </c>
      <c r="E337" s="412"/>
      <c r="F337" s="412"/>
      <c r="G337" s="412">
        <v>43080</v>
      </c>
      <c r="H337" s="412">
        <v>43445</v>
      </c>
      <c r="I337" s="413"/>
      <c r="J337" s="413">
        <f ca="1">H337-A2</f>
        <v>-1805</v>
      </c>
      <c r="K337" s="389" t="str">
        <f t="shared" ca="1" si="127"/>
        <v>ENCERRADO</v>
      </c>
      <c r="L337" s="352" t="s">
        <v>2647</v>
      </c>
      <c r="M337" s="352" t="s">
        <v>100</v>
      </c>
      <c r="N337" s="352"/>
      <c r="O337" s="352" t="s">
        <v>5452</v>
      </c>
      <c r="P337" s="352" t="s">
        <v>5453</v>
      </c>
      <c r="Q337" s="352"/>
      <c r="R337" s="352" t="s">
        <v>639</v>
      </c>
      <c r="S337" s="352" t="s">
        <v>2082</v>
      </c>
      <c r="T337" s="352" t="s">
        <v>2083</v>
      </c>
      <c r="U337" s="352"/>
      <c r="V337" s="352" t="s">
        <v>2085</v>
      </c>
      <c r="W337" s="352" t="s">
        <v>2086</v>
      </c>
      <c r="X337" s="276"/>
      <c r="Y337" s="276"/>
      <c r="Z337" s="276"/>
      <c r="AA337" s="276"/>
      <c r="AB337" s="276"/>
      <c r="AC337" s="276"/>
      <c r="AD337" s="276"/>
      <c r="AE337" s="276"/>
      <c r="AF337" s="276"/>
      <c r="AG337" s="276"/>
      <c r="AH337" s="276"/>
      <c r="AI337" s="276"/>
      <c r="AJ337" s="276"/>
      <c r="AK337" s="276"/>
      <c r="AL337" s="276"/>
      <c r="AM337" s="276"/>
      <c r="AN337" s="276"/>
      <c r="AO337" s="276"/>
      <c r="AP337" s="276"/>
      <c r="AQ337" s="276"/>
      <c r="AR337" s="276"/>
      <c r="AS337" s="276"/>
    </row>
    <row r="338" spans="1:45" ht="14.25" customHeight="1">
      <c r="A338" s="410" t="s">
        <v>5450</v>
      </c>
      <c r="B338" s="343" t="s">
        <v>5150</v>
      </c>
      <c r="C338" s="411" t="s">
        <v>5451</v>
      </c>
      <c r="D338" s="411" t="s">
        <v>5220</v>
      </c>
      <c r="E338" s="412"/>
      <c r="F338" s="412"/>
      <c r="G338" s="412">
        <v>43080</v>
      </c>
      <c r="H338" s="412">
        <v>43445</v>
      </c>
      <c r="I338" s="413"/>
      <c r="J338" s="413">
        <f ca="1">H338-A2</f>
        <v>-1805</v>
      </c>
      <c r="K338" s="389" t="str">
        <f t="shared" ca="1" si="127"/>
        <v>ENCERRADO</v>
      </c>
      <c r="L338" s="352" t="s">
        <v>2647</v>
      </c>
      <c r="M338" s="352" t="s">
        <v>100</v>
      </c>
      <c r="N338" s="352"/>
      <c r="O338" s="352" t="s">
        <v>5452</v>
      </c>
      <c r="P338" s="352" t="s">
        <v>5453</v>
      </c>
      <c r="Q338" s="352"/>
      <c r="R338" s="352" t="s">
        <v>353</v>
      </c>
      <c r="S338" s="352" t="s">
        <v>5472</v>
      </c>
      <c r="T338" s="414"/>
      <c r="U338" s="352"/>
      <c r="V338" s="352" t="s">
        <v>2223</v>
      </c>
      <c r="W338" s="415" t="s">
        <v>5473</v>
      </c>
      <c r="X338" s="416"/>
      <c r="Y338" s="416"/>
      <c r="Z338" s="416"/>
      <c r="AA338" s="416"/>
      <c r="AB338" s="416"/>
      <c r="AC338" s="416"/>
      <c r="AD338" s="416"/>
      <c r="AE338" s="416"/>
      <c r="AF338" s="416"/>
      <c r="AG338" s="416"/>
      <c r="AH338" s="416"/>
      <c r="AI338" s="416"/>
      <c r="AJ338" s="416"/>
      <c r="AK338" s="416"/>
      <c r="AL338" s="416"/>
      <c r="AM338" s="416"/>
      <c r="AN338" s="416"/>
      <c r="AO338" s="416"/>
      <c r="AP338" s="416"/>
      <c r="AQ338" s="416"/>
      <c r="AR338" s="416"/>
      <c r="AS338" s="416"/>
    </row>
    <row r="339" spans="1:45" ht="14.25" customHeight="1">
      <c r="A339" s="410" t="s">
        <v>5450</v>
      </c>
      <c r="B339" s="343" t="s">
        <v>5150</v>
      </c>
      <c r="C339" s="411" t="s">
        <v>5451</v>
      </c>
      <c r="D339" s="411" t="s">
        <v>5220</v>
      </c>
      <c r="E339" s="412"/>
      <c r="F339" s="412"/>
      <c r="G339" s="412">
        <v>43080</v>
      </c>
      <c r="H339" s="412">
        <v>43445</v>
      </c>
      <c r="I339" s="413"/>
      <c r="J339" s="413">
        <f ca="1">H339-A2</f>
        <v>-1805</v>
      </c>
      <c r="K339" s="389" t="str">
        <f t="shared" ca="1" si="127"/>
        <v>ENCERRADO</v>
      </c>
      <c r="L339" s="352" t="s">
        <v>2647</v>
      </c>
      <c r="M339" s="352" t="s">
        <v>100</v>
      </c>
      <c r="N339" s="352"/>
      <c r="O339" s="352" t="s">
        <v>5452</v>
      </c>
      <c r="P339" s="352" t="s">
        <v>5453</v>
      </c>
      <c r="Q339" s="352"/>
      <c r="R339" s="352" t="s">
        <v>115</v>
      </c>
      <c r="S339" s="352" t="s">
        <v>5474</v>
      </c>
      <c r="T339" s="417" t="s">
        <v>5475</v>
      </c>
      <c r="U339" s="352"/>
      <c r="V339" s="352" t="s">
        <v>5476</v>
      </c>
      <c r="W339" s="345" t="s">
        <v>2669</v>
      </c>
      <c r="X339" s="230"/>
      <c r="Y339" s="230"/>
      <c r="Z339" s="230"/>
      <c r="AA339" s="230"/>
      <c r="AB339" s="230"/>
      <c r="AC339" s="230"/>
      <c r="AD339" s="230"/>
      <c r="AE339" s="230"/>
      <c r="AF339" s="230"/>
      <c r="AG339" s="230"/>
      <c r="AH339" s="230"/>
      <c r="AI339" s="230"/>
      <c r="AJ339" s="230"/>
      <c r="AK339" s="230"/>
      <c r="AL339" s="230"/>
      <c r="AM339" s="230"/>
      <c r="AN339" s="230"/>
      <c r="AO339" s="230"/>
      <c r="AP339" s="230"/>
      <c r="AQ339" s="230"/>
      <c r="AR339" s="230"/>
      <c r="AS339" s="230"/>
    </row>
    <row r="340" spans="1:45" ht="14.25" customHeight="1">
      <c r="A340" s="410" t="s">
        <v>5477</v>
      </c>
      <c r="B340" s="411" t="s">
        <v>5478</v>
      </c>
      <c r="C340" s="418"/>
      <c r="D340" s="411" t="s">
        <v>5479</v>
      </c>
      <c r="E340" s="412"/>
      <c r="F340" s="412"/>
      <c r="G340" s="412">
        <v>43097</v>
      </c>
      <c r="H340" s="412">
        <v>43462</v>
      </c>
      <c r="I340" s="413"/>
      <c r="J340" s="413">
        <f ca="1">H340-A2</f>
        <v>-1788</v>
      </c>
      <c r="K340" s="419" t="s">
        <v>5480</v>
      </c>
      <c r="L340" s="420"/>
      <c r="M340" s="420"/>
      <c r="N340" s="420"/>
      <c r="O340" s="420"/>
      <c r="P340" s="420"/>
      <c r="Q340" s="352"/>
      <c r="R340" s="352" t="s">
        <v>5481</v>
      </c>
      <c r="S340" s="352" t="s">
        <v>1727</v>
      </c>
      <c r="T340" s="345" t="s">
        <v>1728</v>
      </c>
      <c r="U340" s="352"/>
      <c r="V340" s="352" t="s">
        <v>1725</v>
      </c>
      <c r="W340" s="345" t="s">
        <v>1726</v>
      </c>
      <c r="X340" s="230"/>
      <c r="Y340" s="230"/>
      <c r="Z340" s="230"/>
      <c r="AA340" s="230"/>
      <c r="AB340" s="230"/>
      <c r="AC340" s="230"/>
      <c r="AD340" s="230"/>
      <c r="AE340" s="230"/>
      <c r="AF340" s="230"/>
      <c r="AG340" s="230"/>
      <c r="AH340" s="230"/>
      <c r="AI340" s="230"/>
      <c r="AJ340" s="230"/>
      <c r="AK340" s="230"/>
      <c r="AL340" s="230"/>
      <c r="AM340" s="230"/>
      <c r="AN340" s="230"/>
      <c r="AO340" s="230"/>
      <c r="AP340" s="230"/>
      <c r="AQ340" s="230"/>
      <c r="AR340" s="230"/>
      <c r="AS340" s="230"/>
    </row>
    <row r="341" spans="1:45" ht="14.25" customHeight="1">
      <c r="A341" s="410" t="s">
        <v>5477</v>
      </c>
      <c r="B341" s="411" t="s">
        <v>5478</v>
      </c>
      <c r="C341" s="418"/>
      <c r="D341" s="411" t="s">
        <v>5479</v>
      </c>
      <c r="E341" s="412"/>
      <c r="F341" s="412"/>
      <c r="G341" s="412">
        <v>43097</v>
      </c>
      <c r="H341" s="412">
        <v>43462</v>
      </c>
      <c r="I341" s="413"/>
      <c r="J341" s="413">
        <f ca="1">H341-A2</f>
        <v>-1788</v>
      </c>
      <c r="K341" s="419" t="s">
        <v>5480</v>
      </c>
      <c r="L341" s="420"/>
      <c r="M341" s="420"/>
      <c r="N341" s="420"/>
      <c r="O341" s="420"/>
      <c r="P341" s="420"/>
      <c r="Q341" s="352"/>
      <c r="R341" s="352" t="s">
        <v>5482</v>
      </c>
      <c r="S341" s="345" t="s">
        <v>5483</v>
      </c>
      <c r="T341" s="345" t="s">
        <v>2076</v>
      </c>
      <c r="U341" s="352"/>
      <c r="V341" s="352"/>
      <c r="W341" s="345"/>
      <c r="X341" s="230"/>
      <c r="Y341" s="230"/>
      <c r="Z341" s="230"/>
      <c r="AA341" s="230"/>
      <c r="AB341" s="230"/>
      <c r="AC341" s="230"/>
      <c r="AD341" s="230"/>
      <c r="AE341" s="230"/>
      <c r="AF341" s="230"/>
      <c r="AG341" s="230"/>
      <c r="AH341" s="230"/>
      <c r="AI341" s="230"/>
      <c r="AJ341" s="230"/>
      <c r="AK341" s="230"/>
      <c r="AL341" s="230"/>
      <c r="AM341" s="230"/>
      <c r="AN341" s="230"/>
      <c r="AO341" s="230"/>
      <c r="AP341" s="230"/>
      <c r="AQ341" s="230"/>
      <c r="AR341" s="230"/>
      <c r="AS341" s="230"/>
    </row>
    <row r="342" spans="1:45" ht="14.25" customHeight="1">
      <c r="A342" s="18" t="s">
        <v>5484</v>
      </c>
      <c r="B342" s="254" t="s">
        <v>5485</v>
      </c>
      <c r="C342" s="304"/>
      <c r="D342" s="304" t="s">
        <v>5158</v>
      </c>
      <c r="E342" s="400"/>
      <c r="F342" s="400"/>
      <c r="G342" s="400">
        <v>43088</v>
      </c>
      <c r="H342" s="400">
        <v>43453</v>
      </c>
      <c r="I342" s="338"/>
      <c r="J342" s="338">
        <f ca="1">H342-A2</f>
        <v>-1797</v>
      </c>
      <c r="K342" s="262" t="str">
        <f t="shared" ref="K342:K343" ca="1" si="128">IF(J342&lt;=0,"ENCERRADO",IF(J342&lt;=30,"URGENTE",IF(J342&lt;=90,"PROVIDÊNCIAS","VIGENTE")))</f>
        <v>ENCERRADO</v>
      </c>
      <c r="L342" s="18" t="s">
        <v>4659</v>
      </c>
      <c r="M342" s="18" t="s">
        <v>825</v>
      </c>
      <c r="N342" s="18"/>
      <c r="O342" s="18"/>
      <c r="P342" s="18"/>
      <c r="Q342" s="18"/>
      <c r="R342" s="18" t="s">
        <v>407</v>
      </c>
      <c r="S342" s="18" t="s">
        <v>5486</v>
      </c>
      <c r="T342" s="270" t="s">
        <v>5487</v>
      </c>
      <c r="U342" s="18"/>
      <c r="V342" s="18"/>
      <c r="W342" s="259"/>
      <c r="X342" s="230"/>
      <c r="Y342" s="230"/>
      <c r="Z342" s="230"/>
      <c r="AA342" s="230"/>
      <c r="AB342" s="230"/>
      <c r="AC342" s="230"/>
      <c r="AD342" s="230"/>
      <c r="AE342" s="230"/>
      <c r="AF342" s="230"/>
      <c r="AG342" s="230"/>
      <c r="AH342" s="230"/>
      <c r="AI342" s="230"/>
      <c r="AJ342" s="230"/>
      <c r="AK342" s="230"/>
      <c r="AL342" s="230"/>
      <c r="AM342" s="230"/>
      <c r="AN342" s="230"/>
      <c r="AO342" s="230"/>
      <c r="AP342" s="230"/>
      <c r="AQ342" s="230"/>
      <c r="AR342" s="230"/>
      <c r="AS342" s="230"/>
    </row>
    <row r="343" spans="1:45" ht="14.25" customHeight="1">
      <c r="A343" s="42" t="s">
        <v>5488</v>
      </c>
      <c r="B343" s="42" t="s">
        <v>5489</v>
      </c>
      <c r="C343" s="42"/>
      <c r="D343" s="42" t="s">
        <v>3020</v>
      </c>
      <c r="E343" s="43" t="s">
        <v>181</v>
      </c>
      <c r="F343" s="43" t="s">
        <v>25</v>
      </c>
      <c r="G343" s="44">
        <v>44551</v>
      </c>
      <c r="H343" s="44">
        <v>44917</v>
      </c>
      <c r="I343" s="45" t="s">
        <v>26</v>
      </c>
      <c r="J343" s="45">
        <f ca="1">H343-CONTROLE!$A$2</f>
        <v>-333</v>
      </c>
      <c r="K343" s="37" t="str">
        <f t="shared" ca="1" si="128"/>
        <v>ENCERRADO</v>
      </c>
      <c r="L343" s="42" t="s">
        <v>110</v>
      </c>
      <c r="M343" s="42" t="s">
        <v>111</v>
      </c>
      <c r="N343" s="365" t="s">
        <v>5490</v>
      </c>
      <c r="O343" s="51" t="s">
        <v>113</v>
      </c>
      <c r="P343" s="42" t="s">
        <v>114</v>
      </c>
      <c r="Q343" s="42"/>
      <c r="R343" s="42" t="s">
        <v>115</v>
      </c>
      <c r="S343" s="42" t="s">
        <v>5491</v>
      </c>
      <c r="T343" s="42" t="s">
        <v>1593</v>
      </c>
      <c r="U343" s="42"/>
      <c r="V343" s="42" t="s">
        <v>2108</v>
      </c>
      <c r="W343" s="42" t="s">
        <v>2109</v>
      </c>
      <c r="X343" s="42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</row>
    <row r="344" spans="1:45" ht="14.25" customHeight="1">
      <c r="A344" s="304" t="s">
        <v>5492</v>
      </c>
      <c r="B344" s="304" t="s">
        <v>5493</v>
      </c>
      <c r="C344" s="304"/>
      <c r="D344" s="304" t="s">
        <v>5494</v>
      </c>
      <c r="E344" s="400"/>
      <c r="F344" s="400"/>
      <c r="G344" s="400">
        <v>43097</v>
      </c>
      <c r="H344" s="400">
        <v>43462</v>
      </c>
      <c r="I344" s="338"/>
      <c r="J344" s="338">
        <f ca="1">H344-A2</f>
        <v>-1788</v>
      </c>
      <c r="K344" s="421" t="s">
        <v>5495</v>
      </c>
      <c r="L344" s="18" t="s">
        <v>1421</v>
      </c>
      <c r="M344" s="18" t="s">
        <v>1422</v>
      </c>
      <c r="N344" s="18"/>
      <c r="O344" s="18" t="s">
        <v>5458</v>
      </c>
      <c r="P344" s="18" t="s">
        <v>2633</v>
      </c>
      <c r="Q344" s="18"/>
      <c r="R344" s="18" t="s">
        <v>528</v>
      </c>
      <c r="S344" s="259" t="s">
        <v>5496</v>
      </c>
      <c r="T344" s="259" t="s">
        <v>5497</v>
      </c>
      <c r="U344" s="259"/>
      <c r="V344" s="259" t="s">
        <v>5498</v>
      </c>
      <c r="W344" s="270" t="s">
        <v>5499</v>
      </c>
      <c r="X344" s="399"/>
      <c r="Y344" s="399"/>
      <c r="Z344" s="399"/>
      <c r="AA344" s="399"/>
      <c r="AB344" s="399"/>
      <c r="AC344" s="399"/>
      <c r="AD344" s="399"/>
      <c r="AE344" s="399"/>
      <c r="AF344" s="399"/>
      <c r="AG344" s="399"/>
      <c r="AH344" s="399"/>
      <c r="AI344" s="399"/>
      <c r="AJ344" s="399"/>
      <c r="AK344" s="399"/>
      <c r="AL344" s="399"/>
      <c r="AM344" s="399"/>
      <c r="AN344" s="399"/>
      <c r="AO344" s="399"/>
      <c r="AP344" s="399"/>
      <c r="AQ344" s="399"/>
      <c r="AR344" s="399"/>
      <c r="AS344" s="399"/>
    </row>
    <row r="345" spans="1:45" ht="14.25" customHeight="1">
      <c r="A345" s="304" t="s">
        <v>5500</v>
      </c>
      <c r="B345" s="304" t="s">
        <v>5501</v>
      </c>
      <c r="C345" s="304"/>
      <c r="D345" s="304" t="s">
        <v>5502</v>
      </c>
      <c r="E345" s="400"/>
      <c r="F345" s="400"/>
      <c r="G345" s="400">
        <v>43098</v>
      </c>
      <c r="H345" s="400">
        <v>43463</v>
      </c>
      <c r="I345" s="338"/>
      <c r="J345" s="338">
        <f ca="1">H345-A2</f>
        <v>-1787</v>
      </c>
      <c r="K345" s="262" t="str">
        <f t="shared" ref="K345:K349" ca="1" si="129">IF(J345&lt;=0,"ENCERRADO",IF(J345&lt;=30,"URGENTE",IF(J345&lt;=90,"PROVIDÊNCIAS","VIGENTE")))</f>
        <v>ENCERRADO</v>
      </c>
      <c r="L345" s="18" t="s">
        <v>5294</v>
      </c>
      <c r="M345" s="18" t="s">
        <v>285</v>
      </c>
      <c r="N345" s="18"/>
      <c r="O345" s="18" t="s">
        <v>289</v>
      </c>
      <c r="P345" s="18" t="s">
        <v>290</v>
      </c>
      <c r="Q345" s="18"/>
      <c r="R345" s="18" t="s">
        <v>726</v>
      </c>
      <c r="S345" s="259" t="s">
        <v>1727</v>
      </c>
      <c r="T345" s="263" t="s">
        <v>1728</v>
      </c>
      <c r="U345" s="230"/>
      <c r="V345" s="259" t="s">
        <v>5503</v>
      </c>
      <c r="W345" s="270" t="s">
        <v>1610</v>
      </c>
      <c r="X345" s="399"/>
      <c r="Y345" s="399"/>
      <c r="Z345" s="399"/>
      <c r="AA345" s="399"/>
      <c r="AB345" s="399"/>
      <c r="AC345" s="399"/>
      <c r="AD345" s="399"/>
      <c r="AE345" s="399"/>
      <c r="AF345" s="399"/>
      <c r="AG345" s="399"/>
      <c r="AH345" s="399"/>
      <c r="AI345" s="399"/>
      <c r="AJ345" s="399"/>
      <c r="AK345" s="399"/>
      <c r="AL345" s="399"/>
      <c r="AM345" s="399"/>
      <c r="AN345" s="399"/>
      <c r="AO345" s="399"/>
      <c r="AP345" s="399"/>
      <c r="AQ345" s="399"/>
      <c r="AR345" s="399"/>
      <c r="AS345" s="399"/>
    </row>
    <row r="346" spans="1:45" ht="14.25" customHeight="1">
      <c r="A346" s="279" t="s">
        <v>5504</v>
      </c>
      <c r="B346" s="279" t="s">
        <v>5505</v>
      </c>
      <c r="C346" s="279"/>
      <c r="D346" s="279" t="s">
        <v>5502</v>
      </c>
      <c r="E346" s="393"/>
      <c r="F346" s="393"/>
      <c r="G346" s="393">
        <v>43150</v>
      </c>
      <c r="H346" s="393">
        <v>43515</v>
      </c>
      <c r="I346" s="338"/>
      <c r="J346" s="338">
        <f ca="1">H346-A2</f>
        <v>-1735</v>
      </c>
      <c r="K346" s="262" t="str">
        <f t="shared" ca="1" si="129"/>
        <v>ENCERRADO</v>
      </c>
      <c r="L346" s="279" t="s">
        <v>653</v>
      </c>
      <c r="M346" s="279" t="s">
        <v>654</v>
      </c>
      <c r="N346" s="279"/>
      <c r="O346" s="279" t="s">
        <v>5506</v>
      </c>
      <c r="P346" s="279" t="s">
        <v>5507</v>
      </c>
      <c r="Q346" s="279"/>
      <c r="R346" s="279" t="s">
        <v>5508</v>
      </c>
      <c r="S346" s="279" t="s">
        <v>2330</v>
      </c>
      <c r="T346" s="247" t="s">
        <v>4620</v>
      </c>
      <c r="U346" s="247"/>
      <c r="V346" s="247" t="s">
        <v>5503</v>
      </c>
      <c r="W346" s="286" t="s">
        <v>1610</v>
      </c>
      <c r="X346" s="360"/>
      <c r="Y346" s="360"/>
      <c r="Z346" s="360"/>
      <c r="AA346" s="360"/>
      <c r="AB346" s="360"/>
      <c r="AC346" s="360"/>
      <c r="AD346" s="360"/>
      <c r="AE346" s="360"/>
      <c r="AF346" s="360"/>
      <c r="AG346" s="360"/>
      <c r="AH346" s="360"/>
      <c r="AI346" s="360"/>
      <c r="AJ346" s="360"/>
      <c r="AK346" s="360"/>
      <c r="AL346" s="360"/>
      <c r="AM346" s="360"/>
      <c r="AN346" s="360"/>
      <c r="AO346" s="360"/>
      <c r="AP346" s="360"/>
      <c r="AQ346" s="360"/>
      <c r="AR346" s="360"/>
      <c r="AS346" s="360"/>
    </row>
    <row r="347" spans="1:45" ht="14.25" customHeight="1">
      <c r="A347" s="279" t="s">
        <v>5504</v>
      </c>
      <c r="B347" s="279" t="s">
        <v>5505</v>
      </c>
      <c r="C347" s="279"/>
      <c r="D347" s="279" t="s">
        <v>5502</v>
      </c>
      <c r="E347" s="393"/>
      <c r="F347" s="393"/>
      <c r="G347" s="393">
        <v>43150</v>
      </c>
      <c r="H347" s="393">
        <v>43515</v>
      </c>
      <c r="I347" s="338"/>
      <c r="J347" s="338">
        <f ca="1">H347-A2</f>
        <v>-1735</v>
      </c>
      <c r="K347" s="262" t="str">
        <f t="shared" ca="1" si="129"/>
        <v>ENCERRADO</v>
      </c>
      <c r="L347" s="279" t="s">
        <v>653</v>
      </c>
      <c r="M347" s="279" t="s">
        <v>654</v>
      </c>
      <c r="N347" s="279"/>
      <c r="O347" s="279" t="s">
        <v>5506</v>
      </c>
      <c r="P347" s="279" t="s">
        <v>5507</v>
      </c>
      <c r="Q347" s="279"/>
      <c r="R347" s="279" t="s">
        <v>5509</v>
      </c>
      <c r="S347" s="279" t="s">
        <v>191</v>
      </c>
      <c r="T347" s="247" t="s">
        <v>192</v>
      </c>
      <c r="U347" s="279"/>
      <c r="V347" s="279" t="s">
        <v>185</v>
      </c>
      <c r="W347" s="286" t="s">
        <v>186</v>
      </c>
      <c r="X347" s="360"/>
      <c r="Y347" s="360"/>
      <c r="Z347" s="360"/>
      <c r="AA347" s="360"/>
      <c r="AB347" s="360"/>
      <c r="AC347" s="360"/>
      <c r="AD347" s="360"/>
      <c r="AE347" s="360"/>
      <c r="AF347" s="360"/>
      <c r="AG347" s="360"/>
      <c r="AH347" s="360"/>
      <c r="AI347" s="360"/>
      <c r="AJ347" s="360"/>
      <c r="AK347" s="360"/>
      <c r="AL347" s="360"/>
      <c r="AM347" s="360"/>
      <c r="AN347" s="360"/>
      <c r="AO347" s="360"/>
      <c r="AP347" s="360"/>
      <c r="AQ347" s="360"/>
      <c r="AR347" s="360"/>
      <c r="AS347" s="360"/>
    </row>
    <row r="348" spans="1:45" ht="14.25" customHeight="1">
      <c r="A348" s="304" t="s">
        <v>5510</v>
      </c>
      <c r="B348" s="304" t="s">
        <v>5511</v>
      </c>
      <c r="C348" s="304"/>
      <c r="D348" s="304" t="s">
        <v>5502</v>
      </c>
      <c r="E348" s="400"/>
      <c r="F348" s="400"/>
      <c r="G348" s="400">
        <v>43098</v>
      </c>
      <c r="H348" s="400">
        <v>43463</v>
      </c>
      <c r="I348" s="338"/>
      <c r="J348" s="338">
        <f ca="1">H348-A2</f>
        <v>-1787</v>
      </c>
      <c r="K348" s="257" t="str">
        <f t="shared" ca="1" si="129"/>
        <v>ENCERRADO</v>
      </c>
      <c r="L348" s="18" t="s">
        <v>154</v>
      </c>
      <c r="M348" s="18" t="s">
        <v>155</v>
      </c>
      <c r="N348" s="18"/>
      <c r="O348" s="18" t="s">
        <v>157</v>
      </c>
      <c r="P348" s="18" t="s">
        <v>158</v>
      </c>
      <c r="Q348" s="18"/>
      <c r="R348" s="18" t="s">
        <v>160</v>
      </c>
      <c r="S348" s="259" t="s">
        <v>5503</v>
      </c>
      <c r="T348" s="259" t="s">
        <v>1610</v>
      </c>
      <c r="U348" s="259"/>
      <c r="V348" s="259" t="s">
        <v>1727</v>
      </c>
      <c r="W348" s="270" t="s">
        <v>5512</v>
      </c>
      <c r="X348" s="399"/>
      <c r="Y348" s="399"/>
      <c r="Z348" s="399"/>
      <c r="AA348" s="399"/>
      <c r="AB348" s="399"/>
      <c r="AC348" s="399"/>
      <c r="AD348" s="399"/>
      <c r="AE348" s="399"/>
      <c r="AF348" s="399"/>
      <c r="AG348" s="399"/>
      <c r="AH348" s="399"/>
      <c r="AI348" s="399"/>
      <c r="AJ348" s="399"/>
      <c r="AK348" s="399"/>
      <c r="AL348" s="399"/>
      <c r="AM348" s="399"/>
      <c r="AN348" s="399"/>
      <c r="AO348" s="399"/>
      <c r="AP348" s="399"/>
      <c r="AQ348" s="399"/>
      <c r="AR348" s="399"/>
      <c r="AS348" s="399"/>
    </row>
    <row r="349" spans="1:45" ht="14.25" customHeight="1">
      <c r="A349" s="422">
        <v>43101</v>
      </c>
      <c r="B349" s="279" t="s">
        <v>5513</v>
      </c>
      <c r="C349" s="279"/>
      <c r="D349" s="279" t="s">
        <v>5514</v>
      </c>
      <c r="E349" s="393"/>
      <c r="F349" s="393"/>
      <c r="G349" s="393">
        <v>43831</v>
      </c>
      <c r="H349" s="393">
        <v>44011</v>
      </c>
      <c r="I349" s="249" t="s">
        <v>219</v>
      </c>
      <c r="J349" s="249">
        <f ca="1">H349-CONTROLE!$A$2</f>
        <v>-1239</v>
      </c>
      <c r="K349" s="251" t="str">
        <f t="shared" ca="1" si="129"/>
        <v>ENCERRADO</v>
      </c>
      <c r="L349" s="279" t="s">
        <v>27</v>
      </c>
      <c r="M349" s="279" t="s">
        <v>28</v>
      </c>
      <c r="N349" s="279"/>
      <c r="O349" s="279" t="s">
        <v>5515</v>
      </c>
      <c r="P349" s="279" t="s">
        <v>2708</v>
      </c>
      <c r="Q349" s="279"/>
      <c r="R349" s="279" t="s">
        <v>32</v>
      </c>
      <c r="S349" s="247" t="s">
        <v>1727</v>
      </c>
      <c r="T349" s="99" t="s">
        <v>1728</v>
      </c>
      <c r="U349" s="319"/>
      <c r="V349" s="279" t="s">
        <v>5516</v>
      </c>
      <c r="W349" s="286" t="s">
        <v>5517</v>
      </c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57"/>
      <c r="AO349" s="57"/>
      <c r="AP349" s="57"/>
      <c r="AQ349" s="57"/>
      <c r="AR349" s="57"/>
      <c r="AS349" s="57"/>
    </row>
    <row r="350" spans="1:45" ht="14.25" customHeight="1">
      <c r="A350" s="58" t="s">
        <v>5518</v>
      </c>
      <c r="B350" s="58" t="s">
        <v>5519</v>
      </c>
      <c r="C350" s="58" t="s">
        <v>5520</v>
      </c>
      <c r="D350" s="58" t="s">
        <v>5521</v>
      </c>
      <c r="E350" s="61"/>
      <c r="F350" s="61"/>
      <c r="G350" s="61">
        <v>43116</v>
      </c>
      <c r="H350" s="61">
        <v>43481</v>
      </c>
      <c r="I350" s="256"/>
      <c r="J350" s="256">
        <f ca="1">H350-A2</f>
        <v>-1769</v>
      </c>
      <c r="K350" s="421" t="s">
        <v>5495</v>
      </c>
      <c r="L350" s="55" t="s">
        <v>284</v>
      </c>
      <c r="M350" s="55" t="s">
        <v>1124</v>
      </c>
      <c r="N350" s="55"/>
      <c r="O350" s="55" t="s">
        <v>1252</v>
      </c>
      <c r="P350" s="55" t="s">
        <v>4593</v>
      </c>
      <c r="Q350" s="55"/>
      <c r="R350" s="55" t="s">
        <v>286</v>
      </c>
      <c r="S350" s="55" t="s">
        <v>4676</v>
      </c>
      <c r="T350" s="55" t="s">
        <v>288</v>
      </c>
      <c r="U350" s="55"/>
      <c r="V350" s="55" t="s">
        <v>5522</v>
      </c>
      <c r="W350" s="55" t="s">
        <v>4826</v>
      </c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7"/>
      <c r="AK350" s="57"/>
      <c r="AL350" s="57"/>
      <c r="AM350" s="57"/>
      <c r="AN350" s="57"/>
      <c r="AO350" s="57"/>
      <c r="AP350" s="57"/>
      <c r="AQ350" s="57"/>
      <c r="AR350" s="57"/>
      <c r="AS350" s="57"/>
    </row>
    <row r="351" spans="1:45" ht="14.25" customHeight="1">
      <c r="A351" s="60" t="s">
        <v>5523</v>
      </c>
      <c r="B351" s="55" t="s">
        <v>5524</v>
      </c>
      <c r="C351" s="55"/>
      <c r="D351" s="55" t="s">
        <v>5525</v>
      </c>
      <c r="E351" s="49" t="s">
        <v>181</v>
      </c>
      <c r="F351" s="49" t="s">
        <v>25</v>
      </c>
      <c r="G351" s="61">
        <v>44571</v>
      </c>
      <c r="H351" s="61">
        <v>44935</v>
      </c>
      <c r="I351" s="62" t="s">
        <v>138</v>
      </c>
      <c r="J351" s="45">
        <f ca="1">H351-CONTROLE!$A$2</f>
        <v>-315</v>
      </c>
      <c r="K351" s="46" t="str">
        <f ca="1">IF(J351&lt;=0,"ENCERRADO",IF(J351&lt;=30,"URGENTE",IF(J351&lt;=90,"PROVIDÊNCIAS","VIGENTE")))</f>
        <v>ENCERRADO</v>
      </c>
      <c r="L351" s="55" t="s">
        <v>154</v>
      </c>
      <c r="M351" s="55" t="s">
        <v>155</v>
      </c>
      <c r="N351" s="55" t="s">
        <v>5526</v>
      </c>
      <c r="O351" s="55" t="s">
        <v>584</v>
      </c>
      <c r="P351" s="55"/>
      <c r="Q351" s="63" t="s">
        <v>5527</v>
      </c>
      <c r="R351" s="63" t="s">
        <v>160</v>
      </c>
      <c r="S351" s="55" t="s">
        <v>157</v>
      </c>
      <c r="T351" s="55" t="s">
        <v>158</v>
      </c>
      <c r="U351" s="64" t="s">
        <v>5528</v>
      </c>
      <c r="V351" s="55" t="s">
        <v>5529</v>
      </c>
      <c r="W351" s="55"/>
      <c r="X351" s="64" t="s">
        <v>5530</v>
      </c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</row>
    <row r="352" spans="1:45" ht="14.25" customHeight="1">
      <c r="A352" s="55" t="s">
        <v>5531</v>
      </c>
      <c r="B352" s="379" t="s">
        <v>5532</v>
      </c>
      <c r="C352" s="379"/>
      <c r="D352" s="379" t="s">
        <v>5533</v>
      </c>
      <c r="E352" s="382"/>
      <c r="F352" s="382"/>
      <c r="G352" s="382">
        <v>43150</v>
      </c>
      <c r="H352" s="382">
        <v>43514</v>
      </c>
      <c r="I352" s="383"/>
      <c r="J352" s="256">
        <f ca="1">H352-A2</f>
        <v>-1736</v>
      </c>
      <c r="K352" s="421" t="s">
        <v>5495</v>
      </c>
      <c r="L352" s="56" t="s">
        <v>5534</v>
      </c>
      <c r="M352" s="56" t="s">
        <v>2221</v>
      </c>
      <c r="N352" s="56"/>
      <c r="O352" s="56" t="s">
        <v>5535</v>
      </c>
      <c r="P352" s="56" t="s">
        <v>5536</v>
      </c>
      <c r="Q352" s="56"/>
      <c r="R352" s="56" t="s">
        <v>309</v>
      </c>
      <c r="S352" s="56" t="s">
        <v>5537</v>
      </c>
      <c r="T352" s="56" t="s">
        <v>5538</v>
      </c>
      <c r="U352" s="56"/>
      <c r="V352" s="56" t="s">
        <v>5539</v>
      </c>
      <c r="W352" s="56" t="s">
        <v>5539</v>
      </c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57"/>
      <c r="AO352" s="57"/>
      <c r="AP352" s="57"/>
      <c r="AQ352" s="57"/>
      <c r="AR352" s="57"/>
      <c r="AS352" s="57"/>
    </row>
    <row r="353" spans="1:45" ht="14.25" customHeight="1">
      <c r="A353" s="58" t="s">
        <v>5540</v>
      </c>
      <c r="B353" s="58" t="s">
        <v>5519</v>
      </c>
      <c r="C353" s="58" t="s">
        <v>5541</v>
      </c>
      <c r="D353" s="58" t="s">
        <v>5521</v>
      </c>
      <c r="E353" s="61"/>
      <c r="F353" s="61"/>
      <c r="G353" s="61">
        <v>43119</v>
      </c>
      <c r="H353" s="61">
        <v>43484</v>
      </c>
      <c r="I353" s="256"/>
      <c r="J353" s="256">
        <f ca="1">H353-A2</f>
        <v>-1766</v>
      </c>
      <c r="K353" s="421" t="s">
        <v>5495</v>
      </c>
      <c r="L353" s="55" t="s">
        <v>341</v>
      </c>
      <c r="M353" s="55" t="s">
        <v>342</v>
      </c>
      <c r="N353" s="55"/>
      <c r="O353" s="55" t="s">
        <v>733</v>
      </c>
      <c r="P353" s="55" t="s">
        <v>734</v>
      </c>
      <c r="Q353" s="55"/>
      <c r="R353" s="55" t="s">
        <v>5086</v>
      </c>
      <c r="S353" s="55" t="s">
        <v>736</v>
      </c>
      <c r="T353" s="55" t="s">
        <v>737</v>
      </c>
      <c r="U353" s="55"/>
      <c r="V353" s="55" t="s">
        <v>5542</v>
      </c>
      <c r="W353" s="55" t="s">
        <v>1004</v>
      </c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57"/>
      <c r="AO353" s="57"/>
      <c r="AP353" s="57"/>
      <c r="AQ353" s="57"/>
      <c r="AR353" s="57"/>
      <c r="AS353" s="57"/>
    </row>
    <row r="354" spans="1:45" ht="14.25" customHeight="1">
      <c r="A354" s="58" t="s">
        <v>5543</v>
      </c>
      <c r="B354" s="58" t="s">
        <v>5519</v>
      </c>
      <c r="C354" s="58" t="s">
        <v>5544</v>
      </c>
      <c r="D354" s="58" t="s">
        <v>5521</v>
      </c>
      <c r="E354" s="61"/>
      <c r="F354" s="61"/>
      <c r="G354" s="61">
        <v>43117</v>
      </c>
      <c r="H354" s="61">
        <v>43482</v>
      </c>
      <c r="I354" s="256"/>
      <c r="J354" s="256">
        <f ca="1">H354-A2</f>
        <v>-1768</v>
      </c>
      <c r="K354" s="421" t="s">
        <v>5495</v>
      </c>
      <c r="L354" s="55" t="s">
        <v>653</v>
      </c>
      <c r="M354" s="55" t="s">
        <v>654</v>
      </c>
      <c r="N354" s="55"/>
      <c r="O354" s="55" t="s">
        <v>215</v>
      </c>
      <c r="P354" s="55" t="s">
        <v>189</v>
      </c>
      <c r="Q354" s="55"/>
      <c r="R354" s="55" t="s">
        <v>187</v>
      </c>
      <c r="S354" s="55" t="s">
        <v>191</v>
      </c>
      <c r="T354" s="55" t="s">
        <v>192</v>
      </c>
      <c r="U354" s="55"/>
      <c r="V354" s="55" t="s">
        <v>185</v>
      </c>
      <c r="W354" s="58" t="s">
        <v>186</v>
      </c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</row>
    <row r="355" spans="1:45" ht="14.25" customHeight="1">
      <c r="A355" s="58" t="s">
        <v>5545</v>
      </c>
      <c r="B355" s="58" t="s">
        <v>5519</v>
      </c>
      <c r="C355" s="58" t="s">
        <v>5546</v>
      </c>
      <c r="D355" s="58" t="s">
        <v>5521</v>
      </c>
      <c r="E355" s="116"/>
      <c r="F355" s="116"/>
      <c r="G355" s="116">
        <v>43116</v>
      </c>
      <c r="H355" s="116">
        <v>43481</v>
      </c>
      <c r="I355" s="256"/>
      <c r="J355" s="256">
        <f ca="1">H355-A2</f>
        <v>-1769</v>
      </c>
      <c r="K355" s="421" t="s">
        <v>5495</v>
      </c>
      <c r="L355" s="55" t="s">
        <v>170</v>
      </c>
      <c r="M355" s="55" t="s">
        <v>3832</v>
      </c>
      <c r="N355" s="55"/>
      <c r="O355" s="55" t="s">
        <v>1285</v>
      </c>
      <c r="P355" s="55" t="s">
        <v>4638</v>
      </c>
      <c r="Q355" s="55"/>
      <c r="R355" s="55" t="s">
        <v>172</v>
      </c>
      <c r="S355" s="55" t="s">
        <v>589</v>
      </c>
      <c r="T355" s="55" t="s">
        <v>5547</v>
      </c>
      <c r="U355" s="55"/>
      <c r="V355" s="55" t="s">
        <v>594</v>
      </c>
      <c r="W355" s="423" t="s">
        <v>595</v>
      </c>
      <c r="X355" s="424"/>
      <c r="Y355" s="424"/>
      <c r="Z355" s="424"/>
      <c r="AA355" s="424"/>
      <c r="AB355" s="424"/>
      <c r="AC355" s="424"/>
      <c r="AD355" s="424"/>
      <c r="AE355" s="424"/>
      <c r="AF355" s="424"/>
      <c r="AG355" s="424"/>
      <c r="AH355" s="424"/>
      <c r="AI355" s="424"/>
      <c r="AJ355" s="424"/>
      <c r="AK355" s="424"/>
      <c r="AL355" s="424"/>
      <c r="AM355" s="424"/>
      <c r="AN355" s="424"/>
      <c r="AO355" s="424"/>
      <c r="AP355" s="424"/>
      <c r="AQ355" s="424"/>
      <c r="AR355" s="424"/>
      <c r="AS355" s="424"/>
    </row>
    <row r="356" spans="1:45" ht="14.25" customHeight="1">
      <c r="A356" s="58" t="s">
        <v>5548</v>
      </c>
      <c r="B356" s="58" t="s">
        <v>5519</v>
      </c>
      <c r="C356" s="58" t="s">
        <v>5549</v>
      </c>
      <c r="D356" s="58" t="s">
        <v>5521</v>
      </c>
      <c r="E356" s="116"/>
      <c r="F356" s="116"/>
      <c r="G356" s="116">
        <v>43122</v>
      </c>
      <c r="H356" s="116">
        <v>43487</v>
      </c>
      <c r="I356" s="256"/>
      <c r="J356" s="256">
        <f ca="1">H356-A2</f>
        <v>-1763</v>
      </c>
      <c r="K356" s="421" t="s">
        <v>5495</v>
      </c>
      <c r="L356" s="55" t="s">
        <v>264</v>
      </c>
      <c r="M356" s="55" t="s">
        <v>4616</v>
      </c>
      <c r="N356" s="55"/>
      <c r="O356" s="55"/>
      <c r="P356" s="55"/>
      <c r="Q356" s="55"/>
      <c r="R356" s="55" t="s">
        <v>770</v>
      </c>
      <c r="S356" s="55" t="s">
        <v>5550</v>
      </c>
      <c r="T356" s="55" t="s">
        <v>5551</v>
      </c>
      <c r="U356" s="55"/>
      <c r="V356" s="55" t="s">
        <v>5552</v>
      </c>
      <c r="W356" s="58" t="s">
        <v>5553</v>
      </c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</row>
    <row r="357" spans="1:45" ht="14.25" customHeight="1">
      <c r="A357" s="58" t="s">
        <v>5554</v>
      </c>
      <c r="B357" s="58" t="s">
        <v>5519</v>
      </c>
      <c r="C357" s="58" t="s">
        <v>5555</v>
      </c>
      <c r="D357" s="58" t="s">
        <v>5521</v>
      </c>
      <c r="E357" s="116"/>
      <c r="F357" s="116"/>
      <c r="G357" s="116">
        <v>43118</v>
      </c>
      <c r="H357" s="116">
        <v>43483</v>
      </c>
      <c r="I357" s="256"/>
      <c r="J357" s="256">
        <f ca="1">H357-A2</f>
        <v>-1767</v>
      </c>
      <c r="K357" s="421" t="s">
        <v>5495</v>
      </c>
      <c r="L357" s="55" t="s">
        <v>4780</v>
      </c>
      <c r="M357" s="55" t="s">
        <v>4781</v>
      </c>
      <c r="N357" s="55"/>
      <c r="O357" s="55" t="s">
        <v>27</v>
      </c>
      <c r="P357" s="55" t="s">
        <v>385</v>
      </c>
      <c r="Q357" s="55"/>
      <c r="R357" s="55" t="s">
        <v>32</v>
      </c>
      <c r="S357" s="55" t="s">
        <v>5049</v>
      </c>
      <c r="T357" s="425" t="s">
        <v>5050</v>
      </c>
      <c r="U357" s="55"/>
      <c r="V357" s="55" t="s">
        <v>809</v>
      </c>
      <c r="W357" s="55" t="s">
        <v>376</v>
      </c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  <c r="AL357" s="57"/>
      <c r="AM357" s="57"/>
      <c r="AN357" s="57"/>
      <c r="AO357" s="57"/>
      <c r="AP357" s="57"/>
      <c r="AQ357" s="57"/>
      <c r="AR357" s="57"/>
      <c r="AS357" s="57"/>
    </row>
    <row r="358" spans="1:45" ht="14.25" customHeight="1">
      <c r="A358" s="58" t="s">
        <v>5556</v>
      </c>
      <c r="B358" s="58" t="s">
        <v>5519</v>
      </c>
      <c r="C358" s="58" t="s">
        <v>5557</v>
      </c>
      <c r="D358" s="58" t="s">
        <v>5521</v>
      </c>
      <c r="E358" s="61"/>
      <c r="F358" s="61"/>
      <c r="G358" s="61">
        <v>43116</v>
      </c>
      <c r="H358" s="61">
        <v>43481</v>
      </c>
      <c r="I358" s="256"/>
      <c r="J358" s="256">
        <f ca="1">H358-A2</f>
        <v>-1769</v>
      </c>
      <c r="K358" s="421" t="s">
        <v>5495</v>
      </c>
      <c r="L358" s="55" t="s">
        <v>330</v>
      </c>
      <c r="M358" s="55" t="s">
        <v>4641</v>
      </c>
      <c r="N358" s="55"/>
      <c r="O358" s="55" t="s">
        <v>5342</v>
      </c>
      <c r="P358" s="55" t="s">
        <v>5343</v>
      </c>
      <c r="Q358" s="55"/>
      <c r="R358" s="55" t="s">
        <v>90</v>
      </c>
      <c r="S358" s="55" t="s">
        <v>786</v>
      </c>
      <c r="T358" s="58" t="s">
        <v>334</v>
      </c>
      <c r="U358" s="55"/>
      <c r="V358" s="55" t="s">
        <v>1311</v>
      </c>
      <c r="W358" s="58" t="s">
        <v>5191</v>
      </c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</row>
    <row r="359" spans="1:45" ht="14.25" customHeight="1">
      <c r="A359" s="42" t="s">
        <v>5558</v>
      </c>
      <c r="B359" s="42" t="s">
        <v>5519</v>
      </c>
      <c r="C359" s="42" t="s">
        <v>5559</v>
      </c>
      <c r="D359" s="42" t="s">
        <v>5560</v>
      </c>
      <c r="E359" s="426"/>
      <c r="F359" s="426"/>
      <c r="G359" s="426">
        <v>43480</v>
      </c>
      <c r="H359" s="426">
        <v>43511</v>
      </c>
      <c r="I359" s="256"/>
      <c r="J359" s="256">
        <f ca="1">H359-A2</f>
        <v>-1739</v>
      </c>
      <c r="K359" s="257" t="str">
        <f ca="1">IF(J359&lt;=0,"ENCERRADO",IF(J359&lt;=30,"URGENTE",IF(J359&lt;=90,"PROVIDÊNCIAS","VIGENTE")))</f>
        <v>ENCERRADO</v>
      </c>
      <c r="L359" s="42" t="s">
        <v>5561</v>
      </c>
      <c r="M359" s="42" t="s">
        <v>1022</v>
      </c>
      <c r="N359" s="42"/>
      <c r="O359" s="42" t="s">
        <v>4758</v>
      </c>
      <c r="P359" s="42" t="s">
        <v>2125</v>
      </c>
      <c r="Q359" s="42"/>
      <c r="R359" s="42" t="s">
        <v>5308</v>
      </c>
      <c r="S359" s="42" t="s">
        <v>4853</v>
      </c>
      <c r="T359" s="42" t="s">
        <v>1992</v>
      </c>
      <c r="U359" s="42"/>
      <c r="V359" s="42" t="s">
        <v>230</v>
      </c>
      <c r="W359" s="42" t="s">
        <v>1066</v>
      </c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</row>
    <row r="360" spans="1:45" ht="14.25" customHeight="1">
      <c r="A360" s="42" t="s">
        <v>5562</v>
      </c>
      <c r="B360" s="42" t="s">
        <v>5519</v>
      </c>
      <c r="C360" s="42" t="s">
        <v>5563</v>
      </c>
      <c r="D360" s="42" t="s">
        <v>5521</v>
      </c>
      <c r="E360" s="426"/>
      <c r="F360" s="426"/>
      <c r="G360" s="426">
        <v>43122</v>
      </c>
      <c r="H360" s="426">
        <v>43487</v>
      </c>
      <c r="I360" s="256"/>
      <c r="J360" s="256">
        <v>315</v>
      </c>
      <c r="K360" s="421" t="s">
        <v>5495</v>
      </c>
      <c r="L360" s="42" t="s">
        <v>5008</v>
      </c>
      <c r="M360" s="42" t="s">
        <v>4730</v>
      </c>
      <c r="N360" s="42"/>
      <c r="O360" s="42" t="s">
        <v>570</v>
      </c>
      <c r="P360" s="42" t="s">
        <v>571</v>
      </c>
      <c r="Q360" s="42"/>
      <c r="R360" s="42" t="s">
        <v>5564</v>
      </c>
      <c r="S360" s="42" t="s">
        <v>5072</v>
      </c>
      <c r="T360" s="42" t="s">
        <v>4674</v>
      </c>
      <c r="U360" s="42"/>
      <c r="V360" s="42" t="s">
        <v>240</v>
      </c>
      <c r="W360" s="42" t="s">
        <v>568</v>
      </c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</row>
    <row r="361" spans="1:45" ht="14.25" customHeight="1">
      <c r="A361" s="42" t="s">
        <v>5565</v>
      </c>
      <c r="B361" s="42" t="s">
        <v>5142</v>
      </c>
      <c r="C361" s="42" t="s">
        <v>5566</v>
      </c>
      <c r="D361" s="427" t="s">
        <v>5567</v>
      </c>
      <c r="E361" s="44"/>
      <c r="F361" s="44"/>
      <c r="G361" s="44">
        <v>43160</v>
      </c>
      <c r="H361" s="44">
        <v>43525</v>
      </c>
      <c r="I361" s="45"/>
      <c r="J361" s="45">
        <f ca="1">H361-A2</f>
        <v>-1725</v>
      </c>
      <c r="K361" s="362" t="str">
        <f t="shared" ref="K361:K365" ca="1" si="130">IF(J361&lt;=0,"ENCERRADO",IF(J361&lt;=30,"URGENTE",IF(J361&lt;=90,"PROVIDÊNCIAS","VIGENTE")))</f>
        <v>ENCERRADO</v>
      </c>
      <c r="L361" s="42" t="s">
        <v>617</v>
      </c>
      <c r="M361" s="42" t="s">
        <v>618</v>
      </c>
      <c r="N361" s="42"/>
      <c r="O361" s="42" t="s">
        <v>5568</v>
      </c>
      <c r="P361" s="42" t="s">
        <v>5569</v>
      </c>
      <c r="Q361" s="42"/>
      <c r="R361" s="42" t="s">
        <v>616</v>
      </c>
      <c r="S361" s="42" t="s">
        <v>5570</v>
      </c>
      <c r="T361" s="427" t="s">
        <v>5571</v>
      </c>
      <c r="U361" s="42"/>
      <c r="V361" s="42" t="s">
        <v>803</v>
      </c>
      <c r="W361" s="42" t="s">
        <v>804</v>
      </c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</row>
    <row r="362" spans="1:45" ht="14.25" customHeight="1">
      <c r="A362" s="42" t="s">
        <v>5572</v>
      </c>
      <c r="B362" s="42" t="s">
        <v>5573</v>
      </c>
      <c r="C362" s="42"/>
      <c r="D362" s="42" t="s">
        <v>5574</v>
      </c>
      <c r="E362" s="44"/>
      <c r="F362" s="44"/>
      <c r="G362" s="44">
        <v>43438</v>
      </c>
      <c r="H362" s="44">
        <v>43803</v>
      </c>
      <c r="I362" s="45"/>
      <c r="J362" s="45">
        <f ca="1">G362-CONTROLE!$A$2</f>
        <v>-1812</v>
      </c>
      <c r="K362" s="371" t="str">
        <f t="shared" ca="1" si="130"/>
        <v>ENCERRADO</v>
      </c>
      <c r="L362" s="42" t="s">
        <v>59</v>
      </c>
      <c r="M362" s="50" t="s">
        <v>60</v>
      </c>
      <c r="N362" s="50"/>
      <c r="O362" s="50" t="s">
        <v>56</v>
      </c>
      <c r="P362" s="42" t="s">
        <v>812</v>
      </c>
      <c r="Q362" s="42"/>
      <c r="R362" s="42" t="s">
        <v>61</v>
      </c>
      <c r="S362" s="42" t="s">
        <v>1459</v>
      </c>
      <c r="T362" s="50" t="s">
        <v>1460</v>
      </c>
      <c r="U362" s="50"/>
      <c r="V362" s="50" t="s">
        <v>5575</v>
      </c>
      <c r="W362" s="50" t="s">
        <v>5575</v>
      </c>
      <c r="X362" s="50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</row>
    <row r="363" spans="1:45" ht="14.25" customHeight="1">
      <c r="A363" s="42" t="s">
        <v>5576</v>
      </c>
      <c r="B363" s="428" t="s">
        <v>5577</v>
      </c>
      <c r="C363" s="42"/>
      <c r="D363" s="42" t="s">
        <v>5578</v>
      </c>
      <c r="E363" s="43" t="s">
        <v>181</v>
      </c>
      <c r="F363" s="44"/>
      <c r="G363" s="44">
        <v>43852</v>
      </c>
      <c r="H363" s="44">
        <v>44218</v>
      </c>
      <c r="I363" s="45" t="s">
        <v>138</v>
      </c>
      <c r="J363" s="45">
        <f ca="1">H363-CONTROLE!$A$2</f>
        <v>-1032</v>
      </c>
      <c r="K363" s="371" t="str">
        <f t="shared" ca="1" si="130"/>
        <v>ENCERRADO</v>
      </c>
      <c r="L363" s="122" t="s">
        <v>72</v>
      </c>
      <c r="M363" s="56" t="s">
        <v>73</v>
      </c>
      <c r="N363" s="429"/>
      <c r="O363" s="117" t="s">
        <v>1305</v>
      </c>
      <c r="P363" s="430" t="s">
        <v>1306</v>
      </c>
      <c r="Q363" s="50"/>
      <c r="R363" s="42" t="s">
        <v>4573</v>
      </c>
      <c r="S363" s="42" t="s">
        <v>3450</v>
      </c>
      <c r="T363" s="42" t="s">
        <v>3451</v>
      </c>
      <c r="U363" s="42"/>
      <c r="V363" s="42" t="s">
        <v>4575</v>
      </c>
      <c r="W363" s="42" t="s">
        <v>4575</v>
      </c>
      <c r="X363" s="431"/>
      <c r="Y363" s="431"/>
      <c r="Z363" s="431"/>
      <c r="AA363" s="431"/>
      <c r="AB363" s="431"/>
      <c r="AC363" s="431"/>
      <c r="AD363" s="431"/>
      <c r="AE363" s="431"/>
      <c r="AF363" s="431"/>
      <c r="AG363" s="431"/>
      <c r="AH363" s="431"/>
      <c r="AI363" s="431"/>
      <c r="AJ363" s="431"/>
      <c r="AK363" s="431"/>
      <c r="AL363" s="431"/>
      <c r="AM363" s="431"/>
      <c r="AN363" s="431"/>
      <c r="AO363" s="431"/>
      <c r="AP363" s="431"/>
      <c r="AQ363" s="431"/>
      <c r="AR363" s="431"/>
      <c r="AS363" s="431"/>
    </row>
    <row r="364" spans="1:45" ht="14.25" customHeight="1">
      <c r="A364" s="42" t="s">
        <v>5579</v>
      </c>
      <c r="B364" s="42" t="s">
        <v>5142</v>
      </c>
      <c r="C364" s="42" t="s">
        <v>5580</v>
      </c>
      <c r="D364" s="42" t="s">
        <v>5567</v>
      </c>
      <c r="E364" s="43" t="s">
        <v>211</v>
      </c>
      <c r="F364" s="44"/>
      <c r="G364" s="44">
        <v>43863</v>
      </c>
      <c r="H364" s="44">
        <v>44228</v>
      </c>
      <c r="I364" s="45" t="s">
        <v>153</v>
      </c>
      <c r="J364" s="45">
        <f ca="1">H364-CONTROLE!$A$2</f>
        <v>-1022</v>
      </c>
      <c r="K364" s="371" t="str">
        <f t="shared" ca="1" si="130"/>
        <v>ENCERRADO</v>
      </c>
      <c r="L364" s="42" t="s">
        <v>56</v>
      </c>
      <c r="M364" s="42" t="s">
        <v>812</v>
      </c>
      <c r="N364" s="42"/>
      <c r="O364" s="42" t="s">
        <v>377</v>
      </c>
      <c r="P364" s="42" t="s">
        <v>378</v>
      </c>
      <c r="Q364" s="42"/>
      <c r="R364" s="42" t="s">
        <v>808</v>
      </c>
      <c r="S364" s="42" t="s">
        <v>202</v>
      </c>
      <c r="T364" s="42" t="s">
        <v>5581</v>
      </c>
      <c r="U364" s="42"/>
      <c r="V364" s="42" t="s">
        <v>1531</v>
      </c>
      <c r="W364" s="42" t="s">
        <v>1532</v>
      </c>
      <c r="X364" s="431"/>
      <c r="Y364" s="431"/>
      <c r="Z364" s="431"/>
      <c r="AA364" s="431"/>
      <c r="AB364" s="431"/>
      <c r="AC364" s="431"/>
      <c r="AD364" s="431"/>
      <c r="AE364" s="431"/>
      <c r="AF364" s="431"/>
      <c r="AG364" s="431"/>
      <c r="AH364" s="431"/>
      <c r="AI364" s="431"/>
      <c r="AJ364" s="431"/>
      <c r="AK364" s="431"/>
      <c r="AL364" s="431"/>
      <c r="AM364" s="431"/>
      <c r="AN364" s="431"/>
      <c r="AO364" s="431"/>
      <c r="AP364" s="431"/>
      <c r="AQ364" s="431"/>
      <c r="AR364" s="431"/>
      <c r="AS364" s="431"/>
    </row>
    <row r="365" spans="1:45" ht="14.25" customHeight="1">
      <c r="A365" s="42" t="s">
        <v>5582</v>
      </c>
      <c r="B365" s="42" t="s">
        <v>5583</v>
      </c>
      <c r="C365" s="42"/>
      <c r="D365" s="42" t="s">
        <v>5584</v>
      </c>
      <c r="E365" s="43" t="s">
        <v>181</v>
      </c>
      <c r="F365" s="44"/>
      <c r="G365" s="44">
        <v>44093</v>
      </c>
      <c r="H365" s="44">
        <v>44457</v>
      </c>
      <c r="I365" s="45" t="s">
        <v>212</v>
      </c>
      <c r="J365" s="45">
        <f ca="1">H365-CONTROLE!$A$2</f>
        <v>-793</v>
      </c>
      <c r="K365" s="362" t="str">
        <f t="shared" ca="1" si="130"/>
        <v>ENCERRADO</v>
      </c>
      <c r="L365" s="42" t="s">
        <v>304</v>
      </c>
      <c r="M365" s="42" t="s">
        <v>305</v>
      </c>
      <c r="N365" s="51"/>
      <c r="O365" s="51" t="s">
        <v>777</v>
      </c>
      <c r="P365" s="42" t="s">
        <v>5585</v>
      </c>
      <c r="Q365" s="42"/>
      <c r="R365" s="42" t="s">
        <v>309</v>
      </c>
      <c r="S365" s="42" t="s">
        <v>5586</v>
      </c>
      <c r="T365" s="42" t="s">
        <v>4387</v>
      </c>
      <c r="U365" s="42"/>
      <c r="V365" s="42" t="s">
        <v>5537</v>
      </c>
      <c r="W365" s="42" t="s">
        <v>5538</v>
      </c>
      <c r="X365" s="431"/>
      <c r="Y365" s="431"/>
      <c r="Z365" s="431"/>
      <c r="AA365" s="431"/>
      <c r="AB365" s="431"/>
      <c r="AC365" s="431"/>
      <c r="AD365" s="431"/>
      <c r="AE365" s="431"/>
      <c r="AF365" s="431"/>
      <c r="AG365" s="431"/>
      <c r="AH365" s="431"/>
      <c r="AI365" s="431"/>
      <c r="AJ365" s="431"/>
      <c r="AK365" s="431"/>
      <c r="AL365" s="431"/>
      <c r="AM365" s="431"/>
      <c r="AN365" s="431"/>
      <c r="AO365" s="431"/>
      <c r="AP365" s="431"/>
      <c r="AQ365" s="431"/>
      <c r="AR365" s="431"/>
      <c r="AS365" s="431"/>
    </row>
    <row r="366" spans="1:45" ht="14.25" customHeight="1">
      <c r="A366" s="422">
        <v>43132</v>
      </c>
      <c r="B366" s="279" t="s">
        <v>5519</v>
      </c>
      <c r="C366" s="279" t="s">
        <v>5587</v>
      </c>
      <c r="D366" s="279" t="s">
        <v>5521</v>
      </c>
      <c r="E366" s="432"/>
      <c r="F366" s="432"/>
      <c r="G366" s="432">
        <v>43119</v>
      </c>
      <c r="H366" s="432">
        <v>43484</v>
      </c>
      <c r="I366" s="338"/>
      <c r="J366" s="338">
        <f ca="1">H366-A2</f>
        <v>-1766</v>
      </c>
      <c r="K366" s="433" t="s">
        <v>5480</v>
      </c>
      <c r="L366" s="279" t="s">
        <v>127</v>
      </c>
      <c r="M366" s="279" t="s">
        <v>504</v>
      </c>
      <c r="N366" s="434"/>
      <c r="O366" s="434" t="s">
        <v>5588</v>
      </c>
      <c r="P366" s="434" t="s">
        <v>5588</v>
      </c>
      <c r="Q366" s="434"/>
      <c r="R366" s="434" t="s">
        <v>129</v>
      </c>
      <c r="S366" s="279" t="s">
        <v>5589</v>
      </c>
      <c r="T366" s="279" t="s">
        <v>2869</v>
      </c>
      <c r="U366" s="279"/>
      <c r="V366" s="279" t="s">
        <v>502</v>
      </c>
      <c r="W366" s="394" t="s">
        <v>133</v>
      </c>
      <c r="X366" s="431"/>
      <c r="Y366" s="431"/>
      <c r="Z366" s="431"/>
      <c r="AA366" s="431"/>
      <c r="AB366" s="431"/>
      <c r="AC366" s="431"/>
      <c r="AD366" s="431"/>
      <c r="AE366" s="431"/>
      <c r="AF366" s="431"/>
      <c r="AG366" s="431"/>
      <c r="AH366" s="431"/>
      <c r="AI366" s="431"/>
      <c r="AJ366" s="431"/>
      <c r="AK366" s="431"/>
      <c r="AL366" s="431"/>
      <c r="AM366" s="431"/>
      <c r="AN366" s="431"/>
      <c r="AO366" s="431"/>
      <c r="AP366" s="431"/>
      <c r="AQ366" s="431"/>
      <c r="AR366" s="431"/>
      <c r="AS366" s="431"/>
    </row>
    <row r="367" spans="1:45" ht="14.25" customHeight="1">
      <c r="A367" s="42" t="s">
        <v>5590</v>
      </c>
      <c r="B367" s="42" t="s">
        <v>5591</v>
      </c>
      <c r="C367" s="42" t="s">
        <v>5592</v>
      </c>
      <c r="D367" s="42" t="s">
        <v>5593</v>
      </c>
      <c r="E367" s="43" t="s">
        <v>5594</v>
      </c>
      <c r="F367" s="43" t="s">
        <v>25</v>
      </c>
      <c r="G367" s="44">
        <v>45019</v>
      </c>
      <c r="H367" s="44">
        <v>45110</v>
      </c>
      <c r="I367" s="45" t="s">
        <v>236</v>
      </c>
      <c r="J367" s="45">
        <f ca="1">H367-CONTROLE!$A$2</f>
        <v>-140</v>
      </c>
      <c r="K367" s="46" t="str">
        <f t="shared" ref="K367:K369" ca="1" si="131">IF(J367&lt;=0,"ENCERRADO",IF(J367&lt;=30,"URGENTE",IF(J367&lt;=90,"PROVIDÊNCIAS","VIGENTE")))</f>
        <v>ENCERRADO</v>
      </c>
      <c r="L367" s="42" t="s">
        <v>281</v>
      </c>
      <c r="M367" s="42" t="s">
        <v>282</v>
      </c>
      <c r="N367" s="42"/>
      <c r="O367" s="42" t="s">
        <v>289</v>
      </c>
      <c r="P367" s="42" t="s">
        <v>290</v>
      </c>
      <c r="Q367" s="42"/>
      <c r="R367" s="42" t="s">
        <v>726</v>
      </c>
      <c r="S367" s="42" t="s">
        <v>1130</v>
      </c>
      <c r="T367" s="42" t="s">
        <v>337</v>
      </c>
      <c r="U367" s="42" t="s">
        <v>5595</v>
      </c>
      <c r="V367" s="42" t="s">
        <v>4708</v>
      </c>
      <c r="W367" s="42" t="s">
        <v>1128</v>
      </c>
      <c r="X367" s="42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</row>
    <row r="368" spans="1:45" ht="14.25" customHeight="1">
      <c r="A368" s="55" t="s">
        <v>5596</v>
      </c>
      <c r="B368" s="58" t="s">
        <v>5597</v>
      </c>
      <c r="C368" s="58" t="s">
        <v>5598</v>
      </c>
      <c r="D368" s="58" t="s">
        <v>5204</v>
      </c>
      <c r="E368" s="116" t="s">
        <v>1010</v>
      </c>
      <c r="F368" s="116" t="s">
        <v>25</v>
      </c>
      <c r="G368" s="116">
        <v>44633</v>
      </c>
      <c r="H368" s="116">
        <v>44998</v>
      </c>
      <c r="I368" s="256" t="s">
        <v>41</v>
      </c>
      <c r="J368" s="256">
        <f ca="1">H368-CONTROLE!$A$2</f>
        <v>-252</v>
      </c>
      <c r="K368" s="421" t="str">
        <f t="shared" ca="1" si="131"/>
        <v>ENCERRADO</v>
      </c>
      <c r="L368" s="55" t="s">
        <v>5599</v>
      </c>
      <c r="M368" s="55" t="s">
        <v>2919</v>
      </c>
      <c r="N368" s="55" t="s">
        <v>5600</v>
      </c>
      <c r="O368" s="55" t="s">
        <v>5601</v>
      </c>
      <c r="P368" s="55" t="s">
        <v>2922</v>
      </c>
      <c r="Q368" s="55" t="s">
        <v>5600</v>
      </c>
      <c r="R368" s="55" t="s">
        <v>172</v>
      </c>
      <c r="S368" s="55" t="s">
        <v>5602</v>
      </c>
      <c r="T368" s="55" t="s">
        <v>2925</v>
      </c>
      <c r="U368" s="55" t="s">
        <v>5603</v>
      </c>
      <c r="V368" s="55" t="s">
        <v>3944</v>
      </c>
      <c r="W368" s="55" t="s">
        <v>3945</v>
      </c>
      <c r="X368" s="57" t="s">
        <v>5603</v>
      </c>
      <c r="Y368" s="57"/>
      <c r="Z368" s="57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57"/>
      <c r="AO368" s="57"/>
      <c r="AP368" s="57"/>
      <c r="AQ368" s="57"/>
      <c r="AR368" s="57"/>
      <c r="AS368" s="57"/>
    </row>
    <row r="369" spans="1:45" ht="14.25" customHeight="1">
      <c r="A369" s="55" t="s">
        <v>5604</v>
      </c>
      <c r="B369" s="58" t="s">
        <v>5597</v>
      </c>
      <c r="C369" s="58" t="s">
        <v>5605</v>
      </c>
      <c r="D369" s="58" t="s">
        <v>5204</v>
      </c>
      <c r="E369" s="116" t="s">
        <v>1010</v>
      </c>
      <c r="F369" s="116" t="s">
        <v>25</v>
      </c>
      <c r="G369" s="116">
        <v>44632</v>
      </c>
      <c r="H369" s="116">
        <v>44997</v>
      </c>
      <c r="I369" s="256" t="s">
        <v>41</v>
      </c>
      <c r="J369" s="256">
        <f ca="1">H369-CONTROLE!$A$2</f>
        <v>-253</v>
      </c>
      <c r="K369" s="421" t="str">
        <f t="shared" ca="1" si="131"/>
        <v>ENCERRADO</v>
      </c>
      <c r="L369" s="55" t="s">
        <v>328</v>
      </c>
      <c r="M369" s="55" t="s">
        <v>85</v>
      </c>
      <c r="N369" s="55" t="s">
        <v>5606</v>
      </c>
      <c r="O369" s="55" t="s">
        <v>5607</v>
      </c>
      <c r="P369" s="55" t="s">
        <v>1004</v>
      </c>
      <c r="Q369" s="55" t="s">
        <v>5606</v>
      </c>
      <c r="R369" s="55" t="s">
        <v>90</v>
      </c>
      <c r="S369" s="55" t="s">
        <v>333</v>
      </c>
      <c r="T369" s="55" t="s">
        <v>334</v>
      </c>
      <c r="U369" s="55" t="s">
        <v>5608</v>
      </c>
      <c r="V369" s="55" t="s">
        <v>5609</v>
      </c>
      <c r="W369" s="55" t="s">
        <v>1309</v>
      </c>
      <c r="X369" s="57" t="s">
        <v>5608</v>
      </c>
      <c r="Y369" s="57"/>
      <c r="Z369" s="57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/>
      <c r="AM369" s="57"/>
      <c r="AN369" s="57"/>
      <c r="AO369" s="57"/>
      <c r="AP369" s="57"/>
      <c r="AQ369" s="57"/>
      <c r="AR369" s="57"/>
      <c r="AS369" s="57"/>
    </row>
    <row r="370" spans="1:45" ht="14.25" customHeight="1">
      <c r="A370" s="55" t="s">
        <v>5610</v>
      </c>
      <c r="B370" s="58" t="s">
        <v>5519</v>
      </c>
      <c r="C370" s="58" t="s">
        <v>5611</v>
      </c>
      <c r="D370" s="58" t="s">
        <v>5521</v>
      </c>
      <c r="E370" s="116"/>
      <c r="F370" s="116"/>
      <c r="G370" s="116">
        <v>43115</v>
      </c>
      <c r="H370" s="116">
        <v>43480</v>
      </c>
      <c r="I370" s="256"/>
      <c r="J370" s="256">
        <v>315</v>
      </c>
      <c r="K370" s="421" t="s">
        <v>5495</v>
      </c>
      <c r="L370" s="55" t="s">
        <v>154</v>
      </c>
      <c r="M370" s="55" t="s">
        <v>155</v>
      </c>
      <c r="N370" s="55"/>
      <c r="O370" s="55" t="s">
        <v>157</v>
      </c>
      <c r="P370" s="55" t="s">
        <v>5231</v>
      </c>
      <c r="Q370" s="55"/>
      <c r="R370" s="55" t="s">
        <v>160</v>
      </c>
      <c r="S370" s="55" t="s">
        <v>5612</v>
      </c>
      <c r="T370" s="55" t="s">
        <v>660</v>
      </c>
      <c r="U370" s="55"/>
      <c r="V370" s="55" t="s">
        <v>5613</v>
      </c>
      <c r="W370" s="55" t="s">
        <v>4563</v>
      </c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57"/>
      <c r="AO370" s="57"/>
      <c r="AP370" s="57"/>
      <c r="AQ370" s="57"/>
      <c r="AR370" s="57"/>
      <c r="AS370" s="57"/>
    </row>
    <row r="371" spans="1:45" ht="14.25" customHeight="1">
      <c r="A371" s="55" t="s">
        <v>5614</v>
      </c>
      <c r="B371" s="58" t="s">
        <v>5519</v>
      </c>
      <c r="C371" s="58" t="s">
        <v>5615</v>
      </c>
      <c r="D371" s="58" t="s">
        <v>5521</v>
      </c>
      <c r="E371" s="116"/>
      <c r="F371" s="116"/>
      <c r="G371" s="116">
        <v>43151</v>
      </c>
      <c r="H371" s="116">
        <v>43516</v>
      </c>
      <c r="I371" s="256"/>
      <c r="J371" s="256">
        <f ca="1">H371-A2</f>
        <v>-1734</v>
      </c>
      <c r="K371" s="421" t="s">
        <v>5495</v>
      </c>
      <c r="L371" s="391" t="s">
        <v>5616</v>
      </c>
      <c r="M371" s="55" t="s">
        <v>681</v>
      </c>
      <c r="N371" s="122"/>
      <c r="O371" s="122" t="s">
        <v>5617</v>
      </c>
      <c r="P371" s="55" t="s">
        <v>5536</v>
      </c>
      <c r="Q371" s="55"/>
      <c r="R371" s="55" t="s">
        <v>309</v>
      </c>
      <c r="S371" s="55" t="s">
        <v>307</v>
      </c>
      <c r="T371" s="55" t="s">
        <v>4751</v>
      </c>
      <c r="U371" s="55"/>
      <c r="V371" s="55" t="s">
        <v>5534</v>
      </c>
      <c r="W371" s="55" t="s">
        <v>5618</v>
      </c>
      <c r="X371" s="57"/>
      <c r="Y371" s="57"/>
      <c r="Z371" s="57"/>
      <c r="AA371" s="57"/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57"/>
      <c r="AO371" s="57"/>
      <c r="AP371" s="57"/>
      <c r="AQ371" s="57"/>
      <c r="AR371" s="57"/>
      <c r="AS371" s="57"/>
    </row>
    <row r="372" spans="1:45" ht="14.25" customHeight="1">
      <c r="A372" s="42" t="s">
        <v>5619</v>
      </c>
      <c r="B372" s="42" t="s">
        <v>5620</v>
      </c>
      <c r="C372" s="42"/>
      <c r="D372" s="42" t="s">
        <v>5621</v>
      </c>
      <c r="E372" s="44"/>
      <c r="F372" s="44"/>
      <c r="G372" s="44">
        <v>43125</v>
      </c>
      <c r="H372" s="44">
        <v>43490</v>
      </c>
      <c r="I372" s="45"/>
      <c r="J372" s="45">
        <f ca="1">H372-A2</f>
        <v>-1760</v>
      </c>
      <c r="K372" s="371" t="str">
        <f t="shared" ref="K372:K391" ca="1" si="132">IF(J372&lt;=0,"ENCERRADO",IF(J372&lt;=30,"URGENTE",IF(J372&lt;=90,"PROVIDÊNCIAS","VIGENTE")))</f>
        <v>ENCERRADO</v>
      </c>
      <c r="L372" s="42" t="s">
        <v>1316</v>
      </c>
      <c r="M372" s="42" t="s">
        <v>4607</v>
      </c>
      <c r="N372" s="42"/>
      <c r="O372" s="42"/>
      <c r="P372" s="42"/>
      <c r="Q372" s="51"/>
      <c r="R372" s="51" t="s">
        <v>4554</v>
      </c>
      <c r="S372" s="42" t="s">
        <v>5622</v>
      </c>
      <c r="T372" s="42"/>
      <c r="U372" s="42"/>
      <c r="V372" s="42" t="s">
        <v>3383</v>
      </c>
      <c r="W372" s="42" t="s">
        <v>4608</v>
      </c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</row>
    <row r="373" spans="1:45" ht="14.25" customHeight="1">
      <c r="A373" s="42" t="s">
        <v>5623</v>
      </c>
      <c r="B373" s="42" t="s">
        <v>5597</v>
      </c>
      <c r="C373" s="42" t="s">
        <v>5624</v>
      </c>
      <c r="D373" s="427" t="s">
        <v>5204</v>
      </c>
      <c r="E373" s="44"/>
      <c r="F373" s="44"/>
      <c r="G373" s="44">
        <v>43151</v>
      </c>
      <c r="H373" s="44">
        <v>43516</v>
      </c>
      <c r="I373" s="45"/>
      <c r="J373" s="45">
        <f ca="1">H373-A2</f>
        <v>-1734</v>
      </c>
      <c r="K373" s="371" t="str">
        <f t="shared" ca="1" si="132"/>
        <v>ENCERRADO</v>
      </c>
      <c r="L373" s="435" t="s">
        <v>619</v>
      </c>
      <c r="M373" s="42" t="s">
        <v>620</v>
      </c>
      <c r="N373" s="427"/>
      <c r="O373" s="427" t="s">
        <v>5424</v>
      </c>
      <c r="P373" s="42" t="s">
        <v>5625</v>
      </c>
      <c r="Q373" s="42"/>
      <c r="R373" s="42" t="s">
        <v>616</v>
      </c>
      <c r="S373" s="42" t="s">
        <v>930</v>
      </c>
      <c r="T373" s="42" t="s">
        <v>618</v>
      </c>
      <c r="U373" s="42"/>
      <c r="V373" s="42"/>
      <c r="W373" s="42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</row>
    <row r="374" spans="1:45" ht="14.25" customHeight="1">
      <c r="A374" s="42" t="s">
        <v>5626</v>
      </c>
      <c r="B374" s="427" t="s">
        <v>5597</v>
      </c>
      <c r="C374" s="427" t="s">
        <v>5627</v>
      </c>
      <c r="D374" s="427" t="s">
        <v>5628</v>
      </c>
      <c r="E374" s="44"/>
      <c r="F374" s="44"/>
      <c r="G374" s="44">
        <v>43164</v>
      </c>
      <c r="H374" s="44">
        <v>43529</v>
      </c>
      <c r="I374" s="45"/>
      <c r="J374" s="45">
        <f ca="1">H374-A2</f>
        <v>-1721</v>
      </c>
      <c r="K374" s="371" t="str">
        <f t="shared" ca="1" si="132"/>
        <v>ENCERRADO</v>
      </c>
      <c r="L374" s="42" t="s">
        <v>5222</v>
      </c>
      <c r="M374" s="42" t="s">
        <v>5223</v>
      </c>
      <c r="N374" s="42"/>
      <c r="O374" s="42" t="s">
        <v>78</v>
      </c>
      <c r="P374" s="42" t="s">
        <v>79</v>
      </c>
      <c r="Q374" s="42"/>
      <c r="R374" s="42" t="s">
        <v>77</v>
      </c>
      <c r="S374" s="42" t="s">
        <v>4575</v>
      </c>
      <c r="T374" s="42" t="s">
        <v>5629</v>
      </c>
      <c r="U374" s="42"/>
      <c r="V374" s="42" t="s">
        <v>4682</v>
      </c>
      <c r="W374" s="42" t="s">
        <v>81</v>
      </c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</row>
    <row r="375" spans="1:45" ht="14.25" customHeight="1">
      <c r="A375" s="42" t="s">
        <v>5630</v>
      </c>
      <c r="B375" s="42" t="s">
        <v>5142</v>
      </c>
      <c r="C375" s="42" t="s">
        <v>5631</v>
      </c>
      <c r="D375" s="42" t="s">
        <v>5632</v>
      </c>
      <c r="E375" s="44"/>
      <c r="F375" s="44"/>
      <c r="G375" s="44">
        <v>43185</v>
      </c>
      <c r="H375" s="44">
        <v>43550</v>
      </c>
      <c r="I375" s="45"/>
      <c r="J375" s="45">
        <f ca="1">H375-A2</f>
        <v>-1700</v>
      </c>
      <c r="K375" s="371" t="str">
        <f t="shared" ca="1" si="132"/>
        <v>ENCERRADO</v>
      </c>
      <c r="L375" s="435" t="s">
        <v>5279</v>
      </c>
      <c r="M375" s="42" t="s">
        <v>221</v>
      </c>
      <c r="N375" s="435"/>
      <c r="O375" s="435" t="s">
        <v>5633</v>
      </c>
      <c r="P375" s="42" t="s">
        <v>1066</v>
      </c>
      <c r="Q375" s="42"/>
      <c r="R375" s="42" t="s">
        <v>5308</v>
      </c>
      <c r="S375" s="42" t="s">
        <v>751</v>
      </c>
      <c r="T375" s="42" t="s">
        <v>5634</v>
      </c>
      <c r="U375" s="42"/>
      <c r="V375" s="42" t="s">
        <v>4853</v>
      </c>
      <c r="W375" s="42" t="s">
        <v>1992</v>
      </c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</row>
    <row r="376" spans="1:45" ht="14.25" customHeight="1">
      <c r="A376" s="42" t="s">
        <v>5635</v>
      </c>
      <c r="B376" s="427" t="s">
        <v>5597</v>
      </c>
      <c r="C376" s="427" t="s">
        <v>5636</v>
      </c>
      <c r="D376" s="436" t="s">
        <v>5204</v>
      </c>
      <c r="E376" s="44"/>
      <c r="F376" s="44"/>
      <c r="G376" s="44">
        <v>43540</v>
      </c>
      <c r="H376" s="44">
        <v>43906</v>
      </c>
      <c r="I376" s="45" t="s">
        <v>41</v>
      </c>
      <c r="J376" s="45">
        <f ca="1">H376-CONTROLE!$A$2</f>
        <v>-1344</v>
      </c>
      <c r="K376" s="362" t="str">
        <f t="shared" ca="1" si="132"/>
        <v>ENCERRADO</v>
      </c>
      <c r="L376" s="42" t="s">
        <v>264</v>
      </c>
      <c r="M376" s="42" t="s">
        <v>4616</v>
      </c>
      <c r="N376" s="51"/>
      <c r="O376" s="51" t="s">
        <v>4617</v>
      </c>
      <c r="P376" s="42" t="s">
        <v>4618</v>
      </c>
      <c r="Q376" s="42"/>
      <c r="R376" s="42" t="s">
        <v>770</v>
      </c>
      <c r="S376" s="42" t="s">
        <v>273</v>
      </c>
      <c r="T376" s="374" t="s">
        <v>274</v>
      </c>
      <c r="U376" s="51"/>
      <c r="V376" s="51" t="s">
        <v>4617</v>
      </c>
      <c r="W376" s="42" t="s">
        <v>4618</v>
      </c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</row>
    <row r="377" spans="1:45" ht="14.25" customHeight="1">
      <c r="A377" s="42" t="s">
        <v>5637</v>
      </c>
      <c r="B377" s="42" t="s">
        <v>5638</v>
      </c>
      <c r="C377" s="42"/>
      <c r="D377" s="42" t="s">
        <v>5639</v>
      </c>
      <c r="E377" s="43" t="s">
        <v>181</v>
      </c>
      <c r="F377" s="44"/>
      <c r="G377" s="44">
        <v>43885</v>
      </c>
      <c r="H377" s="44">
        <v>44250</v>
      </c>
      <c r="I377" s="45" t="s">
        <v>153</v>
      </c>
      <c r="J377" s="45">
        <f ca="1">H377-CONTROLE!$A$2</f>
        <v>-1000</v>
      </c>
      <c r="K377" s="371" t="str">
        <f t="shared" ca="1" si="132"/>
        <v>ENCERRADO</v>
      </c>
      <c r="L377" s="427" t="s">
        <v>4840</v>
      </c>
      <c r="M377" s="42" t="s">
        <v>2708</v>
      </c>
      <c r="N377" s="42"/>
      <c r="O377" s="42" t="s">
        <v>43</v>
      </c>
      <c r="P377" s="65" t="s">
        <v>387</v>
      </c>
      <c r="Q377" s="42"/>
      <c r="R377" s="42" t="s">
        <v>45</v>
      </c>
      <c r="S377" s="51" t="s">
        <v>5640</v>
      </c>
      <c r="T377" s="65" t="s">
        <v>5641</v>
      </c>
      <c r="U377" s="42"/>
      <c r="V377" s="42" t="s">
        <v>5642</v>
      </c>
      <c r="W377" s="42" t="s">
        <v>5643</v>
      </c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</row>
    <row r="378" spans="1:45" ht="14.25" customHeight="1">
      <c r="A378" s="42" t="s">
        <v>5644</v>
      </c>
      <c r="B378" s="42" t="s">
        <v>5360</v>
      </c>
      <c r="C378" s="42" t="s">
        <v>5645</v>
      </c>
      <c r="D378" s="42" t="s">
        <v>5646</v>
      </c>
      <c r="E378" s="43" t="s">
        <v>252</v>
      </c>
      <c r="F378" s="44" t="s">
        <v>25</v>
      </c>
      <c r="G378" s="44">
        <v>44647</v>
      </c>
      <c r="H378" s="44">
        <v>45012</v>
      </c>
      <c r="I378" s="45" t="s">
        <v>41</v>
      </c>
      <c r="J378" s="45">
        <f ca="1">H378-CONTROLE!$A$2</f>
        <v>-238</v>
      </c>
      <c r="K378" s="371" t="str">
        <f t="shared" ca="1" si="132"/>
        <v>ENCERRADO</v>
      </c>
      <c r="L378" s="427" t="s">
        <v>811</v>
      </c>
      <c r="M378" s="42" t="s">
        <v>812</v>
      </c>
      <c r="N378" s="42" t="s">
        <v>5647</v>
      </c>
      <c r="O378" s="42" t="s">
        <v>379</v>
      </c>
      <c r="P378" s="65" t="s">
        <v>380</v>
      </c>
      <c r="Q378" s="42"/>
      <c r="R378" s="42" t="s">
        <v>808</v>
      </c>
      <c r="S378" s="51" t="s">
        <v>4141</v>
      </c>
      <c r="T378" s="65" t="s">
        <v>5648</v>
      </c>
      <c r="U378" s="42"/>
      <c r="V378" s="42" t="s">
        <v>1531</v>
      </c>
      <c r="W378" s="42" t="s">
        <v>1532</v>
      </c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</row>
    <row r="379" spans="1:45" ht="14.25" customHeight="1">
      <c r="A379" s="437" t="s">
        <v>5649</v>
      </c>
      <c r="B379" s="55" t="s">
        <v>5591</v>
      </c>
      <c r="C379" s="55" t="s">
        <v>5650</v>
      </c>
      <c r="D379" s="55" t="s">
        <v>5593</v>
      </c>
      <c r="E379" s="49" t="s">
        <v>5594</v>
      </c>
      <c r="F379" s="49" t="s">
        <v>25</v>
      </c>
      <c r="G379" s="61">
        <v>45019</v>
      </c>
      <c r="H379" s="61">
        <v>45109</v>
      </c>
      <c r="I379" s="62" t="s">
        <v>236</v>
      </c>
      <c r="J379" s="45">
        <f ca="1">H379-CONTROLE!$A$2</f>
        <v>-141</v>
      </c>
      <c r="K379" s="46" t="str">
        <f t="shared" ca="1" si="132"/>
        <v>ENCERRADO</v>
      </c>
      <c r="L379" s="55" t="s">
        <v>185</v>
      </c>
      <c r="M379" s="55" t="s">
        <v>186</v>
      </c>
      <c r="N379" s="55" t="s">
        <v>5651</v>
      </c>
      <c r="O379" s="55" t="s">
        <v>191</v>
      </c>
      <c r="P379" s="55" t="s">
        <v>192</v>
      </c>
      <c r="Q379" s="63"/>
      <c r="R379" s="63" t="s">
        <v>187</v>
      </c>
      <c r="S379" s="55" t="s">
        <v>1190</v>
      </c>
      <c r="T379" s="55" t="s">
        <v>1191</v>
      </c>
      <c r="U379" s="64" t="s">
        <v>5652</v>
      </c>
      <c r="V379" s="55" t="s">
        <v>4879</v>
      </c>
      <c r="W379" s="55" t="s">
        <v>4880</v>
      </c>
      <c r="X379" s="64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</row>
    <row r="380" spans="1:45" ht="14.25" customHeight="1">
      <c r="A380" s="247" t="s">
        <v>5653</v>
      </c>
      <c r="B380" s="42" t="s">
        <v>5591</v>
      </c>
      <c r="C380" s="42" t="s">
        <v>5654</v>
      </c>
      <c r="D380" s="42" t="s">
        <v>5593</v>
      </c>
      <c r="E380" s="43" t="s">
        <v>5594</v>
      </c>
      <c r="F380" s="43" t="s">
        <v>25</v>
      </c>
      <c r="G380" s="44">
        <v>45021</v>
      </c>
      <c r="H380" s="44">
        <v>45112</v>
      </c>
      <c r="I380" s="45" t="s">
        <v>236</v>
      </c>
      <c r="J380" s="45">
        <f ca="1">H380-CONTROLE!$A$2</f>
        <v>-138</v>
      </c>
      <c r="K380" s="46" t="str">
        <f t="shared" ca="1" si="132"/>
        <v>ENCERRADO</v>
      </c>
      <c r="L380" s="42" t="s">
        <v>240</v>
      </c>
      <c r="M380" s="369" t="s">
        <v>241</v>
      </c>
      <c r="N380" s="438" t="s">
        <v>5655</v>
      </c>
      <c r="O380" s="55" t="s">
        <v>2116</v>
      </c>
      <c r="P380" s="55" t="s">
        <v>576</v>
      </c>
      <c r="Q380" s="63" t="s">
        <v>5656</v>
      </c>
      <c r="R380" s="42" t="s">
        <v>242</v>
      </c>
      <c r="S380" s="42" t="s">
        <v>1872</v>
      </c>
      <c r="T380" s="42" t="s">
        <v>1873</v>
      </c>
      <c r="U380" s="42"/>
      <c r="V380" s="42" t="s">
        <v>3353</v>
      </c>
      <c r="W380" s="369" t="s">
        <v>247</v>
      </c>
      <c r="X380" s="369"/>
      <c r="Y380" s="439"/>
      <c r="Z380" s="439"/>
      <c r="AA380" s="439"/>
      <c r="AB380" s="439"/>
      <c r="AC380" s="439"/>
      <c r="AD380" s="439"/>
      <c r="AE380" s="439"/>
      <c r="AF380" s="439"/>
      <c r="AG380" s="439"/>
      <c r="AH380" s="439"/>
      <c r="AI380" s="439"/>
      <c r="AJ380" s="439"/>
      <c r="AK380" s="439"/>
      <c r="AL380" s="439"/>
      <c r="AM380" s="439"/>
      <c r="AN380" s="439"/>
      <c r="AO380" s="439"/>
      <c r="AP380" s="439"/>
      <c r="AQ380" s="439"/>
      <c r="AR380" s="439"/>
      <c r="AS380" s="439"/>
    </row>
    <row r="381" spans="1:45" ht="14.25" customHeight="1">
      <c r="A381" s="437" t="s">
        <v>5657</v>
      </c>
      <c r="B381" s="55" t="s">
        <v>5591</v>
      </c>
      <c r="C381" s="55" t="s">
        <v>5658</v>
      </c>
      <c r="D381" s="55" t="s">
        <v>5593</v>
      </c>
      <c r="E381" s="49" t="s">
        <v>5594</v>
      </c>
      <c r="F381" s="49" t="s">
        <v>25</v>
      </c>
      <c r="G381" s="61">
        <v>45019</v>
      </c>
      <c r="H381" s="61">
        <v>45109</v>
      </c>
      <c r="I381" s="62" t="s">
        <v>236</v>
      </c>
      <c r="J381" s="45">
        <f ca="1">H381-CONTROLE!$A$2</f>
        <v>-141</v>
      </c>
      <c r="K381" s="46" t="str">
        <f t="shared" ca="1" si="132"/>
        <v>ENCERRADO</v>
      </c>
      <c r="L381" s="55" t="s">
        <v>154</v>
      </c>
      <c r="M381" s="55" t="s">
        <v>155</v>
      </c>
      <c r="N381" s="55" t="s">
        <v>5659</v>
      </c>
      <c r="O381" s="55" t="s">
        <v>157</v>
      </c>
      <c r="P381" s="55" t="s">
        <v>158</v>
      </c>
      <c r="Q381" s="63"/>
      <c r="R381" s="63" t="s">
        <v>160</v>
      </c>
      <c r="S381" s="55" t="s">
        <v>1785</v>
      </c>
      <c r="T381" s="55" t="s">
        <v>1786</v>
      </c>
      <c r="U381" s="64"/>
      <c r="V381" s="55" t="s">
        <v>163</v>
      </c>
      <c r="W381" s="55" t="s">
        <v>164</v>
      </c>
      <c r="X381" s="64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</row>
    <row r="382" spans="1:45" ht="14.25" customHeight="1">
      <c r="A382" s="247" t="s">
        <v>5660</v>
      </c>
      <c r="B382" s="42" t="s">
        <v>5591</v>
      </c>
      <c r="C382" s="42" t="s">
        <v>5661</v>
      </c>
      <c r="D382" s="42" t="s">
        <v>5593</v>
      </c>
      <c r="E382" s="43" t="s">
        <v>5594</v>
      </c>
      <c r="F382" s="43" t="s">
        <v>25</v>
      </c>
      <c r="G382" s="44">
        <v>45020</v>
      </c>
      <c r="H382" s="44">
        <v>45111</v>
      </c>
      <c r="I382" s="45" t="s">
        <v>236</v>
      </c>
      <c r="J382" s="45">
        <f ca="1">H382-CONTROLE!$A$2</f>
        <v>-139</v>
      </c>
      <c r="K382" s="46" t="str">
        <f t="shared" ca="1" si="132"/>
        <v>ENCERRADO</v>
      </c>
      <c r="L382" s="42" t="s">
        <v>5662</v>
      </c>
      <c r="M382" s="42" t="s">
        <v>176</v>
      </c>
      <c r="N382" s="365" t="s">
        <v>5663</v>
      </c>
      <c r="O382" s="51" t="s">
        <v>5664</v>
      </c>
      <c r="P382" s="42" t="s">
        <v>1286</v>
      </c>
      <c r="Q382" s="42"/>
      <c r="R382" s="42" t="s">
        <v>172</v>
      </c>
      <c r="S382" s="55" t="s">
        <v>3251</v>
      </c>
      <c r="T382" s="42" t="s">
        <v>3252</v>
      </c>
      <c r="U382" s="42" t="s">
        <v>5665</v>
      </c>
      <c r="V382" s="42" t="s">
        <v>5666</v>
      </c>
      <c r="W382" s="42" t="s">
        <v>5667</v>
      </c>
      <c r="X382" s="42"/>
      <c r="Y382" s="48"/>
      <c r="Z382" s="48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</row>
    <row r="383" spans="1:45" ht="14.25" customHeight="1">
      <c r="A383" s="437" t="s">
        <v>5668</v>
      </c>
      <c r="B383" s="55" t="s">
        <v>5591</v>
      </c>
      <c r="C383" s="55" t="s">
        <v>5669</v>
      </c>
      <c r="D383" s="55" t="s">
        <v>5593</v>
      </c>
      <c r="E383" s="49" t="s">
        <v>5594</v>
      </c>
      <c r="F383" s="49" t="s">
        <v>25</v>
      </c>
      <c r="G383" s="61">
        <v>45020</v>
      </c>
      <c r="H383" s="61">
        <v>45110</v>
      </c>
      <c r="I383" s="62" t="s">
        <v>236</v>
      </c>
      <c r="J383" s="45">
        <f ca="1">H383-CONTROLE!$A$2</f>
        <v>-140</v>
      </c>
      <c r="K383" s="46" t="str">
        <f t="shared" ca="1" si="132"/>
        <v>ENCERRADO</v>
      </c>
      <c r="L383" s="55" t="s">
        <v>264</v>
      </c>
      <c r="M383" s="55" t="s">
        <v>265</v>
      </c>
      <c r="N383" s="55" t="s">
        <v>5670</v>
      </c>
      <c r="O383" s="55" t="s">
        <v>267</v>
      </c>
      <c r="P383" s="55" t="s">
        <v>268</v>
      </c>
      <c r="Q383" s="63"/>
      <c r="R383" s="63" t="s">
        <v>770</v>
      </c>
      <c r="S383" s="55" t="s">
        <v>1599</v>
      </c>
      <c r="T383" s="55" t="s">
        <v>1600</v>
      </c>
      <c r="U383" s="64"/>
      <c r="V383" s="55" t="s">
        <v>264</v>
      </c>
      <c r="W383" s="55" t="s">
        <v>265</v>
      </c>
      <c r="X383" s="64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</row>
    <row r="384" spans="1:45" ht="14.25" customHeight="1">
      <c r="A384" s="247" t="s">
        <v>5671</v>
      </c>
      <c r="B384" s="42" t="s">
        <v>5591</v>
      </c>
      <c r="C384" s="42" t="s">
        <v>5672</v>
      </c>
      <c r="D384" s="42" t="s">
        <v>5593</v>
      </c>
      <c r="E384" s="43" t="s">
        <v>5594</v>
      </c>
      <c r="F384" s="43" t="s">
        <v>25</v>
      </c>
      <c r="G384" s="44">
        <v>45020</v>
      </c>
      <c r="H384" s="44">
        <v>45109</v>
      </c>
      <c r="I384" s="45" t="s">
        <v>236</v>
      </c>
      <c r="J384" s="45">
        <f ca="1">H384-CONTROLE!$A$2</f>
        <v>-141</v>
      </c>
      <c r="K384" s="46" t="str">
        <f t="shared" ca="1" si="132"/>
        <v>ENCERRADO</v>
      </c>
      <c r="L384" s="42" t="s">
        <v>1209</v>
      </c>
      <c r="M384" s="42" t="s">
        <v>1210</v>
      </c>
      <c r="N384" s="365" t="s">
        <v>5673</v>
      </c>
      <c r="O384" s="51" t="s">
        <v>307</v>
      </c>
      <c r="P384" s="42" t="s">
        <v>308</v>
      </c>
      <c r="Q384" s="42"/>
      <c r="R384" s="42" t="s">
        <v>309</v>
      </c>
      <c r="S384" s="42" t="s">
        <v>4122</v>
      </c>
      <c r="T384" s="42" t="s">
        <v>3133</v>
      </c>
      <c r="U384" s="42"/>
      <c r="V384" s="42" t="s">
        <v>1212</v>
      </c>
      <c r="W384" s="42" t="s">
        <v>1213</v>
      </c>
      <c r="X384" s="42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</row>
    <row r="385" spans="1:45" ht="14.25" customHeight="1">
      <c r="A385" s="247" t="s">
        <v>5671</v>
      </c>
      <c r="B385" s="42" t="s">
        <v>5591</v>
      </c>
      <c r="C385" s="42" t="s">
        <v>5672</v>
      </c>
      <c r="D385" s="42" t="s">
        <v>5593</v>
      </c>
      <c r="E385" s="43" t="s">
        <v>5594</v>
      </c>
      <c r="F385" s="43" t="s">
        <v>25</v>
      </c>
      <c r="G385" s="44">
        <v>45020</v>
      </c>
      <c r="H385" s="44">
        <v>45109</v>
      </c>
      <c r="I385" s="45" t="s">
        <v>236</v>
      </c>
      <c r="J385" s="45">
        <f ca="1">H385-CONTROLE!$A$2</f>
        <v>-141</v>
      </c>
      <c r="K385" s="46" t="str">
        <f t="shared" ca="1" si="132"/>
        <v>ENCERRADO</v>
      </c>
      <c r="L385" s="42" t="s">
        <v>1209</v>
      </c>
      <c r="M385" s="42" t="s">
        <v>1210</v>
      </c>
      <c r="N385" s="365" t="s">
        <v>5673</v>
      </c>
      <c r="O385" s="51" t="s">
        <v>307</v>
      </c>
      <c r="P385" s="42" t="s">
        <v>308</v>
      </c>
      <c r="Q385" s="42"/>
      <c r="R385" s="42" t="s">
        <v>367</v>
      </c>
      <c r="S385" s="42" t="s">
        <v>3840</v>
      </c>
      <c r="T385" s="42" t="s">
        <v>416</v>
      </c>
      <c r="U385" s="42" t="s">
        <v>5674</v>
      </c>
      <c r="V385" s="42" t="s">
        <v>1116</v>
      </c>
      <c r="W385" s="42" t="s">
        <v>1117</v>
      </c>
      <c r="X385" s="42" t="s">
        <v>5675</v>
      </c>
      <c r="Y385" s="440"/>
      <c r="Z385" s="440"/>
      <c r="AA385" s="440"/>
      <c r="AB385" s="440"/>
      <c r="AC385" s="440"/>
      <c r="AD385" s="440"/>
      <c r="AE385" s="440"/>
      <c r="AF385" s="440"/>
      <c r="AG385" s="440"/>
      <c r="AH385" s="440"/>
      <c r="AI385" s="440"/>
      <c r="AJ385" s="440"/>
      <c r="AK385" s="440"/>
      <c r="AL385" s="440"/>
      <c r="AM385" s="440"/>
      <c r="AN385" s="440"/>
      <c r="AO385" s="440"/>
      <c r="AP385" s="440"/>
      <c r="AQ385" s="440"/>
      <c r="AR385" s="440"/>
      <c r="AS385" s="440"/>
    </row>
    <row r="386" spans="1:45" ht="14.25" customHeight="1">
      <c r="A386" s="437" t="s">
        <v>5676</v>
      </c>
      <c r="B386" s="55" t="s">
        <v>5591</v>
      </c>
      <c r="C386" s="55" t="s">
        <v>5677</v>
      </c>
      <c r="D386" s="55" t="s">
        <v>5593</v>
      </c>
      <c r="E386" s="49" t="s">
        <v>5594</v>
      </c>
      <c r="F386" s="49" t="s">
        <v>25</v>
      </c>
      <c r="G386" s="61">
        <v>45020</v>
      </c>
      <c r="H386" s="61">
        <v>45111</v>
      </c>
      <c r="I386" s="62" t="s">
        <v>236</v>
      </c>
      <c r="J386" s="45">
        <f ca="1">H386-CONTROLE!$A$2</f>
        <v>-139</v>
      </c>
      <c r="K386" s="46" t="str">
        <f t="shared" ca="1" si="132"/>
        <v>ENCERRADO</v>
      </c>
      <c r="L386" s="55" t="s">
        <v>56</v>
      </c>
      <c r="M386" s="55" t="s">
        <v>812</v>
      </c>
      <c r="N386" s="55" t="s">
        <v>5678</v>
      </c>
      <c r="O386" s="55" t="s">
        <v>377</v>
      </c>
      <c r="P386" s="55" t="s">
        <v>378</v>
      </c>
      <c r="Q386" s="63"/>
      <c r="R386" s="63" t="s">
        <v>808</v>
      </c>
      <c r="S386" s="55" t="s">
        <v>1142</v>
      </c>
      <c r="T386" s="55" t="s">
        <v>1143</v>
      </c>
      <c r="U386" s="64"/>
      <c r="V386" s="55" t="s">
        <v>1146</v>
      </c>
      <c r="W386" s="55" t="s">
        <v>1147</v>
      </c>
      <c r="X386" s="64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</row>
    <row r="387" spans="1:45" ht="14.25" customHeight="1">
      <c r="A387" s="437" t="s">
        <v>5676</v>
      </c>
      <c r="B387" s="55" t="s">
        <v>5591</v>
      </c>
      <c r="C387" s="55" t="s">
        <v>5677</v>
      </c>
      <c r="D387" s="55" t="s">
        <v>5593</v>
      </c>
      <c r="E387" s="49" t="s">
        <v>5594</v>
      </c>
      <c r="F387" s="49" t="s">
        <v>25</v>
      </c>
      <c r="G387" s="61">
        <v>45020</v>
      </c>
      <c r="H387" s="61">
        <v>45111</v>
      </c>
      <c r="I387" s="62" t="s">
        <v>236</v>
      </c>
      <c r="J387" s="45">
        <f ca="1">H387-CONTROLE!$A$2</f>
        <v>-139</v>
      </c>
      <c r="K387" s="46" t="str">
        <f t="shared" ca="1" si="132"/>
        <v>ENCERRADO</v>
      </c>
      <c r="L387" s="55" t="s">
        <v>56</v>
      </c>
      <c r="M387" s="55" t="s">
        <v>812</v>
      </c>
      <c r="N387" s="55" t="s">
        <v>5678</v>
      </c>
      <c r="O387" s="55" t="s">
        <v>377</v>
      </c>
      <c r="P387" s="55" t="s">
        <v>378</v>
      </c>
      <c r="Q387" s="63"/>
      <c r="R387" s="63" t="s">
        <v>65</v>
      </c>
      <c r="S387" s="55" t="s">
        <v>59</v>
      </c>
      <c r="T387" s="55" t="s">
        <v>200</v>
      </c>
      <c r="U387" s="64" t="s">
        <v>5679</v>
      </c>
      <c r="V387" s="55" t="s">
        <v>206</v>
      </c>
      <c r="W387" s="55" t="s">
        <v>207</v>
      </c>
      <c r="X387" s="64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</row>
    <row r="388" spans="1:45" ht="14.25" customHeight="1">
      <c r="A388" s="247" t="s">
        <v>5680</v>
      </c>
      <c r="B388" s="42" t="s">
        <v>5591</v>
      </c>
      <c r="C388" s="42" t="s">
        <v>5681</v>
      </c>
      <c r="D388" s="42" t="s">
        <v>5593</v>
      </c>
      <c r="E388" s="43" t="s">
        <v>5594</v>
      </c>
      <c r="F388" s="43" t="s">
        <v>25</v>
      </c>
      <c r="G388" s="44">
        <v>44656</v>
      </c>
      <c r="H388" s="44">
        <v>45112</v>
      </c>
      <c r="I388" s="62" t="s">
        <v>236</v>
      </c>
      <c r="J388" s="45">
        <f ca="1">H388-CONTROLE!$A$2</f>
        <v>-138</v>
      </c>
      <c r="K388" s="46" t="str">
        <f t="shared" ca="1" si="132"/>
        <v>ENCERRADO</v>
      </c>
      <c r="L388" s="42" t="s">
        <v>5171</v>
      </c>
      <c r="M388" s="42" t="s">
        <v>734</v>
      </c>
      <c r="N388" s="438" t="s">
        <v>5682</v>
      </c>
      <c r="O388" s="42" t="s">
        <v>341</v>
      </c>
      <c r="P388" s="42" t="s">
        <v>342</v>
      </c>
      <c r="Q388" s="438" t="s">
        <v>5682</v>
      </c>
      <c r="R388" s="441" t="s">
        <v>5086</v>
      </c>
      <c r="S388" s="42" t="s">
        <v>1645</v>
      </c>
      <c r="T388" s="42" t="s">
        <v>1646</v>
      </c>
      <c r="U388" s="42"/>
      <c r="V388" s="42" t="s">
        <v>2889</v>
      </c>
      <c r="W388" s="65" t="s">
        <v>2181</v>
      </c>
      <c r="X388" s="42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</row>
    <row r="389" spans="1:45" ht="14.25" customHeight="1">
      <c r="A389" s="247" t="s">
        <v>5680</v>
      </c>
      <c r="B389" s="42" t="s">
        <v>5591</v>
      </c>
      <c r="C389" s="42" t="s">
        <v>5681</v>
      </c>
      <c r="D389" s="42" t="s">
        <v>5593</v>
      </c>
      <c r="E389" s="43" t="s">
        <v>5594</v>
      </c>
      <c r="F389" s="43" t="s">
        <v>25</v>
      </c>
      <c r="G389" s="44">
        <v>44656</v>
      </c>
      <c r="H389" s="44">
        <v>45112</v>
      </c>
      <c r="I389" s="62" t="s">
        <v>236</v>
      </c>
      <c r="J389" s="45">
        <f ca="1">H389-CONTROLE!$A$2</f>
        <v>-138</v>
      </c>
      <c r="K389" s="46" t="str">
        <f t="shared" ca="1" si="132"/>
        <v>ENCERRADO</v>
      </c>
      <c r="L389" s="42" t="s">
        <v>5171</v>
      </c>
      <c r="M389" s="42" t="s">
        <v>734</v>
      </c>
      <c r="N389" s="438" t="s">
        <v>5682</v>
      </c>
      <c r="O389" s="42" t="s">
        <v>341</v>
      </c>
      <c r="P389" s="42" t="s">
        <v>342</v>
      </c>
      <c r="Q389" s="438" t="s">
        <v>5682</v>
      </c>
      <c r="R389" s="441" t="s">
        <v>5683</v>
      </c>
      <c r="S389" s="42" t="s">
        <v>929</v>
      </c>
      <c r="T389" s="42" t="s">
        <v>358</v>
      </c>
      <c r="U389" s="42" t="s">
        <v>5684</v>
      </c>
      <c r="V389" s="42" t="s">
        <v>5685</v>
      </c>
      <c r="W389" s="42" t="s">
        <v>2224</v>
      </c>
      <c r="X389" s="42" t="s">
        <v>5684</v>
      </c>
      <c r="Y389" s="48"/>
      <c r="Z389" s="48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</row>
    <row r="390" spans="1:45" ht="14.25" customHeight="1">
      <c r="A390" s="60" t="s">
        <v>5686</v>
      </c>
      <c r="B390" s="55" t="s">
        <v>5597</v>
      </c>
      <c r="C390" s="55" t="s">
        <v>5687</v>
      </c>
      <c r="D390" s="55" t="s">
        <v>5688</v>
      </c>
      <c r="E390" s="49" t="s">
        <v>1010</v>
      </c>
      <c r="F390" s="49" t="s">
        <v>25</v>
      </c>
      <c r="G390" s="61">
        <v>44683</v>
      </c>
      <c r="H390" s="61">
        <v>45048</v>
      </c>
      <c r="I390" s="62" t="s">
        <v>440</v>
      </c>
      <c r="J390" s="45">
        <f ca="1">H390-CONTROLE!$A$2</f>
        <v>-202</v>
      </c>
      <c r="K390" s="46" t="str">
        <f t="shared" ca="1" si="132"/>
        <v>ENCERRADO</v>
      </c>
      <c r="L390" s="55" t="s">
        <v>281</v>
      </c>
      <c r="M390" s="55" t="s">
        <v>5689</v>
      </c>
      <c r="N390" s="55" t="s">
        <v>5690</v>
      </c>
      <c r="O390" s="55" t="s">
        <v>289</v>
      </c>
      <c r="P390" s="55" t="s">
        <v>290</v>
      </c>
      <c r="Q390" s="63"/>
      <c r="R390" s="63" t="s">
        <v>286</v>
      </c>
      <c r="S390" s="55" t="s">
        <v>4676</v>
      </c>
      <c r="T390" s="55" t="s">
        <v>4677</v>
      </c>
      <c r="U390" s="64"/>
      <c r="V390" s="55" t="s">
        <v>4824</v>
      </c>
      <c r="W390" s="55" t="s">
        <v>4825</v>
      </c>
      <c r="X390" s="64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</row>
    <row r="391" spans="1:45" ht="14.25" customHeight="1">
      <c r="A391" s="42" t="s">
        <v>5691</v>
      </c>
      <c r="B391" s="42" t="s">
        <v>5142</v>
      </c>
      <c r="C391" s="42" t="s">
        <v>5692</v>
      </c>
      <c r="D391" s="427" t="s">
        <v>5567</v>
      </c>
      <c r="E391" s="44"/>
      <c r="F391" s="44"/>
      <c r="G391" s="44">
        <v>43185</v>
      </c>
      <c r="H391" s="44">
        <v>43550</v>
      </c>
      <c r="I391" s="45"/>
      <c r="J391" s="45">
        <f ca="1">H391-A2</f>
        <v>-1700</v>
      </c>
      <c r="K391" s="362" t="str">
        <f t="shared" ca="1" si="132"/>
        <v>ENCERRADO</v>
      </c>
      <c r="L391" s="427" t="s">
        <v>220</v>
      </c>
      <c r="M391" s="42" t="s">
        <v>221</v>
      </c>
      <c r="N391" s="427"/>
      <c r="O391" s="427" t="s">
        <v>230</v>
      </c>
      <c r="P391" s="51" t="s">
        <v>1066</v>
      </c>
      <c r="Q391" s="42"/>
      <c r="R391" s="42" t="s">
        <v>5308</v>
      </c>
      <c r="S391" s="42" t="s">
        <v>751</v>
      </c>
      <c r="T391" s="42" t="s">
        <v>5634</v>
      </c>
      <c r="U391" s="42"/>
      <c r="V391" s="42" t="s">
        <v>4744</v>
      </c>
      <c r="W391" s="42" t="s">
        <v>1992</v>
      </c>
      <c r="X391" s="48"/>
      <c r="Y391" s="48"/>
      <c r="Z391" s="48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</row>
    <row r="392" spans="1:45" ht="14.25" customHeight="1">
      <c r="A392" s="42" t="s">
        <v>5693</v>
      </c>
      <c r="B392" s="427" t="s">
        <v>5694</v>
      </c>
      <c r="C392" s="427" t="s">
        <v>5694</v>
      </c>
      <c r="D392" s="42" t="s">
        <v>5695</v>
      </c>
      <c r="E392" s="44"/>
      <c r="F392" s="44"/>
      <c r="G392" s="44">
        <v>43648</v>
      </c>
      <c r="H392" s="44">
        <v>44014</v>
      </c>
      <c r="I392" s="45"/>
      <c r="J392" s="45">
        <f ca="1">H392-CONTROLE!$A$2</f>
        <v>-1236</v>
      </c>
      <c r="K392" s="433" t="s">
        <v>5696</v>
      </c>
      <c r="L392" s="363" t="s">
        <v>185</v>
      </c>
      <c r="M392" s="363" t="s">
        <v>186</v>
      </c>
      <c r="N392" s="42"/>
      <c r="O392" s="42" t="s">
        <v>215</v>
      </c>
      <c r="P392" s="42" t="s">
        <v>189</v>
      </c>
      <c r="Q392" s="42"/>
      <c r="R392" s="42" t="s">
        <v>187</v>
      </c>
      <c r="S392" s="51" t="s">
        <v>191</v>
      </c>
      <c r="T392" s="51" t="s">
        <v>192</v>
      </c>
      <c r="U392" s="42"/>
      <c r="V392" s="42" t="s">
        <v>5697</v>
      </c>
      <c r="W392" s="42" t="s">
        <v>5698</v>
      </c>
      <c r="X392" s="48"/>
      <c r="Y392" s="48"/>
      <c r="Z392" s="48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</row>
    <row r="393" spans="1:45" ht="14.25" customHeight="1">
      <c r="A393" s="42" t="s">
        <v>5699</v>
      </c>
      <c r="B393" s="42" t="s">
        <v>5700</v>
      </c>
      <c r="C393" s="42"/>
      <c r="D393" s="436" t="s">
        <v>5701</v>
      </c>
      <c r="E393" s="371" t="s">
        <v>5702</v>
      </c>
      <c r="F393" s="44"/>
      <c r="G393" s="44">
        <v>43546</v>
      </c>
      <c r="H393" s="44">
        <v>43912</v>
      </c>
      <c r="I393" s="45" t="s">
        <v>41</v>
      </c>
      <c r="J393" s="45">
        <f ca="1">H393-CONTROLE!$A$2</f>
        <v>-1338</v>
      </c>
      <c r="K393" s="362" t="str">
        <f t="shared" ref="K393:K422" ca="1" si="133">IF(J393&lt;=0,"ENCERRADO",IF(J393&lt;=30,"URGENTE",IF(J393&lt;=90,"PROVIDÊNCIAS","VIGENTE")))</f>
        <v>ENCERRADO</v>
      </c>
      <c r="L393" s="427" t="s">
        <v>4840</v>
      </c>
      <c r="M393" s="42" t="s">
        <v>2708</v>
      </c>
      <c r="N393" s="42"/>
      <c r="O393" s="42" t="s">
        <v>43</v>
      </c>
      <c r="P393" s="65" t="s">
        <v>387</v>
      </c>
      <c r="Q393" s="42"/>
      <c r="R393" s="42" t="s">
        <v>45</v>
      </c>
      <c r="S393" s="51" t="s">
        <v>5640</v>
      </c>
      <c r="T393" s="65" t="s">
        <v>5641</v>
      </c>
      <c r="U393" s="42"/>
      <c r="V393" s="42" t="s">
        <v>5642</v>
      </c>
      <c r="W393" s="42" t="s">
        <v>5643</v>
      </c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</row>
    <row r="394" spans="1:45" ht="14.25" customHeight="1">
      <c r="A394" s="385">
        <v>43160</v>
      </c>
      <c r="B394" s="247" t="s">
        <v>5142</v>
      </c>
      <c r="C394" s="247" t="s">
        <v>5703</v>
      </c>
      <c r="D394" s="247" t="s">
        <v>5567</v>
      </c>
      <c r="E394" s="407" t="s">
        <v>211</v>
      </c>
      <c r="F394" s="296"/>
      <c r="G394" s="296">
        <v>43866</v>
      </c>
      <c r="H394" s="296">
        <v>44231</v>
      </c>
      <c r="I394" s="249" t="s">
        <v>153</v>
      </c>
      <c r="J394" s="249">
        <f ca="1">H394-CONTROLE!$A$2</f>
        <v>-1019</v>
      </c>
      <c r="K394" s="251" t="str">
        <f t="shared" ca="1" si="133"/>
        <v>ENCERRADO</v>
      </c>
      <c r="L394" s="442" t="s">
        <v>987</v>
      </c>
      <c r="M394" s="443" t="s">
        <v>988</v>
      </c>
      <c r="N394" s="247"/>
      <c r="O394" s="247" t="s">
        <v>5704</v>
      </c>
      <c r="P394" s="279" t="s">
        <v>5705</v>
      </c>
      <c r="Q394" s="279"/>
      <c r="R394" s="279" t="s">
        <v>470</v>
      </c>
      <c r="S394" s="279" t="s">
        <v>3363</v>
      </c>
      <c r="T394" s="292" t="s">
        <v>2186</v>
      </c>
      <c r="U394" s="279"/>
      <c r="V394" s="279" t="s">
        <v>5463</v>
      </c>
      <c r="W394" s="292" t="s">
        <v>5464</v>
      </c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</row>
    <row r="395" spans="1:45" ht="14.25" customHeight="1">
      <c r="A395" s="436" t="s">
        <v>5706</v>
      </c>
      <c r="B395" s="42" t="s">
        <v>5707</v>
      </c>
      <c r="C395" s="42" t="s">
        <v>5708</v>
      </c>
      <c r="D395" s="50" t="s">
        <v>5709</v>
      </c>
      <c r="E395" s="43" t="s">
        <v>1103</v>
      </c>
      <c r="F395" s="49" t="s">
        <v>198</v>
      </c>
      <c r="G395" s="61">
        <v>44383</v>
      </c>
      <c r="H395" s="61">
        <v>45113</v>
      </c>
      <c r="I395" s="45" t="s">
        <v>236</v>
      </c>
      <c r="J395" s="45">
        <f ca="1">H395-CONTROLE!$A$2</f>
        <v>-137</v>
      </c>
      <c r="K395" s="46" t="str">
        <f t="shared" ca="1" si="133"/>
        <v>ENCERRADO</v>
      </c>
      <c r="L395" s="42" t="s">
        <v>240</v>
      </c>
      <c r="M395" s="42" t="s">
        <v>568</v>
      </c>
      <c r="N395" s="47" t="s">
        <v>5710</v>
      </c>
      <c r="O395" s="42" t="s">
        <v>570</v>
      </c>
      <c r="P395" s="42" t="s">
        <v>571</v>
      </c>
      <c r="Q395" s="42"/>
      <c r="R395" s="42" t="s">
        <v>242</v>
      </c>
      <c r="S395" s="42" t="s">
        <v>3201</v>
      </c>
      <c r="T395" s="42" t="s">
        <v>5711</v>
      </c>
      <c r="U395" s="42"/>
      <c r="V395" s="42" t="s">
        <v>5712</v>
      </c>
      <c r="W395" s="42" t="s">
        <v>849</v>
      </c>
      <c r="X395" s="42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</row>
    <row r="396" spans="1:45" ht="14.25" customHeight="1">
      <c r="A396" s="42" t="s">
        <v>5713</v>
      </c>
      <c r="B396" s="42" t="s">
        <v>5714</v>
      </c>
      <c r="C396" s="42" t="s">
        <v>5715</v>
      </c>
      <c r="D396" s="48" t="s">
        <v>5646</v>
      </c>
      <c r="E396" s="43" t="s">
        <v>5716</v>
      </c>
      <c r="F396" s="44"/>
      <c r="G396" s="44">
        <v>44452</v>
      </c>
      <c r="H396" s="44">
        <v>44633</v>
      </c>
      <c r="I396" s="45" t="s">
        <v>41</v>
      </c>
      <c r="J396" s="45">
        <f ca="1">H396-CONTROLE!$A$2</f>
        <v>-617</v>
      </c>
      <c r="K396" s="362" t="str">
        <f t="shared" ca="1" si="133"/>
        <v>ENCERRADO</v>
      </c>
      <c r="L396" s="55" t="s">
        <v>72</v>
      </c>
      <c r="M396" s="42" t="s">
        <v>73</v>
      </c>
      <c r="N396" s="438" t="s">
        <v>5717</v>
      </c>
      <c r="O396" s="42" t="s">
        <v>75</v>
      </c>
      <c r="P396" s="42" t="s">
        <v>76</v>
      </c>
      <c r="Q396" s="42"/>
      <c r="R396" s="42" t="s">
        <v>77</v>
      </c>
      <c r="S396" s="63" t="s">
        <v>5718</v>
      </c>
      <c r="T396" s="56" t="s">
        <v>79</v>
      </c>
      <c r="U396" s="56"/>
      <c r="V396" s="42" t="s">
        <v>80</v>
      </c>
      <c r="W396" s="42" t="s">
        <v>81</v>
      </c>
      <c r="Y396" s="42"/>
      <c r="Z396" s="48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</row>
    <row r="397" spans="1:45" ht="14.25" customHeight="1">
      <c r="A397" s="42" t="s">
        <v>5719</v>
      </c>
      <c r="B397" s="42" t="s">
        <v>5360</v>
      </c>
      <c r="C397" s="42" t="s">
        <v>5720</v>
      </c>
      <c r="D397" s="42" t="s">
        <v>5721</v>
      </c>
      <c r="E397" s="43" t="s">
        <v>5716</v>
      </c>
      <c r="F397" s="43" t="s">
        <v>25</v>
      </c>
      <c r="G397" s="44">
        <v>44622</v>
      </c>
      <c r="H397" s="44">
        <v>44986</v>
      </c>
      <c r="I397" s="45" t="s">
        <v>41</v>
      </c>
      <c r="J397" s="45">
        <f ca="1">H397-CONTROLE!$A$2</f>
        <v>-264</v>
      </c>
      <c r="K397" s="46" t="str">
        <f t="shared" ca="1" si="133"/>
        <v>ENCERRADO</v>
      </c>
      <c r="L397" s="42" t="s">
        <v>619</v>
      </c>
      <c r="M397" s="42" t="s">
        <v>620</v>
      </c>
      <c r="N397" s="438" t="s">
        <v>5722</v>
      </c>
      <c r="O397" s="42" t="s">
        <v>1854</v>
      </c>
      <c r="P397" s="42" t="s">
        <v>5569</v>
      </c>
      <c r="Q397" s="42"/>
      <c r="R397" s="42" t="s">
        <v>5723</v>
      </c>
      <c r="S397" s="51" t="s">
        <v>930</v>
      </c>
      <c r="T397" s="42" t="s">
        <v>618</v>
      </c>
      <c r="U397" s="42"/>
      <c r="V397" s="42" t="s">
        <v>930</v>
      </c>
      <c r="W397" s="42" t="s">
        <v>931</v>
      </c>
      <c r="X397" s="42" t="s">
        <v>5724</v>
      </c>
      <c r="Y397" s="444"/>
      <c r="Z397" s="444"/>
      <c r="AA397" s="444"/>
      <c r="AB397" s="444"/>
      <c r="AC397" s="444"/>
      <c r="AD397" s="444"/>
      <c r="AE397" s="444"/>
      <c r="AF397" s="444"/>
      <c r="AG397" s="444"/>
      <c r="AH397" s="444"/>
      <c r="AI397" s="444"/>
      <c r="AJ397" s="444"/>
      <c r="AK397" s="444"/>
      <c r="AL397" s="444"/>
      <c r="AM397" s="444"/>
      <c r="AN397" s="444"/>
      <c r="AO397" s="444"/>
      <c r="AP397" s="444"/>
      <c r="AQ397" s="444"/>
      <c r="AR397" s="444"/>
      <c r="AS397" s="444"/>
    </row>
    <row r="398" spans="1:45" ht="14.25" customHeight="1">
      <c r="A398" s="422">
        <v>43191</v>
      </c>
      <c r="B398" s="279" t="s">
        <v>5519</v>
      </c>
      <c r="C398" s="279" t="s">
        <v>5725</v>
      </c>
      <c r="D398" s="279" t="s">
        <v>5560</v>
      </c>
      <c r="E398" s="393"/>
      <c r="F398" s="393"/>
      <c r="G398" s="393">
        <v>43494</v>
      </c>
      <c r="H398" s="393">
        <v>43524</v>
      </c>
      <c r="I398" s="249"/>
      <c r="J398" s="249">
        <f ca="1">H398-A2</f>
        <v>-1726</v>
      </c>
      <c r="K398" s="251" t="str">
        <f t="shared" ca="1" si="133"/>
        <v>ENCERRADO</v>
      </c>
      <c r="L398" s="247" t="s">
        <v>4659</v>
      </c>
      <c r="M398" s="279" t="s">
        <v>5284</v>
      </c>
      <c r="N398" s="279"/>
      <c r="O398" s="279"/>
      <c r="P398" s="279"/>
      <c r="Q398" s="279"/>
      <c r="R398" s="279" t="s">
        <v>407</v>
      </c>
      <c r="S398" s="279" t="s">
        <v>4294</v>
      </c>
      <c r="T398" s="279" t="s">
        <v>5726</v>
      </c>
      <c r="U398" s="279"/>
      <c r="V398" s="279" t="s">
        <v>4658</v>
      </c>
      <c r="W398" s="279" t="s">
        <v>5287</v>
      </c>
      <c r="X398" s="319"/>
      <c r="Y398" s="319"/>
      <c r="Z398" s="319"/>
      <c r="AA398" s="319"/>
      <c r="AB398" s="319"/>
      <c r="AC398" s="319"/>
      <c r="AD398" s="319"/>
      <c r="AE398" s="319"/>
      <c r="AF398" s="319"/>
      <c r="AG398" s="319"/>
      <c r="AH398" s="319"/>
      <c r="AI398" s="319"/>
      <c r="AJ398" s="319"/>
      <c r="AK398" s="319"/>
      <c r="AL398" s="319"/>
      <c r="AM398" s="319"/>
      <c r="AN398" s="319"/>
      <c r="AO398" s="319"/>
      <c r="AP398" s="319"/>
      <c r="AQ398" s="319"/>
      <c r="AR398" s="319"/>
      <c r="AS398" s="319"/>
    </row>
    <row r="399" spans="1:45" ht="14.25" customHeight="1">
      <c r="A399" s="436" t="s">
        <v>5727</v>
      </c>
      <c r="B399" s="42" t="s">
        <v>5707</v>
      </c>
      <c r="C399" s="42" t="s">
        <v>5728</v>
      </c>
      <c r="D399" s="42" t="s">
        <v>1938</v>
      </c>
      <c r="E399" s="43" t="s">
        <v>1103</v>
      </c>
      <c r="F399" s="43" t="s">
        <v>25</v>
      </c>
      <c r="G399" s="44">
        <v>44382</v>
      </c>
      <c r="H399" s="44">
        <v>45111</v>
      </c>
      <c r="I399" s="45" t="s">
        <v>236</v>
      </c>
      <c r="J399" s="45">
        <f ca="1">H399-CONTROLE!$A$2</f>
        <v>-139</v>
      </c>
      <c r="K399" s="46" t="str">
        <f t="shared" ca="1" si="133"/>
        <v>ENCERRADO</v>
      </c>
      <c r="L399" s="42" t="s">
        <v>170</v>
      </c>
      <c r="M399" s="42" t="s">
        <v>3832</v>
      </c>
      <c r="N399" s="47" t="s">
        <v>5729</v>
      </c>
      <c r="O399" s="42" t="s">
        <v>1623</v>
      </c>
      <c r="P399" s="42" t="s">
        <v>590</v>
      </c>
      <c r="Q399" s="47" t="s">
        <v>5730</v>
      </c>
      <c r="R399" s="42" t="s">
        <v>172</v>
      </c>
      <c r="S399" s="42" t="s">
        <v>5731</v>
      </c>
      <c r="T399" s="42" t="s">
        <v>5732</v>
      </c>
      <c r="U399" s="42"/>
      <c r="V399" s="42" t="s">
        <v>768</v>
      </c>
      <c r="W399" s="42" t="s">
        <v>5733</v>
      </c>
      <c r="X399" s="42"/>
      <c r="Y399" s="48"/>
      <c r="Z399" s="48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</row>
    <row r="400" spans="1:45" ht="14.25" customHeight="1">
      <c r="A400" s="445" t="s">
        <v>5734</v>
      </c>
      <c r="B400" s="55" t="s">
        <v>5707</v>
      </c>
      <c r="C400" s="55" t="s">
        <v>5735</v>
      </c>
      <c r="D400" s="55" t="s">
        <v>5736</v>
      </c>
      <c r="E400" s="49" t="s">
        <v>1103</v>
      </c>
      <c r="F400" s="49" t="s">
        <v>198</v>
      </c>
      <c r="G400" s="61">
        <v>44382</v>
      </c>
      <c r="H400" s="61">
        <v>45112</v>
      </c>
      <c r="I400" s="62" t="s">
        <v>236</v>
      </c>
      <c r="J400" s="45">
        <f ca="1">H400-CONTROLE!$A$2</f>
        <v>-138</v>
      </c>
      <c r="K400" s="46" t="str">
        <f t="shared" ca="1" si="133"/>
        <v>ENCERRADO</v>
      </c>
      <c r="L400" s="55" t="s">
        <v>1184</v>
      </c>
      <c r="M400" s="64" t="s">
        <v>183</v>
      </c>
      <c r="N400" s="55" t="s">
        <v>5737</v>
      </c>
      <c r="O400" s="55" t="s">
        <v>185</v>
      </c>
      <c r="P400" s="55" t="s">
        <v>186</v>
      </c>
      <c r="Q400" s="63" t="s">
        <v>5737</v>
      </c>
      <c r="R400" s="63" t="s">
        <v>187</v>
      </c>
      <c r="S400" s="55" t="s">
        <v>191</v>
      </c>
      <c r="T400" s="55" t="s">
        <v>192</v>
      </c>
      <c r="U400" s="64"/>
      <c r="V400" s="55" t="s">
        <v>5506</v>
      </c>
      <c r="W400" s="55" t="s">
        <v>5507</v>
      </c>
      <c r="X400" s="64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</row>
    <row r="401" spans="1:45" ht="14.25" customHeight="1">
      <c r="A401" s="437" t="s">
        <v>5738</v>
      </c>
      <c r="B401" s="55" t="s">
        <v>5591</v>
      </c>
      <c r="C401" s="55" t="s">
        <v>5739</v>
      </c>
      <c r="D401" s="55" t="s">
        <v>5593</v>
      </c>
      <c r="E401" s="49" t="s">
        <v>5594</v>
      </c>
      <c r="F401" s="49" t="s">
        <v>25</v>
      </c>
      <c r="G401" s="61">
        <v>44654</v>
      </c>
      <c r="H401" s="61">
        <v>45109</v>
      </c>
      <c r="I401" s="62" t="s">
        <v>236</v>
      </c>
      <c r="J401" s="45">
        <f ca="1">H401-CONTROLE!$A$2</f>
        <v>-141</v>
      </c>
      <c r="K401" s="46" t="str">
        <f t="shared" ca="1" si="133"/>
        <v>ENCERRADO</v>
      </c>
      <c r="L401" s="55" t="s">
        <v>72</v>
      </c>
      <c r="M401" s="55" t="s">
        <v>73</v>
      </c>
      <c r="N401" s="55" t="s">
        <v>5740</v>
      </c>
      <c r="O401" s="55" t="s">
        <v>75</v>
      </c>
      <c r="P401" s="55" t="s">
        <v>76</v>
      </c>
      <c r="Q401" s="63"/>
      <c r="R401" s="63" t="s">
        <v>77</v>
      </c>
      <c r="S401" s="55" t="s">
        <v>297</v>
      </c>
      <c r="T401" s="55" t="s">
        <v>298</v>
      </c>
      <c r="U401" s="64"/>
      <c r="V401" s="55" t="s">
        <v>295</v>
      </c>
      <c r="W401" s="128" t="s">
        <v>296</v>
      </c>
      <c r="X401" s="64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</row>
    <row r="402" spans="1:45" ht="14.25" customHeight="1">
      <c r="A402" s="247" t="s">
        <v>5741</v>
      </c>
      <c r="B402" s="42" t="s">
        <v>5591</v>
      </c>
      <c r="C402" s="42" t="s">
        <v>5742</v>
      </c>
      <c r="D402" s="42" t="s">
        <v>5593</v>
      </c>
      <c r="E402" s="43" t="s">
        <v>5594</v>
      </c>
      <c r="F402" s="43" t="s">
        <v>25</v>
      </c>
      <c r="G402" s="44">
        <v>44654</v>
      </c>
      <c r="H402" s="44">
        <v>45109</v>
      </c>
      <c r="I402" s="45" t="s">
        <v>236</v>
      </c>
      <c r="J402" s="45">
        <f ca="1">H402-CONTROLE!$A$2</f>
        <v>-141</v>
      </c>
      <c r="K402" s="46" t="str">
        <f t="shared" ca="1" si="133"/>
        <v>ENCERRADO</v>
      </c>
      <c r="L402" s="42" t="s">
        <v>1854</v>
      </c>
      <c r="M402" s="42" t="s">
        <v>5569</v>
      </c>
      <c r="N402" s="47" t="s">
        <v>5743</v>
      </c>
      <c r="O402" s="42" t="s">
        <v>5744</v>
      </c>
      <c r="P402" s="42" t="s">
        <v>931</v>
      </c>
      <c r="Q402" s="42"/>
      <c r="R402" s="42" t="s">
        <v>616</v>
      </c>
      <c r="S402" s="42" t="s">
        <v>2248</v>
      </c>
      <c r="T402" s="42" t="s">
        <v>1041</v>
      </c>
      <c r="U402" s="42"/>
      <c r="V402" s="369" t="s">
        <v>5745</v>
      </c>
      <c r="W402" s="42" t="s">
        <v>5746</v>
      </c>
      <c r="X402" s="42"/>
      <c r="Y402" s="48"/>
      <c r="Z402" s="48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</row>
    <row r="403" spans="1:45" ht="14.25" customHeight="1">
      <c r="A403" s="437" t="s">
        <v>5747</v>
      </c>
      <c r="B403" s="55" t="s">
        <v>5591</v>
      </c>
      <c r="C403" s="55" t="s">
        <v>5748</v>
      </c>
      <c r="D403" s="55" t="s">
        <v>5593</v>
      </c>
      <c r="E403" s="49" t="s">
        <v>5594</v>
      </c>
      <c r="F403" s="49" t="s">
        <v>25</v>
      </c>
      <c r="G403" s="61">
        <v>45020</v>
      </c>
      <c r="H403" s="116">
        <v>45109</v>
      </c>
      <c r="I403" s="62" t="s">
        <v>236</v>
      </c>
      <c r="J403" s="45">
        <f ca="1">H403-CONTROLE!$A$2</f>
        <v>-141</v>
      </c>
      <c r="K403" s="46" t="str">
        <f t="shared" ca="1" si="133"/>
        <v>ENCERRADO</v>
      </c>
      <c r="L403" s="42" t="s">
        <v>84</v>
      </c>
      <c r="M403" s="42" t="s">
        <v>85</v>
      </c>
      <c r="N403" s="47" t="s">
        <v>5749</v>
      </c>
      <c r="O403" s="55" t="s">
        <v>1953</v>
      </c>
      <c r="P403" s="55" t="s">
        <v>5750</v>
      </c>
      <c r="Q403" s="63" t="s">
        <v>5751</v>
      </c>
      <c r="R403" s="63" t="s">
        <v>90</v>
      </c>
      <c r="S403" s="55" t="s">
        <v>5752</v>
      </c>
      <c r="T403" s="55" t="s">
        <v>2237</v>
      </c>
      <c r="U403" s="64"/>
      <c r="V403" s="55" t="s">
        <v>5753</v>
      </c>
      <c r="W403" s="55" t="s">
        <v>2240</v>
      </c>
      <c r="X403" s="64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</row>
    <row r="404" spans="1:45" ht="14.25" customHeight="1">
      <c r="A404" s="247" t="s">
        <v>5754</v>
      </c>
      <c r="B404" s="42" t="s">
        <v>5591</v>
      </c>
      <c r="C404" s="42" t="s">
        <v>5755</v>
      </c>
      <c r="D404" s="42" t="s">
        <v>5593</v>
      </c>
      <c r="E404" s="43" t="s">
        <v>5594</v>
      </c>
      <c r="F404" s="43" t="s">
        <v>25</v>
      </c>
      <c r="G404" s="44">
        <v>44655</v>
      </c>
      <c r="H404" s="44">
        <v>45109</v>
      </c>
      <c r="I404" s="45" t="s">
        <v>236</v>
      </c>
      <c r="J404" s="45">
        <f ca="1">H404-CONTROLE!$A$2</f>
        <v>-141</v>
      </c>
      <c r="K404" s="46" t="str">
        <f t="shared" ca="1" si="133"/>
        <v>ENCERRADO</v>
      </c>
      <c r="L404" s="42" t="s">
        <v>220</v>
      </c>
      <c r="M404" s="42" t="s">
        <v>221</v>
      </c>
      <c r="N404" s="47" t="s">
        <v>5756</v>
      </c>
      <c r="O404" s="42" t="s">
        <v>4744</v>
      </c>
      <c r="P404" s="42" t="s">
        <v>1992</v>
      </c>
      <c r="Q404" s="42"/>
      <c r="R404" s="42" t="s">
        <v>5308</v>
      </c>
      <c r="S404" s="42" t="s">
        <v>5757</v>
      </c>
      <c r="T404" s="42" t="s">
        <v>5758</v>
      </c>
      <c r="U404" s="42"/>
      <c r="V404" s="65" t="s">
        <v>5759</v>
      </c>
      <c r="W404" s="42" t="s">
        <v>2192</v>
      </c>
      <c r="X404" s="42"/>
      <c r="Y404" s="48"/>
      <c r="Z404" s="48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</row>
    <row r="405" spans="1:45" ht="14.25" customHeight="1">
      <c r="A405" s="42" t="s">
        <v>5760</v>
      </c>
      <c r="B405" s="42" t="s">
        <v>5597</v>
      </c>
      <c r="C405" s="42" t="s">
        <v>5761</v>
      </c>
      <c r="D405" s="427" t="s">
        <v>5688</v>
      </c>
      <c r="E405" s="44"/>
      <c r="F405" s="44"/>
      <c r="G405" s="44">
        <v>43213</v>
      </c>
      <c r="H405" s="44">
        <v>43578</v>
      </c>
      <c r="I405" s="45"/>
      <c r="J405" s="45">
        <f ca="1">H405-A2</f>
        <v>-1672</v>
      </c>
      <c r="K405" s="371" t="str">
        <f t="shared" ca="1" si="133"/>
        <v>ENCERRADO</v>
      </c>
      <c r="L405" s="42" t="s">
        <v>154</v>
      </c>
      <c r="M405" s="42" t="s">
        <v>155</v>
      </c>
      <c r="N405" s="42"/>
      <c r="O405" s="42" t="s">
        <v>157</v>
      </c>
      <c r="P405" s="51" t="s">
        <v>158</v>
      </c>
      <c r="Q405" s="42"/>
      <c r="R405" s="42" t="s">
        <v>160</v>
      </c>
      <c r="S405" s="42" t="s">
        <v>5762</v>
      </c>
      <c r="T405" s="42" t="s">
        <v>5763</v>
      </c>
      <c r="U405" s="42"/>
      <c r="V405" s="42" t="s">
        <v>2458</v>
      </c>
      <c r="W405" s="42" t="s">
        <v>2459</v>
      </c>
      <c r="X405" s="48"/>
      <c r="Y405" s="48"/>
      <c r="Z405" s="48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</row>
    <row r="406" spans="1:45" ht="14.25" customHeight="1">
      <c r="A406" s="42" t="s">
        <v>5764</v>
      </c>
      <c r="B406" s="42" t="s">
        <v>5360</v>
      </c>
      <c r="C406" s="42" t="s">
        <v>5765</v>
      </c>
      <c r="D406" s="427" t="s">
        <v>5721</v>
      </c>
      <c r="E406" s="44"/>
      <c r="F406" s="44"/>
      <c r="G406" s="44">
        <v>43228</v>
      </c>
      <c r="H406" s="44">
        <v>43593</v>
      </c>
      <c r="I406" s="45"/>
      <c r="J406" s="45">
        <f ca="1">H406-A2</f>
        <v>-1657</v>
      </c>
      <c r="K406" s="371" t="str">
        <f t="shared" ca="1" si="133"/>
        <v>ENCERRADO</v>
      </c>
      <c r="L406" s="42" t="s">
        <v>284</v>
      </c>
      <c r="M406" s="42" t="s">
        <v>285</v>
      </c>
      <c r="N406" s="42"/>
      <c r="O406" s="42" t="s">
        <v>4824</v>
      </c>
      <c r="P406" s="65" t="s">
        <v>4825</v>
      </c>
      <c r="Q406" s="42"/>
      <c r="R406" s="42" t="s">
        <v>726</v>
      </c>
      <c r="S406" s="42" t="s">
        <v>4676</v>
      </c>
      <c r="T406" s="42" t="s">
        <v>288</v>
      </c>
      <c r="U406" s="42"/>
      <c r="V406" s="42" t="s">
        <v>289</v>
      </c>
      <c r="W406" s="369" t="s">
        <v>290</v>
      </c>
      <c r="X406" s="439"/>
      <c r="Y406" s="439"/>
      <c r="Z406" s="439"/>
      <c r="AA406" s="439"/>
      <c r="AB406" s="439"/>
      <c r="AC406" s="439"/>
      <c r="AD406" s="439"/>
      <c r="AE406" s="439"/>
      <c r="AF406" s="439"/>
      <c r="AG406" s="439"/>
      <c r="AH406" s="439"/>
      <c r="AI406" s="439"/>
      <c r="AJ406" s="439"/>
      <c r="AK406" s="439"/>
      <c r="AL406" s="439"/>
      <c r="AM406" s="439"/>
      <c r="AN406" s="439"/>
      <c r="AO406" s="439"/>
      <c r="AP406" s="439"/>
      <c r="AQ406" s="439"/>
      <c r="AR406" s="439"/>
      <c r="AS406" s="439"/>
    </row>
    <row r="407" spans="1:45" ht="14.25" customHeight="1">
      <c r="A407" s="42" t="s">
        <v>5766</v>
      </c>
      <c r="B407" s="42" t="s">
        <v>5767</v>
      </c>
      <c r="C407" s="42" t="s">
        <v>5768</v>
      </c>
      <c r="D407" s="427" t="s">
        <v>5204</v>
      </c>
      <c r="E407" s="44" t="s">
        <v>1010</v>
      </c>
      <c r="F407" s="44" t="s">
        <v>25</v>
      </c>
      <c r="G407" s="44">
        <v>44646</v>
      </c>
      <c r="H407" s="44">
        <v>45011</v>
      </c>
      <c r="I407" s="45" t="s">
        <v>41</v>
      </c>
      <c r="J407" s="45">
        <f ca="1">H407-CONTROLE!$A$2</f>
        <v>-239</v>
      </c>
      <c r="K407" s="371" t="str">
        <f t="shared" ca="1" si="133"/>
        <v>ENCERRADO</v>
      </c>
      <c r="L407" s="42" t="s">
        <v>27</v>
      </c>
      <c r="M407" s="42" t="s">
        <v>385</v>
      </c>
      <c r="N407" s="42" t="s">
        <v>5769</v>
      </c>
      <c r="O407" s="42" t="s">
        <v>43</v>
      </c>
      <c r="P407" s="65" t="s">
        <v>387</v>
      </c>
      <c r="Q407" s="42"/>
      <c r="R407" s="42" t="s">
        <v>32</v>
      </c>
      <c r="S407" s="42" t="s">
        <v>46</v>
      </c>
      <c r="T407" s="42" t="s">
        <v>47</v>
      </c>
      <c r="U407" s="42"/>
      <c r="V407" s="42" t="s">
        <v>390</v>
      </c>
      <c r="W407" s="369" t="s">
        <v>391</v>
      </c>
      <c r="X407" s="439"/>
      <c r="Y407" s="439"/>
      <c r="Z407" s="439"/>
      <c r="AA407" s="439"/>
      <c r="AB407" s="439"/>
      <c r="AC407" s="439"/>
      <c r="AD407" s="439"/>
      <c r="AE407" s="439"/>
      <c r="AF407" s="439"/>
      <c r="AG407" s="439"/>
      <c r="AH407" s="439"/>
      <c r="AI407" s="439"/>
      <c r="AJ407" s="439"/>
      <c r="AK407" s="439"/>
      <c r="AL407" s="439"/>
      <c r="AM407" s="439"/>
      <c r="AN407" s="439"/>
      <c r="AO407" s="439"/>
      <c r="AP407" s="439"/>
      <c r="AQ407" s="439"/>
      <c r="AR407" s="439"/>
      <c r="AS407" s="439"/>
    </row>
    <row r="408" spans="1:45" ht="14.25" customHeight="1">
      <c r="A408" s="42" t="s">
        <v>5770</v>
      </c>
      <c r="B408" s="435" t="s">
        <v>5707</v>
      </c>
      <c r="C408" s="42" t="s">
        <v>5771</v>
      </c>
      <c r="D408" s="42" t="s">
        <v>5772</v>
      </c>
      <c r="E408" s="44"/>
      <c r="F408" s="44"/>
      <c r="G408" s="44">
        <v>43286</v>
      </c>
      <c r="H408" s="44">
        <v>43651</v>
      </c>
      <c r="I408" s="45"/>
      <c r="J408" s="45">
        <f ca="1">H408-A2</f>
        <v>-1599</v>
      </c>
      <c r="K408" s="371" t="str">
        <f t="shared" ca="1" si="133"/>
        <v>ENCERRADO</v>
      </c>
      <c r="L408" s="427" t="s">
        <v>56</v>
      </c>
      <c r="M408" s="363" t="s">
        <v>57</v>
      </c>
      <c r="N408" s="42"/>
      <c r="O408" s="42" t="s">
        <v>379</v>
      </c>
      <c r="P408" s="51" t="s">
        <v>380</v>
      </c>
      <c r="Q408" s="51"/>
      <c r="R408" s="51" t="s">
        <v>61</v>
      </c>
      <c r="S408" s="51" t="s">
        <v>5773</v>
      </c>
      <c r="T408" s="51" t="s">
        <v>4845</v>
      </c>
      <c r="U408" s="51"/>
      <c r="V408" s="51" t="s">
        <v>1531</v>
      </c>
      <c r="W408" s="51" t="s">
        <v>1532</v>
      </c>
      <c r="X408" s="95"/>
      <c r="Y408" s="95"/>
      <c r="Z408" s="95"/>
      <c r="AA408" s="95"/>
      <c r="AB408" s="95"/>
      <c r="AC408" s="95"/>
      <c r="AD408" s="95"/>
      <c r="AE408" s="95"/>
      <c r="AF408" s="95"/>
      <c r="AG408" s="95"/>
      <c r="AH408" s="95"/>
      <c r="AI408" s="95"/>
      <c r="AJ408" s="95"/>
      <c r="AK408" s="95"/>
      <c r="AL408" s="95"/>
      <c r="AM408" s="95"/>
      <c r="AN408" s="95"/>
      <c r="AO408" s="95"/>
      <c r="AP408" s="95"/>
      <c r="AQ408" s="95"/>
      <c r="AR408" s="95"/>
      <c r="AS408" s="95"/>
    </row>
    <row r="409" spans="1:45" ht="14.25" customHeight="1">
      <c r="A409" s="42" t="s">
        <v>5770</v>
      </c>
      <c r="B409" s="435" t="s">
        <v>5707</v>
      </c>
      <c r="C409" s="42" t="s">
        <v>5771</v>
      </c>
      <c r="D409" s="42" t="s">
        <v>5772</v>
      </c>
      <c r="E409" s="44"/>
      <c r="F409" s="44"/>
      <c r="G409" s="44">
        <v>43286</v>
      </c>
      <c r="H409" s="44">
        <v>43651</v>
      </c>
      <c r="I409" s="45"/>
      <c r="J409" s="45">
        <f ca="1">H409-A2</f>
        <v>-1599</v>
      </c>
      <c r="K409" s="362" t="str">
        <f t="shared" ca="1" si="133"/>
        <v>ENCERRADO</v>
      </c>
      <c r="L409" s="446" t="s">
        <v>56</v>
      </c>
      <c r="M409" s="363" t="s">
        <v>57</v>
      </c>
      <c r="N409" s="42"/>
      <c r="O409" s="42" t="s">
        <v>379</v>
      </c>
      <c r="P409" s="51" t="s">
        <v>380</v>
      </c>
      <c r="Q409" s="51"/>
      <c r="R409" s="51" t="s">
        <v>65</v>
      </c>
      <c r="S409" s="447" t="s">
        <v>59</v>
      </c>
      <c r="T409" s="51" t="s">
        <v>60</v>
      </c>
      <c r="U409" s="51"/>
      <c r="V409" s="51" t="s">
        <v>761</v>
      </c>
      <c r="W409" s="51" t="s">
        <v>1281</v>
      </c>
      <c r="X409" s="95"/>
      <c r="Y409" s="95"/>
      <c r="Z409" s="95"/>
      <c r="AA409" s="95"/>
      <c r="AB409" s="95"/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</row>
    <row r="410" spans="1:45" ht="14.25" customHeight="1">
      <c r="A410" s="42" t="s">
        <v>5774</v>
      </c>
      <c r="B410" s="435" t="s">
        <v>5597</v>
      </c>
      <c r="C410" s="435" t="s">
        <v>5775</v>
      </c>
      <c r="D410" s="42" t="s">
        <v>5776</v>
      </c>
      <c r="E410" s="44"/>
      <c r="F410" s="44"/>
      <c r="G410" s="44">
        <v>43358</v>
      </c>
      <c r="H410" s="44">
        <v>43723</v>
      </c>
      <c r="I410" s="45"/>
      <c r="J410" s="45">
        <f ca="1">H410-$A$2</f>
        <v>-1527</v>
      </c>
      <c r="K410" s="371" t="str">
        <f t="shared" ca="1" si="133"/>
        <v>ENCERRADO</v>
      </c>
      <c r="L410" s="51" t="s">
        <v>240</v>
      </c>
      <c r="M410" s="448" t="s">
        <v>568</v>
      </c>
      <c r="N410" s="448"/>
      <c r="O410" s="448" t="s">
        <v>570</v>
      </c>
      <c r="P410" s="42" t="s">
        <v>571</v>
      </c>
      <c r="Q410" s="51"/>
      <c r="R410" s="51" t="s">
        <v>242</v>
      </c>
      <c r="S410" s="51" t="s">
        <v>848</v>
      </c>
      <c r="T410" s="449" t="s">
        <v>849</v>
      </c>
      <c r="U410" s="450"/>
      <c r="V410" s="450" t="s">
        <v>5777</v>
      </c>
      <c r="W410" s="448" t="s">
        <v>5778</v>
      </c>
      <c r="X410" s="95"/>
      <c r="Y410" s="95"/>
      <c r="Z410" s="95"/>
      <c r="AA410" s="95"/>
      <c r="AB410" s="95"/>
      <c r="AC410" s="95"/>
      <c r="AD410" s="95"/>
      <c r="AE410" s="95"/>
      <c r="AF410" s="95"/>
      <c r="AG410" s="95"/>
      <c r="AH410" s="95"/>
      <c r="AI410" s="95"/>
      <c r="AJ410" s="95"/>
      <c r="AK410" s="95"/>
      <c r="AL410" s="95"/>
      <c r="AM410" s="95"/>
      <c r="AN410" s="95"/>
      <c r="AO410" s="95"/>
      <c r="AP410" s="95"/>
      <c r="AQ410" s="95"/>
      <c r="AR410" s="95"/>
      <c r="AS410" s="95"/>
    </row>
    <row r="411" spans="1:45" ht="14.25" customHeight="1">
      <c r="A411" s="42" t="s">
        <v>5779</v>
      </c>
      <c r="B411" s="435" t="s">
        <v>5597</v>
      </c>
      <c r="C411" s="435" t="s">
        <v>5780</v>
      </c>
      <c r="D411" s="42" t="s">
        <v>5776</v>
      </c>
      <c r="E411" s="44"/>
      <c r="F411" s="44"/>
      <c r="G411" s="44">
        <v>43692</v>
      </c>
      <c r="H411" s="44">
        <v>44057</v>
      </c>
      <c r="I411" s="45" t="s">
        <v>633</v>
      </c>
      <c r="J411" s="45">
        <f ca="1">H411-CONTROLE!$A$2</f>
        <v>-1193</v>
      </c>
      <c r="K411" s="371" t="str">
        <f t="shared" ca="1" si="133"/>
        <v>ENCERRADO</v>
      </c>
      <c r="L411" s="42" t="s">
        <v>341</v>
      </c>
      <c r="M411" s="42" t="s">
        <v>342</v>
      </c>
      <c r="N411" s="51"/>
      <c r="O411" s="51" t="s">
        <v>861</v>
      </c>
      <c r="P411" s="42" t="s">
        <v>862</v>
      </c>
      <c r="Q411" s="51"/>
      <c r="R411" s="51" t="s">
        <v>4554</v>
      </c>
      <c r="S411" s="363" t="s">
        <v>4784</v>
      </c>
      <c r="T411" s="451" t="s">
        <v>1004</v>
      </c>
      <c r="U411" s="42"/>
      <c r="V411" s="42" t="s">
        <v>5171</v>
      </c>
      <c r="W411" s="42" t="s">
        <v>734</v>
      </c>
      <c r="X411" s="287"/>
      <c r="Y411" s="287"/>
      <c r="Z411" s="287"/>
      <c r="AA411" s="287"/>
      <c r="AB411" s="287"/>
      <c r="AC411" s="287"/>
      <c r="AD411" s="287"/>
      <c r="AE411" s="287"/>
      <c r="AF411" s="287"/>
      <c r="AG411" s="287"/>
      <c r="AH411" s="287"/>
      <c r="AI411" s="287"/>
      <c r="AJ411" s="287"/>
      <c r="AK411" s="287"/>
      <c r="AL411" s="287"/>
      <c r="AM411" s="287"/>
      <c r="AN411" s="287"/>
      <c r="AO411" s="287"/>
      <c r="AP411" s="287"/>
      <c r="AQ411" s="287"/>
      <c r="AR411" s="287"/>
      <c r="AS411" s="287"/>
    </row>
    <row r="412" spans="1:45" ht="14.25" customHeight="1">
      <c r="A412" s="42" t="s">
        <v>5781</v>
      </c>
      <c r="B412" s="42" t="s">
        <v>5142</v>
      </c>
      <c r="C412" s="42" t="s">
        <v>5782</v>
      </c>
      <c r="D412" s="42" t="s">
        <v>5144</v>
      </c>
      <c r="E412" s="49" t="s">
        <v>211</v>
      </c>
      <c r="F412" s="44"/>
      <c r="G412" s="44">
        <v>44007</v>
      </c>
      <c r="H412" s="44">
        <v>44372</v>
      </c>
      <c r="I412" s="45" t="s">
        <v>219</v>
      </c>
      <c r="J412" s="45">
        <f ca="1">H412-CONTROLE!$A$2</f>
        <v>-878</v>
      </c>
      <c r="K412" s="362" t="str">
        <f t="shared" ca="1" si="133"/>
        <v>ENCERRADO</v>
      </c>
      <c r="L412" s="363" t="s">
        <v>264</v>
      </c>
      <c r="M412" s="363" t="s">
        <v>265</v>
      </c>
      <c r="N412" s="51"/>
      <c r="O412" s="51"/>
      <c r="P412" s="51"/>
      <c r="Q412" s="51"/>
      <c r="R412" s="51" t="s">
        <v>770</v>
      </c>
      <c r="S412" s="51" t="s">
        <v>5783</v>
      </c>
      <c r="T412" s="51" t="s">
        <v>3259</v>
      </c>
      <c r="U412" s="51"/>
      <c r="V412" s="51" t="s">
        <v>5783</v>
      </c>
      <c r="W412" s="51" t="s">
        <v>3259</v>
      </c>
      <c r="X412" s="95"/>
      <c r="Y412" s="95"/>
      <c r="Z412" s="95"/>
      <c r="AA412" s="95"/>
      <c r="AB412" s="95"/>
      <c r="AC412" s="95"/>
      <c r="AD412" s="95"/>
      <c r="AE412" s="95"/>
      <c r="AF412" s="95"/>
      <c r="AG412" s="95"/>
      <c r="AH412" s="95"/>
      <c r="AI412" s="95"/>
      <c r="AJ412" s="95"/>
      <c r="AK412" s="95"/>
      <c r="AL412" s="95"/>
      <c r="AM412" s="95"/>
      <c r="AN412" s="95"/>
      <c r="AO412" s="95"/>
      <c r="AP412" s="95"/>
      <c r="AQ412" s="95"/>
      <c r="AR412" s="95"/>
      <c r="AS412" s="95"/>
    </row>
    <row r="413" spans="1:45" ht="14.25" customHeight="1">
      <c r="A413" s="42" t="s">
        <v>5784</v>
      </c>
      <c r="B413" s="42" t="s">
        <v>5707</v>
      </c>
      <c r="C413" s="42" t="s">
        <v>5785</v>
      </c>
      <c r="D413" s="42" t="s">
        <v>196</v>
      </c>
      <c r="E413" s="43" t="s">
        <v>1103</v>
      </c>
      <c r="F413" s="44"/>
      <c r="G413" s="44">
        <v>44017</v>
      </c>
      <c r="H413" s="44">
        <v>44381</v>
      </c>
      <c r="I413" s="45" t="s">
        <v>236</v>
      </c>
      <c r="J413" s="45">
        <f ca="1">H413-CONTROLE!$A$2</f>
        <v>-869</v>
      </c>
      <c r="K413" s="371" t="str">
        <f t="shared" ca="1" si="133"/>
        <v>ENCERRADO</v>
      </c>
      <c r="L413" s="55" t="s">
        <v>723</v>
      </c>
      <c r="M413" s="55" t="s">
        <v>371</v>
      </c>
      <c r="N413" s="110"/>
      <c r="O413" s="110" t="s">
        <v>362</v>
      </c>
      <c r="P413" s="120" t="s">
        <v>363</v>
      </c>
      <c r="Q413" s="54"/>
      <c r="R413" s="51" t="s">
        <v>309</v>
      </c>
      <c r="S413" s="51" t="s">
        <v>312</v>
      </c>
      <c r="T413" s="51" t="s">
        <v>313</v>
      </c>
      <c r="U413" s="51"/>
      <c r="V413" s="51" t="s">
        <v>780</v>
      </c>
      <c r="W413" s="51" t="s">
        <v>781</v>
      </c>
      <c r="X413" s="95"/>
      <c r="Y413" s="95"/>
      <c r="Z413" s="95"/>
      <c r="AA413" s="95"/>
      <c r="AB413" s="95"/>
      <c r="AC413" s="95"/>
      <c r="AD413" s="95"/>
      <c r="AE413" s="95"/>
      <c r="AF413" s="95"/>
      <c r="AG413" s="95"/>
      <c r="AH413" s="95"/>
      <c r="AI413" s="95"/>
      <c r="AJ413" s="95"/>
      <c r="AK413" s="95"/>
      <c r="AL413" s="95"/>
      <c r="AM413" s="95"/>
      <c r="AN413" s="95"/>
      <c r="AO413" s="95"/>
      <c r="AP413" s="95"/>
      <c r="AQ413" s="95"/>
      <c r="AR413" s="95"/>
      <c r="AS413" s="95"/>
    </row>
    <row r="414" spans="1:45" ht="14.25" customHeight="1">
      <c r="A414" s="42" t="s">
        <v>5784</v>
      </c>
      <c r="B414" s="42" t="s">
        <v>5707</v>
      </c>
      <c r="C414" s="42" t="s">
        <v>5785</v>
      </c>
      <c r="D414" s="42" t="s">
        <v>196</v>
      </c>
      <c r="E414" s="43" t="s">
        <v>1103</v>
      </c>
      <c r="F414" s="44"/>
      <c r="G414" s="44">
        <v>44017</v>
      </c>
      <c r="H414" s="44">
        <v>44381</v>
      </c>
      <c r="I414" s="45" t="s">
        <v>236</v>
      </c>
      <c r="J414" s="45">
        <f ca="1">H414-CONTROLE!$A$2</f>
        <v>-869</v>
      </c>
      <c r="K414" s="371" t="str">
        <f t="shared" ca="1" si="133"/>
        <v>ENCERRADO</v>
      </c>
      <c r="L414" s="55" t="s">
        <v>723</v>
      </c>
      <c r="M414" s="55" t="s">
        <v>371</v>
      </c>
      <c r="N414" s="110"/>
      <c r="O414" s="110" t="s">
        <v>362</v>
      </c>
      <c r="P414" s="120" t="s">
        <v>363</v>
      </c>
      <c r="Q414" s="54"/>
      <c r="R414" s="51" t="s">
        <v>367</v>
      </c>
      <c r="S414" s="121" t="s">
        <v>368</v>
      </c>
      <c r="T414" s="122" t="s">
        <v>369</v>
      </c>
      <c r="U414" s="119"/>
      <c r="V414" s="119" t="s">
        <v>4693</v>
      </c>
      <c r="W414" s="119" t="s">
        <v>5457</v>
      </c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</row>
    <row r="415" spans="1:45" ht="14.25" customHeight="1">
      <c r="A415" s="42" t="s">
        <v>5786</v>
      </c>
      <c r="B415" s="42" t="s">
        <v>5142</v>
      </c>
      <c r="C415" s="42" t="s">
        <v>5787</v>
      </c>
      <c r="D415" s="42" t="s">
        <v>5788</v>
      </c>
      <c r="E415" s="49" t="s">
        <v>211</v>
      </c>
      <c r="F415" s="49" t="s">
        <v>25</v>
      </c>
      <c r="G415" s="44">
        <v>44475</v>
      </c>
      <c r="H415" s="44">
        <v>44840</v>
      </c>
      <c r="I415" s="45" t="s">
        <v>361</v>
      </c>
      <c r="J415" s="45">
        <f ca="1">H415-CONTROLE!$A$2</f>
        <v>-410</v>
      </c>
      <c r="K415" s="37" t="str">
        <f t="shared" ca="1" si="133"/>
        <v>ENCERRADO</v>
      </c>
      <c r="L415" s="42" t="s">
        <v>570</v>
      </c>
      <c r="M415" s="42" t="s">
        <v>571</v>
      </c>
      <c r="N415" s="64" t="s">
        <v>5789</v>
      </c>
      <c r="O415" s="42" t="s">
        <v>240</v>
      </c>
      <c r="P415" s="369" t="s">
        <v>241</v>
      </c>
      <c r="Q415" s="42"/>
      <c r="R415" s="42" t="s">
        <v>242</v>
      </c>
      <c r="S415" s="42" t="s">
        <v>848</v>
      </c>
      <c r="T415" s="369" t="s">
        <v>849</v>
      </c>
      <c r="U415" s="369"/>
      <c r="V415" s="452" t="s">
        <v>717</v>
      </c>
      <c r="W415" s="452" t="s">
        <v>718</v>
      </c>
      <c r="X415" s="452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</row>
    <row r="416" spans="1:45" ht="14.25" customHeight="1">
      <c r="A416" s="422">
        <v>43221</v>
      </c>
      <c r="B416" s="279" t="s">
        <v>5519</v>
      </c>
      <c r="C416" s="279" t="s">
        <v>5790</v>
      </c>
      <c r="D416" s="279" t="s">
        <v>5560</v>
      </c>
      <c r="E416" s="393"/>
      <c r="F416" s="393"/>
      <c r="G416" s="393">
        <v>43501</v>
      </c>
      <c r="H416" s="393">
        <v>43529</v>
      </c>
      <c r="I416" s="249"/>
      <c r="J416" s="249">
        <f ca="1">H416-A2</f>
        <v>-1721</v>
      </c>
      <c r="K416" s="362" t="str">
        <f t="shared" ca="1" si="133"/>
        <v>ENCERRADO</v>
      </c>
      <c r="L416" s="247" t="s">
        <v>5033</v>
      </c>
      <c r="M416" s="247" t="s">
        <v>4741</v>
      </c>
      <c r="N416" s="290"/>
      <c r="O416" s="290" t="s">
        <v>509</v>
      </c>
      <c r="P416" s="290" t="s">
        <v>704</v>
      </c>
      <c r="Q416" s="279"/>
      <c r="R416" s="279" t="s">
        <v>673</v>
      </c>
      <c r="S416" s="290" t="s">
        <v>509</v>
      </c>
      <c r="T416" s="290" t="s">
        <v>704</v>
      </c>
      <c r="U416" s="252"/>
      <c r="V416" s="252" t="s">
        <v>674</v>
      </c>
      <c r="W416" s="252" t="s">
        <v>941</v>
      </c>
      <c r="X416" s="287"/>
      <c r="Y416" s="287"/>
      <c r="Z416" s="287"/>
      <c r="AA416" s="287"/>
      <c r="AB416" s="287"/>
      <c r="AC416" s="287"/>
      <c r="AD416" s="287"/>
      <c r="AE416" s="287"/>
      <c r="AF416" s="287"/>
      <c r="AG416" s="287"/>
      <c r="AH416" s="287"/>
      <c r="AI416" s="287"/>
      <c r="AJ416" s="287"/>
      <c r="AK416" s="287"/>
      <c r="AL416" s="287"/>
      <c r="AM416" s="287"/>
      <c r="AN416" s="287"/>
      <c r="AO416" s="287"/>
      <c r="AP416" s="287"/>
      <c r="AQ416" s="287"/>
      <c r="AR416" s="287"/>
      <c r="AS416" s="287"/>
    </row>
    <row r="417" spans="1:45" ht="14.25" customHeight="1">
      <c r="A417" s="422">
        <v>43221</v>
      </c>
      <c r="B417" s="279" t="s">
        <v>5519</v>
      </c>
      <c r="C417" s="279" t="s">
        <v>5790</v>
      </c>
      <c r="D417" s="279" t="s">
        <v>5560</v>
      </c>
      <c r="E417" s="393"/>
      <c r="F417" s="393"/>
      <c r="G417" s="393">
        <v>43501</v>
      </c>
      <c r="H417" s="393">
        <v>43529</v>
      </c>
      <c r="I417" s="249"/>
      <c r="J417" s="249">
        <f ca="1">H417-A2</f>
        <v>-1721</v>
      </c>
      <c r="K417" s="362" t="str">
        <f t="shared" ca="1" si="133"/>
        <v>ENCERRADO</v>
      </c>
      <c r="L417" s="247" t="s">
        <v>5033</v>
      </c>
      <c r="M417" s="247" t="s">
        <v>4741</v>
      </c>
      <c r="N417" s="290"/>
      <c r="O417" s="290" t="s">
        <v>509</v>
      </c>
      <c r="P417" s="290" t="s">
        <v>704</v>
      </c>
      <c r="Q417" s="279"/>
      <c r="R417" s="279" t="s">
        <v>4647</v>
      </c>
      <c r="S417" s="279" t="s">
        <v>5791</v>
      </c>
      <c r="T417" s="247" t="s">
        <v>5792</v>
      </c>
      <c r="U417" s="279"/>
      <c r="V417" s="279" t="s">
        <v>5793</v>
      </c>
      <c r="W417" s="286" t="s">
        <v>5794</v>
      </c>
      <c r="X417" s="360"/>
      <c r="Y417" s="360"/>
      <c r="Z417" s="360"/>
      <c r="AA417" s="360"/>
      <c r="AB417" s="360"/>
      <c r="AC417" s="360"/>
      <c r="AD417" s="360"/>
      <c r="AE417" s="360"/>
      <c r="AF417" s="360"/>
      <c r="AG417" s="360"/>
      <c r="AH417" s="360"/>
      <c r="AI417" s="360"/>
      <c r="AJ417" s="360"/>
      <c r="AK417" s="360"/>
      <c r="AL417" s="360"/>
      <c r="AM417" s="360"/>
      <c r="AN417" s="360"/>
      <c r="AO417" s="360"/>
      <c r="AP417" s="360"/>
      <c r="AQ417" s="360"/>
      <c r="AR417" s="360"/>
      <c r="AS417" s="360"/>
    </row>
    <row r="418" spans="1:45" ht="14.25" customHeight="1">
      <c r="A418" s="436" t="s">
        <v>5795</v>
      </c>
      <c r="B418" s="42" t="s">
        <v>5707</v>
      </c>
      <c r="C418" s="42" t="s">
        <v>5796</v>
      </c>
      <c r="D418" s="42" t="s">
        <v>1938</v>
      </c>
      <c r="E418" s="43" t="s">
        <v>1103</v>
      </c>
      <c r="F418" s="43" t="s">
        <v>198</v>
      </c>
      <c r="G418" s="44">
        <v>44382</v>
      </c>
      <c r="H418" s="44">
        <v>45112</v>
      </c>
      <c r="I418" s="45" t="s">
        <v>236</v>
      </c>
      <c r="J418" s="45">
        <f ca="1">H418-CONTROLE!$A$2</f>
        <v>-138</v>
      </c>
      <c r="K418" s="46" t="str">
        <f t="shared" ca="1" si="133"/>
        <v>ENCERRADO</v>
      </c>
      <c r="L418" s="42" t="s">
        <v>281</v>
      </c>
      <c r="M418" s="42" t="s">
        <v>282</v>
      </c>
      <c r="N418" s="453" t="s">
        <v>5797</v>
      </c>
      <c r="O418" s="51" t="s">
        <v>5798</v>
      </c>
      <c r="P418" s="51" t="s">
        <v>2171</v>
      </c>
      <c r="Q418" s="42"/>
      <c r="R418" s="42" t="s">
        <v>726</v>
      </c>
      <c r="S418" s="42" t="s">
        <v>289</v>
      </c>
      <c r="T418" s="369" t="s">
        <v>290</v>
      </c>
      <c r="U418" s="369"/>
      <c r="V418" s="42" t="s">
        <v>4676</v>
      </c>
      <c r="W418" s="42" t="s">
        <v>288</v>
      </c>
      <c r="X418" s="42"/>
      <c r="Y418" s="48"/>
      <c r="Z418" s="48"/>
      <c r="AA418" s="48"/>
      <c r="AB418" s="48"/>
      <c r="AC418" s="48"/>
      <c r="AD418" s="48"/>
      <c r="AE418" s="48"/>
      <c r="AF418" s="48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</row>
    <row r="419" spans="1:45" ht="14.25" customHeight="1">
      <c r="A419" s="42" t="s">
        <v>5799</v>
      </c>
      <c r="B419" s="435" t="s">
        <v>5142</v>
      </c>
      <c r="C419" s="435" t="s">
        <v>5800</v>
      </c>
      <c r="D419" s="427" t="s">
        <v>5144</v>
      </c>
      <c r="E419" s="44"/>
      <c r="F419" s="44"/>
      <c r="G419" s="44">
        <v>43229</v>
      </c>
      <c r="H419" s="44">
        <v>43594</v>
      </c>
      <c r="I419" s="45"/>
      <c r="J419" s="45">
        <f ca="1">H419-A2</f>
        <v>-1656</v>
      </c>
      <c r="K419" s="371" t="str">
        <f t="shared" ca="1" si="133"/>
        <v>ENCERRADO</v>
      </c>
      <c r="L419" s="435" t="s">
        <v>1311</v>
      </c>
      <c r="M419" s="42" t="s">
        <v>5191</v>
      </c>
      <c r="N419" s="435"/>
      <c r="O419" s="435" t="s">
        <v>330</v>
      </c>
      <c r="P419" s="42" t="s">
        <v>4641</v>
      </c>
      <c r="Q419" s="42"/>
      <c r="R419" s="42" t="s">
        <v>90</v>
      </c>
      <c r="S419" s="42" t="s">
        <v>5801</v>
      </c>
      <c r="T419" s="42" t="s">
        <v>5802</v>
      </c>
      <c r="U419" s="427"/>
      <c r="V419" s="427" t="s">
        <v>786</v>
      </c>
      <c r="W419" s="42" t="s">
        <v>334</v>
      </c>
      <c r="X419" s="48"/>
      <c r="Y419" s="48"/>
      <c r="Z419" s="48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</row>
    <row r="420" spans="1:45" ht="14.25" customHeight="1">
      <c r="A420" s="42" t="s">
        <v>5803</v>
      </c>
      <c r="B420" s="42" t="s">
        <v>5707</v>
      </c>
      <c r="C420" s="435" t="s">
        <v>5804</v>
      </c>
      <c r="D420" s="42" t="s">
        <v>5772</v>
      </c>
      <c r="E420" s="44"/>
      <c r="F420" s="44"/>
      <c r="G420" s="44">
        <v>43286</v>
      </c>
      <c r="H420" s="44">
        <v>43651</v>
      </c>
      <c r="I420" s="45"/>
      <c r="J420" s="45">
        <f ca="1">H420-A2</f>
        <v>-1599</v>
      </c>
      <c r="K420" s="371" t="str">
        <f t="shared" ca="1" si="133"/>
        <v>ENCERRADO</v>
      </c>
      <c r="L420" s="42" t="s">
        <v>5171</v>
      </c>
      <c r="M420" s="42" t="s">
        <v>734</v>
      </c>
      <c r="N420" s="51"/>
      <c r="O420" s="51" t="s">
        <v>861</v>
      </c>
      <c r="P420" s="42" t="s">
        <v>862</v>
      </c>
      <c r="Q420" s="51"/>
      <c r="R420" s="51" t="s">
        <v>4554</v>
      </c>
      <c r="S420" s="42" t="s">
        <v>341</v>
      </c>
      <c r="T420" s="42" t="s">
        <v>342</v>
      </c>
      <c r="U420" s="363"/>
      <c r="V420" s="363" t="s">
        <v>4784</v>
      </c>
      <c r="W420" s="451" t="s">
        <v>1004</v>
      </c>
      <c r="X420" s="454"/>
      <c r="Y420" s="454"/>
      <c r="Z420" s="454"/>
      <c r="AA420" s="454"/>
      <c r="AB420" s="454"/>
      <c r="AC420" s="454"/>
      <c r="AD420" s="454"/>
      <c r="AE420" s="454"/>
      <c r="AF420" s="454"/>
      <c r="AG420" s="454"/>
      <c r="AH420" s="454"/>
      <c r="AI420" s="454"/>
      <c r="AJ420" s="454"/>
      <c r="AK420" s="454"/>
      <c r="AL420" s="454"/>
      <c r="AM420" s="454"/>
      <c r="AN420" s="454"/>
      <c r="AO420" s="454"/>
      <c r="AP420" s="454"/>
      <c r="AQ420" s="454"/>
      <c r="AR420" s="454"/>
      <c r="AS420" s="454"/>
    </row>
    <row r="421" spans="1:45" ht="14.25" customHeight="1">
      <c r="A421" s="42" t="s">
        <v>5803</v>
      </c>
      <c r="B421" s="42" t="s">
        <v>5707</v>
      </c>
      <c r="C421" s="435" t="s">
        <v>5804</v>
      </c>
      <c r="D421" s="42" t="s">
        <v>5772</v>
      </c>
      <c r="E421" s="44"/>
      <c r="F421" s="44"/>
      <c r="G421" s="44">
        <v>43286</v>
      </c>
      <c r="H421" s="44">
        <v>43651</v>
      </c>
      <c r="I421" s="45"/>
      <c r="J421" s="45">
        <f ca="1">H421-A2</f>
        <v>-1599</v>
      </c>
      <c r="K421" s="371" t="str">
        <f t="shared" ca="1" si="133"/>
        <v>ENCERRADO</v>
      </c>
      <c r="L421" s="42" t="s">
        <v>5171</v>
      </c>
      <c r="M421" s="42" t="s">
        <v>734</v>
      </c>
      <c r="N421" s="51"/>
      <c r="O421" s="51" t="s">
        <v>861</v>
      </c>
      <c r="P421" s="42" t="s">
        <v>862</v>
      </c>
      <c r="Q421" s="42"/>
      <c r="R421" s="42" t="s">
        <v>353</v>
      </c>
      <c r="S421" s="363" t="s">
        <v>5805</v>
      </c>
      <c r="T421" s="363" t="s">
        <v>802</v>
      </c>
      <c r="U421" s="42"/>
      <c r="V421" s="42" t="s">
        <v>5806</v>
      </c>
      <c r="W421" s="42" t="s">
        <v>5807</v>
      </c>
      <c r="X421" s="48"/>
      <c r="Y421" s="48"/>
      <c r="Z421" s="48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</row>
    <row r="422" spans="1:45" ht="14.25" customHeight="1">
      <c r="A422" s="60" t="s">
        <v>5808</v>
      </c>
      <c r="B422" s="55" t="s">
        <v>194</v>
      </c>
      <c r="C422" s="55" t="s">
        <v>5809</v>
      </c>
      <c r="D422" s="55" t="s">
        <v>196</v>
      </c>
      <c r="E422" s="49" t="s">
        <v>197</v>
      </c>
      <c r="F422" s="49" t="s">
        <v>198</v>
      </c>
      <c r="G422" s="61">
        <v>44453</v>
      </c>
      <c r="H422" s="61">
        <v>45183</v>
      </c>
      <c r="I422" s="62" t="s">
        <v>212</v>
      </c>
      <c r="J422" s="45">
        <f ca="1">H422-CONTROLE!$A$2</f>
        <v>-67</v>
      </c>
      <c r="K422" s="46" t="str">
        <f t="shared" ca="1" si="133"/>
        <v>ENCERRADO</v>
      </c>
      <c r="L422" s="55" t="s">
        <v>185</v>
      </c>
      <c r="M422" s="55" t="s">
        <v>186</v>
      </c>
      <c r="N422" s="55" t="s">
        <v>5810</v>
      </c>
      <c r="O422" s="55" t="s">
        <v>215</v>
      </c>
      <c r="P422" s="55" t="s">
        <v>189</v>
      </c>
      <c r="Q422" s="63"/>
      <c r="R422" s="63" t="s">
        <v>187</v>
      </c>
      <c r="S422" s="55" t="s">
        <v>191</v>
      </c>
      <c r="T422" s="55" t="s">
        <v>192</v>
      </c>
      <c r="U422" s="64"/>
      <c r="V422" s="55" t="s">
        <v>5811</v>
      </c>
      <c r="W422" s="55" t="s">
        <v>5812</v>
      </c>
      <c r="X422" s="64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</row>
    <row r="423" spans="1:45" ht="14.25" customHeight="1">
      <c r="A423" s="42" t="s">
        <v>5813</v>
      </c>
      <c r="B423" s="435" t="s">
        <v>5814</v>
      </c>
      <c r="C423" s="42"/>
      <c r="D423" s="42" t="s">
        <v>5695</v>
      </c>
      <c r="E423" s="44"/>
      <c r="F423" s="44"/>
      <c r="G423" s="44">
        <v>43481</v>
      </c>
      <c r="H423" s="44">
        <v>43845</v>
      </c>
      <c r="I423" s="45"/>
      <c r="J423" s="45">
        <f ca="1">H423-CONTROLE!A2</f>
        <v>-1405</v>
      </c>
      <c r="K423" s="433" t="s">
        <v>5815</v>
      </c>
      <c r="L423" s="42" t="s">
        <v>170</v>
      </c>
      <c r="M423" s="42" t="s">
        <v>3832</v>
      </c>
      <c r="N423" s="42"/>
      <c r="O423" s="42" t="s">
        <v>589</v>
      </c>
      <c r="P423" s="42" t="s">
        <v>590</v>
      </c>
      <c r="Q423" s="42"/>
      <c r="R423" s="42" t="s">
        <v>172</v>
      </c>
      <c r="S423" s="42" t="s">
        <v>768</v>
      </c>
      <c r="T423" s="42" t="s">
        <v>5733</v>
      </c>
      <c r="U423" s="447"/>
      <c r="V423" s="447" t="s">
        <v>594</v>
      </c>
      <c r="W423" s="51" t="s">
        <v>5816</v>
      </c>
      <c r="X423" s="95"/>
      <c r="Y423" s="95"/>
      <c r="Z423" s="95"/>
      <c r="AA423" s="95"/>
      <c r="AB423" s="95"/>
      <c r="AC423" s="95"/>
      <c r="AD423" s="95"/>
      <c r="AE423" s="95"/>
      <c r="AF423" s="95"/>
      <c r="AG423" s="95"/>
      <c r="AH423" s="95"/>
      <c r="AI423" s="95"/>
      <c r="AJ423" s="95"/>
      <c r="AK423" s="95"/>
      <c r="AL423" s="95"/>
      <c r="AM423" s="95"/>
      <c r="AN423" s="95"/>
      <c r="AO423" s="95"/>
      <c r="AP423" s="95"/>
      <c r="AQ423" s="95"/>
      <c r="AR423" s="95"/>
      <c r="AS423" s="95"/>
    </row>
    <row r="424" spans="1:45" ht="14.25" customHeight="1">
      <c r="A424" s="42" t="s">
        <v>5817</v>
      </c>
      <c r="B424" s="455" t="s">
        <v>5707</v>
      </c>
      <c r="C424" s="435" t="s">
        <v>5818</v>
      </c>
      <c r="D424" s="42" t="s">
        <v>5819</v>
      </c>
      <c r="E424" s="44"/>
      <c r="F424" s="44"/>
      <c r="G424" s="44">
        <v>43601</v>
      </c>
      <c r="H424" s="44">
        <v>43692</v>
      </c>
      <c r="I424" s="45"/>
      <c r="J424" s="45">
        <f ca="1">H424-A2</f>
        <v>-1558</v>
      </c>
      <c r="K424" s="371" t="str">
        <f t="shared" ref="K424:K429" ca="1" si="134">IF(J424&lt;=0,"ENCERRADO",IF(J424&lt;=30,"URGENTE",IF(J424&lt;=90,"PROVIDÊNCIAS","VIGENTE")))</f>
        <v>ENCERRADO</v>
      </c>
      <c r="L424" s="42" t="s">
        <v>154</v>
      </c>
      <c r="M424" s="42" t="s">
        <v>155</v>
      </c>
      <c r="N424" s="427"/>
      <c r="O424" s="427" t="s">
        <v>584</v>
      </c>
      <c r="P424" s="42" t="s">
        <v>585</v>
      </c>
      <c r="Q424" s="42"/>
      <c r="R424" s="42" t="s">
        <v>5820</v>
      </c>
      <c r="S424" s="42" t="s">
        <v>5762</v>
      </c>
      <c r="T424" s="42" t="s">
        <v>5763</v>
      </c>
      <c r="U424" s="427"/>
      <c r="V424" s="427" t="s">
        <v>5821</v>
      </c>
      <c r="W424" s="42" t="s">
        <v>5822</v>
      </c>
      <c r="X424" s="48"/>
      <c r="Y424" s="48"/>
      <c r="Z424" s="48"/>
      <c r="AA424" s="48"/>
      <c r="AB424" s="48"/>
      <c r="AC424" s="48"/>
      <c r="AD424" s="48"/>
      <c r="AE424" s="48"/>
      <c r="AF424" s="48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</row>
    <row r="425" spans="1:45" ht="14.25" customHeight="1">
      <c r="A425" s="42" t="s">
        <v>5817</v>
      </c>
      <c r="B425" s="455" t="s">
        <v>5707</v>
      </c>
      <c r="C425" s="435" t="s">
        <v>5818</v>
      </c>
      <c r="D425" s="42" t="s">
        <v>5819</v>
      </c>
      <c r="E425" s="44"/>
      <c r="F425" s="44"/>
      <c r="G425" s="44">
        <v>43601</v>
      </c>
      <c r="H425" s="44">
        <v>43692</v>
      </c>
      <c r="I425" s="45"/>
      <c r="J425" s="45">
        <f ca="1">H425-A2</f>
        <v>-1558</v>
      </c>
      <c r="K425" s="371" t="str">
        <f t="shared" ca="1" si="134"/>
        <v>ENCERRADO</v>
      </c>
      <c r="L425" s="42" t="s">
        <v>154</v>
      </c>
      <c r="M425" s="42" t="s">
        <v>155</v>
      </c>
      <c r="N425" s="427"/>
      <c r="O425" s="427" t="s">
        <v>584</v>
      </c>
      <c r="P425" s="42" t="s">
        <v>585</v>
      </c>
      <c r="Q425" s="42"/>
      <c r="R425" s="42" t="s">
        <v>5823</v>
      </c>
      <c r="S425" s="42" t="s">
        <v>5824</v>
      </c>
      <c r="T425" s="42" t="s">
        <v>582</v>
      </c>
      <c r="U425" s="427"/>
      <c r="V425" s="427" t="s">
        <v>5825</v>
      </c>
      <c r="W425" s="42" t="s">
        <v>660</v>
      </c>
      <c r="X425" s="48"/>
      <c r="Y425" s="48"/>
      <c r="Z425" s="48"/>
      <c r="AA425" s="48"/>
      <c r="AB425" s="48"/>
      <c r="AC425" s="48"/>
      <c r="AD425" s="48"/>
      <c r="AE425" s="48"/>
      <c r="AF425" s="48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</row>
    <row r="426" spans="1:45" ht="14.25" customHeight="1">
      <c r="A426" s="42" t="s">
        <v>5826</v>
      </c>
      <c r="B426" s="42" t="s">
        <v>5707</v>
      </c>
      <c r="C426" s="42" t="s">
        <v>5827</v>
      </c>
      <c r="D426" s="42" t="s">
        <v>5828</v>
      </c>
      <c r="E426" s="43" t="s">
        <v>1103</v>
      </c>
      <c r="F426" s="43" t="s">
        <v>198</v>
      </c>
      <c r="G426" s="44">
        <v>44389</v>
      </c>
      <c r="H426" s="44">
        <v>44754</v>
      </c>
      <c r="I426" s="45" t="s">
        <v>236</v>
      </c>
      <c r="J426" s="45">
        <f ca="1">H426-CONTROLE!$A$2</f>
        <v>-496</v>
      </c>
      <c r="K426" s="37" t="str">
        <f t="shared" ca="1" si="134"/>
        <v>ENCERRADO</v>
      </c>
      <c r="L426" s="42" t="s">
        <v>264</v>
      </c>
      <c r="M426" s="42" t="s">
        <v>265</v>
      </c>
      <c r="N426" s="453" t="s">
        <v>5829</v>
      </c>
      <c r="O426" s="63" t="s">
        <v>267</v>
      </c>
      <c r="P426" s="56" t="s">
        <v>268</v>
      </c>
      <c r="Q426" s="50"/>
      <c r="R426" s="42" t="s">
        <v>269</v>
      </c>
      <c r="S426" s="63" t="s">
        <v>270</v>
      </c>
      <c r="T426" s="119" t="s">
        <v>271</v>
      </c>
      <c r="U426" s="119"/>
      <c r="V426" s="42" t="s">
        <v>264</v>
      </c>
      <c r="W426" s="42" t="s">
        <v>265</v>
      </c>
      <c r="X426" s="42"/>
      <c r="Y426" s="48"/>
      <c r="Z426" s="48"/>
      <c r="AA426" s="48"/>
      <c r="AB426" s="48"/>
      <c r="AC426" s="48"/>
      <c r="AD426" s="48"/>
      <c r="AE426" s="48"/>
      <c r="AF426" s="48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</row>
    <row r="427" spans="1:45" ht="14.25" customHeight="1">
      <c r="A427" s="42" t="s">
        <v>5826</v>
      </c>
      <c r="B427" s="42" t="s">
        <v>5707</v>
      </c>
      <c r="C427" s="42" t="s">
        <v>5827</v>
      </c>
      <c r="D427" s="42" t="s">
        <v>5828</v>
      </c>
      <c r="E427" s="43" t="s">
        <v>1103</v>
      </c>
      <c r="F427" s="43" t="s">
        <v>198</v>
      </c>
      <c r="G427" s="44">
        <v>44389</v>
      </c>
      <c r="H427" s="44">
        <v>44754</v>
      </c>
      <c r="I427" s="45" t="s">
        <v>236</v>
      </c>
      <c r="J427" s="45">
        <f ca="1">H427-CONTROLE!$A$2</f>
        <v>-496</v>
      </c>
      <c r="K427" s="37" t="str">
        <f t="shared" ca="1" si="134"/>
        <v>ENCERRADO</v>
      </c>
      <c r="L427" s="42" t="s">
        <v>264</v>
      </c>
      <c r="M427" s="42" t="s">
        <v>265</v>
      </c>
      <c r="N427" s="453" t="s">
        <v>5829</v>
      </c>
      <c r="O427" s="63" t="s">
        <v>267</v>
      </c>
      <c r="P427" s="56" t="s">
        <v>268</v>
      </c>
      <c r="Q427" s="50"/>
      <c r="R427" s="42" t="s">
        <v>603</v>
      </c>
      <c r="S427" s="42" t="s">
        <v>273</v>
      </c>
      <c r="T427" s="374" t="s">
        <v>274</v>
      </c>
      <c r="U427" s="374"/>
      <c r="V427" s="63" t="s">
        <v>270</v>
      </c>
      <c r="W427" s="63" t="s">
        <v>271</v>
      </c>
      <c r="X427" s="63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</row>
    <row r="428" spans="1:45" ht="14.25" customHeight="1">
      <c r="A428" s="42" t="s">
        <v>5830</v>
      </c>
      <c r="B428" s="435" t="s">
        <v>5142</v>
      </c>
      <c r="C428" s="42" t="s">
        <v>5831</v>
      </c>
      <c r="D428" s="42" t="s">
        <v>5144</v>
      </c>
      <c r="E428" s="44"/>
      <c r="F428" s="44"/>
      <c r="G428" s="44">
        <v>43630</v>
      </c>
      <c r="H428" s="44">
        <v>43996</v>
      </c>
      <c r="I428" s="45" t="s">
        <v>219</v>
      </c>
      <c r="J428" s="45">
        <f ca="1">H428-CONTROLE!$A$2</f>
        <v>-1254</v>
      </c>
      <c r="K428" s="362" t="str">
        <f t="shared" ca="1" si="134"/>
        <v>ENCERRADO</v>
      </c>
      <c r="L428" s="427" t="s">
        <v>56</v>
      </c>
      <c r="M428" s="42" t="s">
        <v>57</v>
      </c>
      <c r="N428" s="447"/>
      <c r="O428" s="447" t="s">
        <v>5832</v>
      </c>
      <c r="P428" s="42" t="s">
        <v>382</v>
      </c>
      <c r="Q428" s="42"/>
      <c r="R428" s="42" t="s">
        <v>65</v>
      </c>
      <c r="S428" s="427" t="s">
        <v>59</v>
      </c>
      <c r="T428" s="51" t="s">
        <v>60</v>
      </c>
      <c r="U428" s="447"/>
      <c r="V428" s="447" t="s">
        <v>206</v>
      </c>
      <c r="W428" s="51" t="s">
        <v>207</v>
      </c>
      <c r="X428" s="95"/>
      <c r="Y428" s="95"/>
      <c r="Z428" s="95"/>
      <c r="AA428" s="95"/>
      <c r="AB428" s="95"/>
      <c r="AC428" s="95"/>
      <c r="AD428" s="95"/>
      <c r="AE428" s="95"/>
      <c r="AF428" s="95"/>
      <c r="AG428" s="95"/>
      <c r="AH428" s="95"/>
      <c r="AI428" s="95"/>
      <c r="AJ428" s="95"/>
      <c r="AK428" s="95"/>
      <c r="AL428" s="95"/>
      <c r="AM428" s="95"/>
      <c r="AN428" s="95"/>
      <c r="AO428" s="95"/>
      <c r="AP428" s="95"/>
      <c r="AQ428" s="95"/>
      <c r="AR428" s="95"/>
      <c r="AS428" s="95"/>
    </row>
    <row r="429" spans="1:45" ht="14.25" customHeight="1">
      <c r="A429" s="42" t="s">
        <v>5833</v>
      </c>
      <c r="B429" s="435" t="s">
        <v>5834</v>
      </c>
      <c r="C429" s="435"/>
      <c r="D429" s="42" t="s">
        <v>5695</v>
      </c>
      <c r="E429" s="44"/>
      <c r="F429" s="44"/>
      <c r="G429" s="44">
        <v>43637</v>
      </c>
      <c r="H429" s="44">
        <v>44003</v>
      </c>
      <c r="I429" s="45" t="s">
        <v>219</v>
      </c>
      <c r="J429" s="45">
        <f ca="1">H429-CONTROLE!$A$2</f>
        <v>-1247</v>
      </c>
      <c r="K429" s="371" t="str">
        <f t="shared" ca="1" si="134"/>
        <v>ENCERRADO</v>
      </c>
      <c r="L429" s="427" t="s">
        <v>304</v>
      </c>
      <c r="M429" s="42" t="s">
        <v>305</v>
      </c>
      <c r="N429" s="51"/>
      <c r="O429" s="51" t="s">
        <v>777</v>
      </c>
      <c r="P429" s="42" t="s">
        <v>5585</v>
      </c>
      <c r="Q429" s="42"/>
      <c r="R429" s="42" t="s">
        <v>309</v>
      </c>
      <c r="S429" s="42" t="s">
        <v>307</v>
      </c>
      <c r="T429" s="42" t="s">
        <v>4751</v>
      </c>
      <c r="U429" s="447"/>
      <c r="V429" s="447" t="s">
        <v>2785</v>
      </c>
      <c r="W429" s="51" t="s">
        <v>311</v>
      </c>
      <c r="X429" s="95"/>
      <c r="Y429" s="95"/>
      <c r="Z429" s="95"/>
      <c r="AA429" s="95"/>
      <c r="AB429" s="95"/>
      <c r="AC429" s="95"/>
      <c r="AD429" s="95"/>
      <c r="AE429" s="95"/>
      <c r="AF429" s="95"/>
      <c r="AG429" s="95"/>
      <c r="AH429" s="95"/>
      <c r="AI429" s="95"/>
      <c r="AJ429" s="95"/>
      <c r="AK429" s="95"/>
      <c r="AL429" s="95"/>
      <c r="AM429" s="95"/>
      <c r="AN429" s="95"/>
      <c r="AO429" s="95"/>
      <c r="AP429" s="95"/>
      <c r="AQ429" s="95"/>
      <c r="AR429" s="95"/>
      <c r="AS429" s="95"/>
    </row>
    <row r="430" spans="1:45" ht="14.25" customHeight="1">
      <c r="A430" s="42" t="s">
        <v>5835</v>
      </c>
      <c r="B430" s="42" t="s">
        <v>5707</v>
      </c>
      <c r="C430" s="42" t="s">
        <v>5836</v>
      </c>
      <c r="D430" s="42" t="s">
        <v>5837</v>
      </c>
      <c r="E430" s="43" t="s">
        <v>1103</v>
      </c>
      <c r="F430" s="44"/>
      <c r="G430" s="44">
        <v>44409</v>
      </c>
      <c r="H430" s="44">
        <v>44774</v>
      </c>
      <c r="I430" s="45" t="s">
        <v>633</v>
      </c>
      <c r="J430" s="45">
        <f ca="1">H430-CONTROLE!$A$2</f>
        <v>-476</v>
      </c>
      <c r="K430" s="456" t="s">
        <v>5838</v>
      </c>
      <c r="L430" s="42" t="s">
        <v>220</v>
      </c>
      <c r="M430" s="42" t="s">
        <v>221</v>
      </c>
      <c r="N430" s="42"/>
      <c r="O430" s="42" t="s">
        <v>223</v>
      </c>
      <c r="P430" s="42" t="s">
        <v>5280</v>
      </c>
      <c r="Q430" s="42"/>
      <c r="R430" s="42" t="s">
        <v>5308</v>
      </c>
      <c r="S430" s="42" t="s">
        <v>607</v>
      </c>
      <c r="T430" s="42" t="s">
        <v>228</v>
      </c>
      <c r="U430" s="42"/>
      <c r="V430" s="42" t="s">
        <v>5839</v>
      </c>
      <c r="W430" s="42" t="s">
        <v>1989</v>
      </c>
      <c r="X430" s="48"/>
      <c r="Y430" s="48"/>
      <c r="Z430" s="48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</row>
    <row r="431" spans="1:45" ht="14.25" customHeight="1">
      <c r="A431" s="31" t="s">
        <v>5840</v>
      </c>
      <c r="B431" s="32" t="s">
        <v>5707</v>
      </c>
      <c r="C431" s="32" t="s">
        <v>5841</v>
      </c>
      <c r="D431" s="32" t="s">
        <v>5819</v>
      </c>
      <c r="E431" s="33" t="s">
        <v>1103</v>
      </c>
      <c r="F431" s="33" t="s">
        <v>198</v>
      </c>
      <c r="G431" s="34">
        <v>44389</v>
      </c>
      <c r="H431" s="34">
        <v>44753</v>
      </c>
      <c r="I431" s="35" t="s">
        <v>236</v>
      </c>
      <c r="J431" s="36">
        <f ca="1">H431-CONTROLE!$A$2</f>
        <v>-497</v>
      </c>
      <c r="K431" s="37" t="str">
        <f t="shared" ref="K431:K433" ca="1" si="135">IF(J431&lt;=0,"ENCERRADO",IF(J431&lt;=30,"URGENTE",IF(J431&lt;=90,"PROVIDÊNCIAS","VIGENTE")))</f>
        <v>ENCERRADO</v>
      </c>
      <c r="L431" s="32" t="s">
        <v>911</v>
      </c>
      <c r="M431" s="32" t="s">
        <v>912</v>
      </c>
      <c r="N431" s="32" t="s">
        <v>5842</v>
      </c>
      <c r="O431" s="32" t="s">
        <v>1093</v>
      </c>
      <c r="P431" s="32" t="s">
        <v>73</v>
      </c>
      <c r="Q431" s="39" t="s">
        <v>5842</v>
      </c>
      <c r="R431" s="39" t="s">
        <v>77</v>
      </c>
      <c r="S431" s="32" t="s">
        <v>1303</v>
      </c>
      <c r="T431" s="32" t="s">
        <v>76</v>
      </c>
      <c r="U431" s="40" t="s">
        <v>5843</v>
      </c>
      <c r="V431" s="32" t="s">
        <v>2320</v>
      </c>
      <c r="W431" s="32" t="s">
        <v>2321</v>
      </c>
      <c r="X431" s="40" t="s">
        <v>5843</v>
      </c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</row>
    <row r="432" spans="1:45" ht="14.25" customHeight="1">
      <c r="A432" s="42" t="s">
        <v>5844</v>
      </c>
      <c r="B432" s="42" t="s">
        <v>5360</v>
      </c>
      <c r="C432" s="42" t="s">
        <v>5845</v>
      </c>
      <c r="D432" s="42" t="s">
        <v>5721</v>
      </c>
      <c r="E432" s="43" t="s">
        <v>252</v>
      </c>
      <c r="F432" s="44" t="s">
        <v>25</v>
      </c>
      <c r="G432" s="44">
        <v>44655</v>
      </c>
      <c r="H432" s="44">
        <v>45021</v>
      </c>
      <c r="I432" s="45" t="s">
        <v>199</v>
      </c>
      <c r="J432" s="45">
        <f ca="1">H432-CONTROLE!$A$2</f>
        <v>-229</v>
      </c>
      <c r="K432" s="456" t="str">
        <f t="shared" ca="1" si="135"/>
        <v>ENCERRADO</v>
      </c>
      <c r="L432" s="42" t="s">
        <v>5846</v>
      </c>
      <c r="M432" s="42" t="s">
        <v>1264</v>
      </c>
      <c r="N432" s="42" t="s">
        <v>5847</v>
      </c>
      <c r="O432" s="42" t="s">
        <v>866</v>
      </c>
      <c r="P432" s="42" t="s">
        <v>749</v>
      </c>
      <c r="Q432" s="42"/>
      <c r="R432" s="42" t="s">
        <v>396</v>
      </c>
      <c r="S432" s="42" t="s">
        <v>745</v>
      </c>
      <c r="T432" s="42" t="s">
        <v>5848</v>
      </c>
      <c r="U432" s="42"/>
      <c r="V432" s="42" t="s">
        <v>5849</v>
      </c>
      <c r="W432" s="374" t="s">
        <v>1442</v>
      </c>
      <c r="X432" s="48"/>
      <c r="Y432" s="48"/>
      <c r="Z432" s="48"/>
      <c r="AA432" s="48"/>
      <c r="AB432" s="48"/>
      <c r="AC432" s="48"/>
      <c r="AD432" s="48"/>
      <c r="AE432" s="48"/>
      <c r="AF432" s="48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</row>
    <row r="433" spans="1:45" ht="14.25" customHeight="1">
      <c r="A433" s="445" t="s">
        <v>5850</v>
      </c>
      <c r="B433" s="55" t="s">
        <v>5707</v>
      </c>
      <c r="C433" s="55" t="s">
        <v>5851</v>
      </c>
      <c r="D433" s="55" t="s">
        <v>5852</v>
      </c>
      <c r="E433" s="49" t="s">
        <v>1103</v>
      </c>
      <c r="F433" s="49" t="s">
        <v>198</v>
      </c>
      <c r="G433" s="61">
        <v>44383</v>
      </c>
      <c r="H433" s="61">
        <v>45113</v>
      </c>
      <c r="I433" s="62" t="s">
        <v>236</v>
      </c>
      <c r="J433" s="45">
        <f ca="1">H433-CONTROLE!$A$2</f>
        <v>-137</v>
      </c>
      <c r="K433" s="46" t="str">
        <f t="shared" ca="1" si="135"/>
        <v>ENCERRADO</v>
      </c>
      <c r="L433" s="55" t="s">
        <v>1851</v>
      </c>
      <c r="M433" s="55" t="s">
        <v>612</v>
      </c>
      <c r="N433" s="55" t="s">
        <v>5853</v>
      </c>
      <c r="O433" s="55" t="s">
        <v>619</v>
      </c>
      <c r="P433" s="55" t="s">
        <v>620</v>
      </c>
      <c r="Q433" s="63"/>
      <c r="R433" s="63" t="s">
        <v>616</v>
      </c>
      <c r="S433" s="55" t="s">
        <v>806</v>
      </c>
      <c r="T433" s="55" t="s">
        <v>807</v>
      </c>
      <c r="U433" s="64" t="s">
        <v>5854</v>
      </c>
      <c r="V433" s="55" t="s">
        <v>617</v>
      </c>
      <c r="W433" s="55" t="s">
        <v>618</v>
      </c>
      <c r="X433" s="64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</row>
    <row r="434" spans="1:45" ht="14.25" customHeight="1">
      <c r="A434" s="457">
        <v>43252</v>
      </c>
      <c r="B434" s="304" t="s">
        <v>5519</v>
      </c>
      <c r="C434" s="304" t="s">
        <v>5855</v>
      </c>
      <c r="D434" s="304" t="s">
        <v>5521</v>
      </c>
      <c r="E434" s="400"/>
      <c r="F434" s="400"/>
      <c r="G434" s="400">
        <v>43136</v>
      </c>
      <c r="H434" s="400">
        <v>43501</v>
      </c>
      <c r="I434" s="338"/>
      <c r="J434" s="338">
        <f ca="1">H434-A2</f>
        <v>-1749</v>
      </c>
      <c r="K434" s="433" t="s">
        <v>5480</v>
      </c>
      <c r="L434" s="259" t="s">
        <v>5856</v>
      </c>
      <c r="M434" s="259" t="s">
        <v>3575</v>
      </c>
      <c r="N434" s="259"/>
      <c r="O434" s="259"/>
      <c r="P434" s="259"/>
      <c r="Q434" s="18"/>
      <c r="R434" s="18" t="s">
        <v>5857</v>
      </c>
      <c r="S434" s="18" t="s">
        <v>5858</v>
      </c>
      <c r="T434" s="405" t="s">
        <v>1482</v>
      </c>
      <c r="U434" s="259"/>
      <c r="V434" s="259"/>
      <c r="W434" s="259"/>
      <c r="X434" s="230"/>
      <c r="Y434" s="230"/>
      <c r="Z434" s="230"/>
      <c r="AA434" s="230"/>
      <c r="AB434" s="230"/>
      <c r="AC434" s="230"/>
      <c r="AD434" s="230"/>
      <c r="AE434" s="230"/>
      <c r="AF434" s="230"/>
      <c r="AG434" s="230"/>
      <c r="AH434" s="230"/>
      <c r="AI434" s="230"/>
      <c r="AJ434" s="230"/>
      <c r="AK434" s="230"/>
      <c r="AL434" s="230"/>
      <c r="AM434" s="230"/>
      <c r="AN434" s="230"/>
      <c r="AO434" s="230"/>
      <c r="AP434" s="230"/>
      <c r="AQ434" s="230"/>
      <c r="AR434" s="230"/>
      <c r="AS434" s="230"/>
    </row>
    <row r="435" spans="1:45" ht="14.25" customHeight="1">
      <c r="A435" s="436" t="s">
        <v>5859</v>
      </c>
      <c r="B435" s="42" t="s">
        <v>194</v>
      </c>
      <c r="C435" s="42" t="s">
        <v>5860</v>
      </c>
      <c r="D435" s="42" t="s">
        <v>5709</v>
      </c>
      <c r="E435" s="43" t="s">
        <v>197</v>
      </c>
      <c r="F435" s="43" t="s">
        <v>198</v>
      </c>
      <c r="G435" s="44">
        <v>44456</v>
      </c>
      <c r="H435" s="44">
        <v>45186</v>
      </c>
      <c r="I435" s="45" t="s">
        <v>212</v>
      </c>
      <c r="J435" s="45">
        <f ca="1">H435-CONTROLE!$A$2</f>
        <v>-64</v>
      </c>
      <c r="K435" s="46" t="str">
        <f t="shared" ref="K435:K442" ca="1" si="136">IF(J435&lt;=0,"ENCERRADO",IF(J435&lt;=30,"URGENTE",IF(J435&lt;=90,"PROVIDÊNCIAS","VIGENTE")))</f>
        <v>ENCERRADO</v>
      </c>
      <c r="L435" s="42" t="s">
        <v>570</v>
      </c>
      <c r="M435" s="42" t="s">
        <v>571</v>
      </c>
      <c r="N435" s="453" t="s">
        <v>5861</v>
      </c>
      <c r="O435" s="63" t="s">
        <v>717</v>
      </c>
      <c r="P435" s="56" t="s">
        <v>718</v>
      </c>
      <c r="Q435" s="50"/>
      <c r="R435" s="42" t="s">
        <v>242</v>
      </c>
      <c r="S435" s="63" t="s">
        <v>240</v>
      </c>
      <c r="T435" s="119" t="s">
        <v>568</v>
      </c>
      <c r="U435" s="119"/>
      <c r="V435" s="42" t="s">
        <v>5862</v>
      </c>
      <c r="W435" s="42" t="s">
        <v>849</v>
      </c>
      <c r="X435" s="42"/>
      <c r="Y435" s="48"/>
      <c r="Z435" s="48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</row>
    <row r="436" spans="1:45" ht="14.25" customHeight="1">
      <c r="A436" s="436" t="s">
        <v>5863</v>
      </c>
      <c r="B436" s="42" t="s">
        <v>194</v>
      </c>
      <c r="C436" s="42" t="s">
        <v>5864</v>
      </c>
      <c r="D436" s="42" t="s">
        <v>196</v>
      </c>
      <c r="E436" s="43" t="s">
        <v>197</v>
      </c>
      <c r="F436" s="43" t="s">
        <v>198</v>
      </c>
      <c r="G436" s="44">
        <v>44435</v>
      </c>
      <c r="H436" s="44">
        <v>45165</v>
      </c>
      <c r="I436" s="45" t="s">
        <v>633</v>
      </c>
      <c r="J436" s="45">
        <f ca="1">H436-CONTROLE!$A$2</f>
        <v>-85</v>
      </c>
      <c r="K436" s="46" t="str">
        <f t="shared" ca="1" si="136"/>
        <v>ENCERRADO</v>
      </c>
      <c r="L436" s="42" t="s">
        <v>281</v>
      </c>
      <c r="M436" s="42" t="s">
        <v>282</v>
      </c>
      <c r="N436" s="47" t="s">
        <v>5865</v>
      </c>
      <c r="O436" s="55" t="s">
        <v>284</v>
      </c>
      <c r="P436" s="56" t="s">
        <v>285</v>
      </c>
      <c r="Q436" s="50"/>
      <c r="R436" s="42" t="s">
        <v>726</v>
      </c>
      <c r="S436" s="42" t="s">
        <v>4676</v>
      </c>
      <c r="T436" s="42" t="s">
        <v>4677</v>
      </c>
      <c r="U436" s="42"/>
      <c r="V436" s="42" t="s">
        <v>289</v>
      </c>
      <c r="W436" s="369" t="s">
        <v>290</v>
      </c>
      <c r="X436" s="369"/>
      <c r="Y436" s="439"/>
      <c r="Z436" s="439"/>
      <c r="AA436" s="439"/>
      <c r="AB436" s="439"/>
      <c r="AC436" s="439"/>
      <c r="AD436" s="439"/>
      <c r="AE436" s="439"/>
      <c r="AF436" s="439"/>
      <c r="AG436" s="439"/>
      <c r="AH436" s="439"/>
      <c r="AI436" s="439"/>
      <c r="AJ436" s="439"/>
      <c r="AK436" s="439"/>
      <c r="AL436" s="439"/>
      <c r="AM436" s="439"/>
      <c r="AN436" s="439"/>
      <c r="AO436" s="439"/>
      <c r="AP436" s="439"/>
      <c r="AQ436" s="439"/>
      <c r="AR436" s="439"/>
      <c r="AS436" s="439"/>
    </row>
    <row r="437" spans="1:45" ht="14.25" customHeight="1">
      <c r="A437" s="437" t="s">
        <v>5866</v>
      </c>
      <c r="B437" s="55" t="s">
        <v>5591</v>
      </c>
      <c r="C437" s="55" t="s">
        <v>5867</v>
      </c>
      <c r="D437" s="55" t="s">
        <v>5593</v>
      </c>
      <c r="E437" s="49" t="s">
        <v>5594</v>
      </c>
      <c r="F437" s="49" t="s">
        <v>25</v>
      </c>
      <c r="G437" s="61">
        <v>44656</v>
      </c>
      <c r="H437" s="61">
        <v>45110</v>
      </c>
      <c r="I437" s="62" t="s">
        <v>236</v>
      </c>
      <c r="J437" s="45">
        <f ca="1">H437-CONTROLE!$A$2</f>
        <v>-140</v>
      </c>
      <c r="K437" s="46" t="str">
        <f t="shared" ca="1" si="136"/>
        <v>ENCERRADO</v>
      </c>
      <c r="L437" s="55" t="s">
        <v>4840</v>
      </c>
      <c r="M437" s="55" t="s">
        <v>2708</v>
      </c>
      <c r="N437" s="55" t="s">
        <v>5868</v>
      </c>
      <c r="O437" s="55" t="s">
        <v>254</v>
      </c>
      <c r="P437" s="55" t="s">
        <v>44</v>
      </c>
      <c r="Q437" s="63"/>
      <c r="R437" s="63" t="s">
        <v>32</v>
      </c>
      <c r="S437" s="55" t="s">
        <v>5290</v>
      </c>
      <c r="T437" s="128" t="s">
        <v>5869</v>
      </c>
      <c r="U437" s="64"/>
      <c r="V437" s="55" t="s">
        <v>27</v>
      </c>
      <c r="W437" s="55" t="s">
        <v>385</v>
      </c>
      <c r="X437" s="64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</row>
    <row r="438" spans="1:45" ht="14.25" customHeight="1">
      <c r="A438" s="437" t="s">
        <v>5866</v>
      </c>
      <c r="B438" s="55" t="s">
        <v>5591</v>
      </c>
      <c r="C438" s="55" t="s">
        <v>5867</v>
      </c>
      <c r="D438" s="55" t="s">
        <v>5593</v>
      </c>
      <c r="E438" s="49" t="s">
        <v>5594</v>
      </c>
      <c r="F438" s="49" t="s">
        <v>25</v>
      </c>
      <c r="G438" s="61">
        <v>44656</v>
      </c>
      <c r="H438" s="61">
        <v>45110</v>
      </c>
      <c r="I438" s="62" t="s">
        <v>236</v>
      </c>
      <c r="J438" s="45">
        <f ca="1">H438-CONTROLE!$A$2</f>
        <v>-140</v>
      </c>
      <c r="K438" s="46" t="str">
        <f t="shared" ca="1" si="136"/>
        <v>ENCERRADO</v>
      </c>
      <c r="L438" s="55" t="s">
        <v>4840</v>
      </c>
      <c r="M438" s="55" t="s">
        <v>2708</v>
      </c>
      <c r="N438" s="55" t="s">
        <v>5868</v>
      </c>
      <c r="O438" s="55" t="s">
        <v>254</v>
      </c>
      <c r="P438" s="55" t="s">
        <v>44</v>
      </c>
      <c r="Q438" s="63"/>
      <c r="R438" s="63" t="s">
        <v>396</v>
      </c>
      <c r="S438" s="55" t="s">
        <v>5272</v>
      </c>
      <c r="T438" s="55" t="s">
        <v>1223</v>
      </c>
      <c r="U438" s="64"/>
      <c r="V438" s="55" t="s">
        <v>5870</v>
      </c>
      <c r="W438" s="55" t="s">
        <v>749</v>
      </c>
      <c r="X438" s="64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</row>
    <row r="439" spans="1:45" ht="14.25" customHeight="1">
      <c r="A439" s="42" t="s">
        <v>5871</v>
      </c>
      <c r="B439" s="42" t="s">
        <v>5872</v>
      </c>
      <c r="C439" s="42"/>
      <c r="D439" s="42" t="s">
        <v>5873</v>
      </c>
      <c r="E439" s="44"/>
      <c r="F439" s="44"/>
      <c r="G439" s="44">
        <v>43319</v>
      </c>
      <c r="H439" s="44">
        <v>43684</v>
      </c>
      <c r="I439" s="45"/>
      <c r="J439" s="45">
        <f ca="1">H439-A2</f>
        <v>-1566</v>
      </c>
      <c r="K439" s="371" t="str">
        <f t="shared" ca="1" si="136"/>
        <v>ENCERRADO</v>
      </c>
      <c r="L439" s="42" t="s">
        <v>264</v>
      </c>
      <c r="M439" s="42" t="s">
        <v>265</v>
      </c>
      <c r="N439" s="51"/>
      <c r="O439" s="51" t="s">
        <v>4617</v>
      </c>
      <c r="P439" s="42" t="s">
        <v>4618</v>
      </c>
      <c r="Q439" s="42"/>
      <c r="R439" s="42" t="s">
        <v>4773</v>
      </c>
      <c r="S439" s="51" t="s">
        <v>4617</v>
      </c>
      <c r="T439" s="42" t="s">
        <v>4618</v>
      </c>
      <c r="U439" s="42"/>
      <c r="V439" s="42" t="s">
        <v>1597</v>
      </c>
      <c r="W439" s="42" t="s">
        <v>268</v>
      </c>
      <c r="X439" s="48"/>
      <c r="Y439" s="48"/>
      <c r="Z439" s="48"/>
      <c r="AA439" s="48"/>
      <c r="AB439" s="48"/>
      <c r="AC439" s="48"/>
      <c r="AD439" s="48"/>
      <c r="AE439" s="48"/>
      <c r="AF439" s="48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</row>
    <row r="440" spans="1:45" ht="14.25" customHeight="1">
      <c r="A440" s="42" t="s">
        <v>5871</v>
      </c>
      <c r="B440" s="42" t="s">
        <v>5872</v>
      </c>
      <c r="C440" s="42"/>
      <c r="D440" s="42" t="s">
        <v>5873</v>
      </c>
      <c r="E440" s="44"/>
      <c r="F440" s="44"/>
      <c r="G440" s="44">
        <v>43319</v>
      </c>
      <c r="H440" s="44">
        <v>43684</v>
      </c>
      <c r="I440" s="45"/>
      <c r="J440" s="45">
        <f ca="1">H440-A2</f>
        <v>-1566</v>
      </c>
      <c r="K440" s="362" t="str">
        <f t="shared" ca="1" si="136"/>
        <v>ENCERRADO</v>
      </c>
      <c r="L440" s="42" t="s">
        <v>264</v>
      </c>
      <c r="M440" s="42" t="s">
        <v>265</v>
      </c>
      <c r="N440" s="51"/>
      <c r="O440" s="51" t="s">
        <v>4617</v>
      </c>
      <c r="P440" s="42" t="s">
        <v>4618</v>
      </c>
      <c r="Q440" s="42"/>
      <c r="R440" s="42" t="s">
        <v>4772</v>
      </c>
      <c r="S440" s="42" t="s">
        <v>273</v>
      </c>
      <c r="T440" s="374" t="s">
        <v>274</v>
      </c>
      <c r="U440" s="51"/>
      <c r="V440" s="51" t="s">
        <v>4617</v>
      </c>
      <c r="W440" s="42" t="s">
        <v>4618</v>
      </c>
      <c r="X440" s="48"/>
      <c r="Y440" s="48"/>
      <c r="Z440" s="48"/>
      <c r="AA440" s="48"/>
      <c r="AB440" s="48"/>
      <c r="AC440" s="48"/>
      <c r="AD440" s="48"/>
      <c r="AE440" s="48"/>
      <c r="AF440" s="48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</row>
    <row r="441" spans="1:45" ht="14.25" customHeight="1">
      <c r="A441" s="60" t="s">
        <v>5874</v>
      </c>
      <c r="B441" s="55" t="s">
        <v>194</v>
      </c>
      <c r="C441" s="55" t="s">
        <v>5875</v>
      </c>
      <c r="D441" s="55" t="s">
        <v>196</v>
      </c>
      <c r="E441" s="49" t="s">
        <v>197</v>
      </c>
      <c r="F441" s="49" t="s">
        <v>198</v>
      </c>
      <c r="G441" s="61">
        <v>44452</v>
      </c>
      <c r="H441" s="61">
        <v>45182</v>
      </c>
      <c r="I441" s="62" t="s">
        <v>212</v>
      </c>
      <c r="J441" s="45">
        <f ca="1">H441-CONTROLE!$A$2</f>
        <v>-68</v>
      </c>
      <c r="K441" s="46" t="str">
        <f t="shared" ca="1" si="136"/>
        <v>ENCERRADO</v>
      </c>
      <c r="L441" s="55" t="s">
        <v>780</v>
      </c>
      <c r="M441" s="55" t="s">
        <v>781</v>
      </c>
      <c r="N441" s="55" t="s">
        <v>5876</v>
      </c>
      <c r="O441" s="55" t="s">
        <v>4750</v>
      </c>
      <c r="P441" s="55" t="s">
        <v>308</v>
      </c>
      <c r="Q441" s="63"/>
      <c r="R441" s="63" t="s">
        <v>309</v>
      </c>
      <c r="S441" s="55" t="s">
        <v>310</v>
      </c>
      <c r="T441" s="55" t="s">
        <v>311</v>
      </c>
      <c r="U441" s="64"/>
      <c r="V441" s="55" t="s">
        <v>5877</v>
      </c>
      <c r="W441" s="55" t="s">
        <v>313</v>
      </c>
      <c r="X441" s="64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</row>
    <row r="442" spans="1:45" ht="14.25" customHeight="1">
      <c r="A442" s="60" t="s">
        <v>5874</v>
      </c>
      <c r="B442" s="55" t="s">
        <v>194</v>
      </c>
      <c r="C442" s="55" t="s">
        <v>5875</v>
      </c>
      <c r="D442" s="55" t="s">
        <v>196</v>
      </c>
      <c r="E442" s="49" t="s">
        <v>197</v>
      </c>
      <c r="F442" s="49" t="s">
        <v>198</v>
      </c>
      <c r="G442" s="61">
        <v>44452</v>
      </c>
      <c r="H442" s="61">
        <v>45182</v>
      </c>
      <c r="I442" s="62" t="s">
        <v>212</v>
      </c>
      <c r="J442" s="45">
        <f ca="1">H442-CONTROLE!$A$2</f>
        <v>-68</v>
      </c>
      <c r="K442" s="46" t="str">
        <f t="shared" ca="1" si="136"/>
        <v>ENCERRADO</v>
      </c>
      <c r="L442" s="55" t="s">
        <v>780</v>
      </c>
      <c r="M442" s="55" t="s">
        <v>305</v>
      </c>
      <c r="N442" s="55" t="s">
        <v>5876</v>
      </c>
      <c r="O442" s="55" t="s">
        <v>4750</v>
      </c>
      <c r="P442" s="55" t="s">
        <v>308</v>
      </c>
      <c r="Q442" s="63"/>
      <c r="R442" s="63" t="s">
        <v>367</v>
      </c>
      <c r="S442" s="55" t="s">
        <v>368</v>
      </c>
      <c r="T442" s="55" t="s">
        <v>369</v>
      </c>
      <c r="U442" s="64"/>
      <c r="V442" s="55" t="s">
        <v>4693</v>
      </c>
      <c r="W442" s="55" t="s">
        <v>5457</v>
      </c>
      <c r="X442" s="64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</row>
    <row r="443" spans="1:45" ht="14.25" customHeight="1">
      <c r="A443" s="42" t="s">
        <v>5878</v>
      </c>
      <c r="B443" s="42" t="s">
        <v>5879</v>
      </c>
      <c r="C443" s="42" t="s">
        <v>5880</v>
      </c>
      <c r="D443" s="42" t="s">
        <v>5881</v>
      </c>
      <c r="E443" s="44"/>
      <c r="F443" s="44"/>
      <c r="G443" s="44">
        <v>43573</v>
      </c>
      <c r="H443" s="44">
        <v>43817</v>
      </c>
      <c r="I443" s="45"/>
      <c r="J443" s="45">
        <f>H443-A81</f>
        <v>2146</v>
      </c>
      <c r="K443" s="456" t="s">
        <v>5882</v>
      </c>
      <c r="L443" s="435" t="s">
        <v>1311</v>
      </c>
      <c r="M443" s="42" t="s">
        <v>5191</v>
      </c>
      <c r="N443" s="42"/>
      <c r="O443" s="42" t="s">
        <v>5342</v>
      </c>
      <c r="P443" s="42" t="s">
        <v>5343</v>
      </c>
      <c r="Q443" s="42"/>
      <c r="R443" s="42" t="s">
        <v>90</v>
      </c>
      <c r="S443" s="42" t="s">
        <v>5883</v>
      </c>
      <c r="T443" s="42" t="s">
        <v>5884</v>
      </c>
      <c r="U443" s="427"/>
      <c r="V443" s="427" t="s">
        <v>5885</v>
      </c>
      <c r="W443" s="42" t="s">
        <v>5886</v>
      </c>
      <c r="X443" s="48"/>
      <c r="Y443" s="48"/>
      <c r="Z443" s="48"/>
      <c r="AA443" s="48"/>
      <c r="AB443" s="48"/>
      <c r="AC443" s="48"/>
      <c r="AD443" s="48"/>
      <c r="AE443" s="48"/>
      <c r="AF443" s="48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</row>
    <row r="444" spans="1:45" ht="14.25" customHeight="1">
      <c r="A444" s="42" t="s">
        <v>5887</v>
      </c>
      <c r="B444" s="42" t="s">
        <v>5888</v>
      </c>
      <c r="C444" s="42"/>
      <c r="D444" s="42" t="s">
        <v>5889</v>
      </c>
      <c r="E444" s="44"/>
      <c r="F444" s="44"/>
      <c r="G444" s="44">
        <v>43339</v>
      </c>
      <c r="H444" s="44">
        <v>43704</v>
      </c>
      <c r="I444" s="45"/>
      <c r="J444" s="45">
        <f ca="1">H444-A2</f>
        <v>-1546</v>
      </c>
      <c r="K444" s="362" t="str">
        <f t="shared" ref="K444:K453" ca="1" si="137">IF(J444&lt;=0,"ENCERRADO",IF(J444&lt;=30,"URGENTE",IF(J444&lt;=90,"PROVIDÊNCIAS","VIGENTE")))</f>
        <v>ENCERRADO</v>
      </c>
      <c r="L444" s="42" t="s">
        <v>5222</v>
      </c>
      <c r="M444" s="65" t="s">
        <v>5223</v>
      </c>
      <c r="N444" s="51"/>
      <c r="O444" s="51" t="s">
        <v>78</v>
      </c>
      <c r="P444" s="65" t="s">
        <v>79</v>
      </c>
      <c r="Q444" s="42"/>
      <c r="R444" s="42" t="s">
        <v>77</v>
      </c>
      <c r="S444" s="42" t="s">
        <v>297</v>
      </c>
      <c r="T444" s="65" t="s">
        <v>298</v>
      </c>
      <c r="U444" s="51"/>
      <c r="V444" s="51" t="s">
        <v>295</v>
      </c>
      <c r="W444" s="65" t="s">
        <v>296</v>
      </c>
      <c r="X444" s="48"/>
      <c r="Y444" s="48"/>
      <c r="Z444" s="48"/>
      <c r="AA444" s="48"/>
      <c r="AB444" s="48"/>
      <c r="AC444" s="48"/>
      <c r="AD444" s="48"/>
      <c r="AE444" s="48"/>
      <c r="AF444" s="48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</row>
    <row r="445" spans="1:45" ht="14.25" customHeight="1">
      <c r="A445" s="42" t="s">
        <v>5890</v>
      </c>
      <c r="B445" s="42" t="s">
        <v>5891</v>
      </c>
      <c r="C445" s="42" t="s">
        <v>5892</v>
      </c>
      <c r="D445" s="42" t="s">
        <v>5893</v>
      </c>
      <c r="E445" s="44"/>
      <c r="F445" s="44"/>
      <c r="G445" s="44">
        <v>43349</v>
      </c>
      <c r="H445" s="44">
        <v>43714</v>
      </c>
      <c r="I445" s="45"/>
      <c r="J445" s="45">
        <f ca="1">H445-A2</f>
        <v>-1536</v>
      </c>
      <c r="K445" s="362" t="str">
        <f t="shared" ca="1" si="137"/>
        <v>ENCERRADO</v>
      </c>
      <c r="L445" s="42" t="s">
        <v>154</v>
      </c>
      <c r="M445" s="42" t="s">
        <v>155</v>
      </c>
      <c r="N445" s="427"/>
      <c r="O445" s="427" t="s">
        <v>5894</v>
      </c>
      <c r="P445" s="42" t="s">
        <v>5763</v>
      </c>
      <c r="Q445" s="42"/>
      <c r="R445" s="42" t="s">
        <v>160</v>
      </c>
      <c r="S445" s="51" t="s">
        <v>2330</v>
      </c>
      <c r="T445" s="42" t="s">
        <v>4620</v>
      </c>
      <c r="U445" s="42"/>
      <c r="V445" s="42" t="s">
        <v>5503</v>
      </c>
      <c r="W445" s="42" t="s">
        <v>1610</v>
      </c>
      <c r="X445" s="48"/>
      <c r="Y445" s="48"/>
      <c r="Z445" s="48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</row>
    <row r="446" spans="1:45" ht="14.25" customHeight="1">
      <c r="A446" s="42" t="s">
        <v>5895</v>
      </c>
      <c r="B446" s="50" t="s">
        <v>5597</v>
      </c>
      <c r="C446" s="50" t="s">
        <v>5896</v>
      </c>
      <c r="D446" s="50" t="s">
        <v>5897</v>
      </c>
      <c r="E446" s="49" t="s">
        <v>1010</v>
      </c>
      <c r="F446" s="382"/>
      <c r="G446" s="382">
        <v>43802</v>
      </c>
      <c r="H446" s="382">
        <v>44168</v>
      </c>
      <c r="I446" s="458" t="s">
        <v>26</v>
      </c>
      <c r="J446" s="45">
        <f ca="1">H446-CONTROLE!$A$2</f>
        <v>-1082</v>
      </c>
      <c r="K446" s="362" t="str">
        <f t="shared" ca="1" si="137"/>
        <v>ENCERRADO</v>
      </c>
      <c r="L446" s="117" t="s">
        <v>185</v>
      </c>
      <c r="M446" s="429" t="s">
        <v>186</v>
      </c>
      <c r="N446" s="119"/>
      <c r="O446" s="119" t="s">
        <v>215</v>
      </c>
      <c r="P446" s="63" t="s">
        <v>189</v>
      </c>
      <c r="Q446" s="63"/>
      <c r="R446" s="63" t="s">
        <v>187</v>
      </c>
      <c r="S446" s="452" t="s">
        <v>191</v>
      </c>
      <c r="T446" s="119" t="s">
        <v>192</v>
      </c>
      <c r="U446" s="459"/>
      <c r="V446" s="452" t="s">
        <v>649</v>
      </c>
      <c r="W446" s="459" t="s">
        <v>650</v>
      </c>
      <c r="X446" s="276"/>
      <c r="Y446" s="276"/>
      <c r="Z446" s="276"/>
      <c r="AA446" s="276"/>
      <c r="AB446" s="276"/>
      <c r="AC446" s="276"/>
      <c r="AD446" s="276"/>
      <c r="AE446" s="276"/>
      <c r="AF446" s="276"/>
      <c r="AG446" s="276"/>
      <c r="AH446" s="276"/>
      <c r="AI446" s="276"/>
      <c r="AJ446" s="276"/>
      <c r="AK446" s="276"/>
      <c r="AL446" s="276"/>
      <c r="AM446" s="276"/>
      <c r="AN446" s="276"/>
      <c r="AO446" s="276"/>
      <c r="AP446" s="276"/>
      <c r="AQ446" s="276"/>
      <c r="AR446" s="276"/>
      <c r="AS446" s="276"/>
    </row>
    <row r="447" spans="1:45" ht="14.25" customHeight="1">
      <c r="A447" s="42" t="s">
        <v>5898</v>
      </c>
      <c r="B447" s="42" t="s">
        <v>5899</v>
      </c>
      <c r="C447" s="42"/>
      <c r="D447" s="42" t="s">
        <v>5900</v>
      </c>
      <c r="E447" s="43" t="s">
        <v>181</v>
      </c>
      <c r="F447" s="44"/>
      <c r="G447" s="44">
        <v>44035</v>
      </c>
      <c r="H447" s="44">
        <v>44399</v>
      </c>
      <c r="I447" s="45" t="s">
        <v>236</v>
      </c>
      <c r="J447" s="45">
        <f ca="1">H447-CONTROLE!$A$2</f>
        <v>-851</v>
      </c>
      <c r="K447" s="371" t="str">
        <f t="shared" ca="1" si="137"/>
        <v>ENCERRADO</v>
      </c>
      <c r="L447" s="42" t="s">
        <v>768</v>
      </c>
      <c r="M447" s="42" t="s">
        <v>769</v>
      </c>
      <c r="N447" s="42"/>
      <c r="O447" s="42" t="s">
        <v>1285</v>
      </c>
      <c r="P447" s="42" t="s">
        <v>1286</v>
      </c>
      <c r="Q447" s="42"/>
      <c r="R447" s="42" t="s">
        <v>172</v>
      </c>
      <c r="S447" s="42" t="s">
        <v>1468</v>
      </c>
      <c r="T447" s="51" t="s">
        <v>1469</v>
      </c>
      <c r="U447" s="42"/>
      <c r="V447" s="42" t="s">
        <v>5901</v>
      </c>
      <c r="W447" s="42" t="s">
        <v>5902</v>
      </c>
      <c r="X447" s="48"/>
      <c r="Y447" s="48"/>
      <c r="Z447" s="48"/>
      <c r="AA447" s="48"/>
      <c r="AB447" s="48"/>
      <c r="AC447" s="48"/>
      <c r="AD447" s="48"/>
      <c r="AE447" s="48"/>
      <c r="AF447" s="48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</row>
    <row r="448" spans="1:45" ht="14.25" customHeight="1">
      <c r="A448" s="42" t="s">
        <v>5903</v>
      </c>
      <c r="B448" s="42" t="s">
        <v>194</v>
      </c>
      <c r="C448" s="42" t="s">
        <v>5904</v>
      </c>
      <c r="D448" s="42" t="s">
        <v>5905</v>
      </c>
      <c r="E448" s="43" t="s">
        <v>197</v>
      </c>
      <c r="F448" s="44"/>
      <c r="G448" s="44">
        <v>44453</v>
      </c>
      <c r="H448" s="44">
        <v>44513</v>
      </c>
      <c r="I448" s="45" t="s">
        <v>55</v>
      </c>
      <c r="J448" s="45">
        <f ca="1">H448-CONTROLE!$A$2</f>
        <v>-737</v>
      </c>
      <c r="K448" s="371" t="str">
        <f t="shared" ca="1" si="137"/>
        <v>ENCERRADO</v>
      </c>
      <c r="L448" s="42" t="s">
        <v>220</v>
      </c>
      <c r="M448" s="42" t="s">
        <v>221</v>
      </c>
      <c r="N448" s="59"/>
      <c r="O448" s="59" t="s">
        <v>223</v>
      </c>
      <c r="P448" s="42" t="s">
        <v>5280</v>
      </c>
      <c r="Q448" s="42"/>
      <c r="R448" s="42" t="s">
        <v>226</v>
      </c>
      <c r="S448" s="42" t="s">
        <v>230</v>
      </c>
      <c r="T448" s="42" t="s">
        <v>231</v>
      </c>
      <c r="U448" s="42"/>
      <c r="V448" s="42" t="s">
        <v>220</v>
      </c>
      <c r="W448" s="42" t="s">
        <v>221</v>
      </c>
      <c r="X448" s="48"/>
      <c r="Y448" s="48"/>
      <c r="Z448" s="48"/>
      <c r="AA448" s="48"/>
      <c r="AB448" s="48"/>
      <c r="AC448" s="48"/>
      <c r="AD448" s="48"/>
      <c r="AE448" s="48"/>
      <c r="AF448" s="48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</row>
    <row r="449" spans="1:45" ht="14.25" customHeight="1">
      <c r="A449" s="42" t="s">
        <v>5906</v>
      </c>
      <c r="B449" s="42" t="s">
        <v>194</v>
      </c>
      <c r="C449" s="42" t="s">
        <v>5907</v>
      </c>
      <c r="D449" s="42" t="s">
        <v>5908</v>
      </c>
      <c r="E449" s="43" t="s">
        <v>197</v>
      </c>
      <c r="F449" s="44"/>
      <c r="G449" s="44">
        <v>44453</v>
      </c>
      <c r="H449" s="44">
        <v>44544</v>
      </c>
      <c r="I449" s="45" t="s">
        <v>26</v>
      </c>
      <c r="J449" s="45">
        <f ca="1">H449-CONTROLE!$A$2</f>
        <v>-706</v>
      </c>
      <c r="K449" s="362" t="str">
        <f t="shared" ca="1" si="137"/>
        <v>ENCERRADO</v>
      </c>
      <c r="L449" s="42" t="s">
        <v>341</v>
      </c>
      <c r="M449" s="42" t="s">
        <v>342</v>
      </c>
      <c r="N449" s="42"/>
      <c r="O449" s="42" t="s">
        <v>344</v>
      </c>
      <c r="P449" s="42" t="s">
        <v>5909</v>
      </c>
      <c r="Q449" s="51"/>
      <c r="R449" s="51" t="s">
        <v>5910</v>
      </c>
      <c r="S449" s="42" t="s">
        <v>736</v>
      </c>
      <c r="T449" s="42" t="s">
        <v>737</v>
      </c>
      <c r="U449" s="51"/>
      <c r="V449" s="51" t="s">
        <v>347</v>
      </c>
      <c r="W449" s="42" t="s">
        <v>348</v>
      </c>
      <c r="X449" s="48"/>
      <c r="Y449" s="48"/>
      <c r="Z449" s="48"/>
      <c r="AA449" s="48"/>
      <c r="AB449" s="48"/>
      <c r="AC449" s="48"/>
      <c r="AD449" s="48"/>
      <c r="AE449" s="48"/>
      <c r="AF449" s="48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</row>
    <row r="450" spans="1:45" ht="14.25" customHeight="1">
      <c r="A450" s="42" t="s">
        <v>5906</v>
      </c>
      <c r="B450" s="42" t="s">
        <v>194</v>
      </c>
      <c r="C450" s="42" t="s">
        <v>5907</v>
      </c>
      <c r="D450" s="42" t="s">
        <v>5908</v>
      </c>
      <c r="E450" s="43" t="s">
        <v>197</v>
      </c>
      <c r="F450" s="44"/>
      <c r="G450" s="44">
        <v>44453</v>
      </c>
      <c r="H450" s="44">
        <v>44544</v>
      </c>
      <c r="I450" s="45" t="s">
        <v>26</v>
      </c>
      <c r="J450" s="45">
        <f ca="1">H450-CONTROLE!$A$2</f>
        <v>-706</v>
      </c>
      <c r="K450" s="362" t="str">
        <f t="shared" ca="1" si="137"/>
        <v>ENCERRADO</v>
      </c>
      <c r="L450" s="42" t="s">
        <v>341</v>
      </c>
      <c r="M450" s="42" t="s">
        <v>342</v>
      </c>
      <c r="N450" s="42"/>
      <c r="O450" s="42" t="s">
        <v>344</v>
      </c>
      <c r="P450" s="42" t="s">
        <v>5909</v>
      </c>
      <c r="Q450" s="42"/>
      <c r="R450" s="42" t="s">
        <v>353</v>
      </c>
      <c r="S450" s="42" t="s">
        <v>5911</v>
      </c>
      <c r="T450" s="42" t="s">
        <v>799</v>
      </c>
      <c r="U450" s="42"/>
      <c r="V450" s="42" t="s">
        <v>5113</v>
      </c>
      <c r="W450" s="42" t="s">
        <v>1317</v>
      </c>
      <c r="X450" s="48"/>
      <c r="Y450" s="48"/>
      <c r="Z450" s="48"/>
      <c r="AA450" s="48"/>
      <c r="AB450" s="48"/>
      <c r="AC450" s="48"/>
      <c r="AD450" s="48"/>
      <c r="AE450" s="48"/>
      <c r="AF450" s="48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</row>
    <row r="451" spans="1:45" ht="14.25" customHeight="1">
      <c r="A451" s="143" t="s">
        <v>5912</v>
      </c>
      <c r="B451" s="73" t="s">
        <v>194</v>
      </c>
      <c r="C451" s="144" t="s">
        <v>5913</v>
      </c>
      <c r="D451" s="144" t="s">
        <v>196</v>
      </c>
      <c r="E451" s="145" t="s">
        <v>197</v>
      </c>
      <c r="F451" s="145" t="s">
        <v>198</v>
      </c>
      <c r="G451" s="146">
        <v>44455</v>
      </c>
      <c r="H451" s="147">
        <v>45185</v>
      </c>
      <c r="I451" s="148" t="s">
        <v>212</v>
      </c>
      <c r="J451" s="148">
        <f ca="1">H451-CONTROLE!$A$2</f>
        <v>-65</v>
      </c>
      <c r="K451" s="142" t="str">
        <f t="shared" ca="1" si="137"/>
        <v>ENCERRADO</v>
      </c>
      <c r="L451" s="73" t="s">
        <v>1851</v>
      </c>
      <c r="M451" s="73" t="s">
        <v>612</v>
      </c>
      <c r="N451" s="150" t="s">
        <v>5914</v>
      </c>
      <c r="O451" s="73" t="s">
        <v>619</v>
      </c>
      <c r="P451" s="73" t="s">
        <v>620</v>
      </c>
      <c r="Q451" s="150"/>
      <c r="R451" s="73" t="s">
        <v>616</v>
      </c>
      <c r="S451" s="73" t="s">
        <v>930</v>
      </c>
      <c r="T451" s="73" t="s">
        <v>618</v>
      </c>
      <c r="U451" s="150"/>
      <c r="V451" s="73" t="s">
        <v>806</v>
      </c>
      <c r="W451" s="143" t="s">
        <v>807</v>
      </c>
      <c r="X451" s="150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</row>
    <row r="452" spans="1:45" ht="14.25" customHeight="1">
      <c r="A452" s="42" t="s">
        <v>5915</v>
      </c>
      <c r="B452" s="42" t="s">
        <v>194</v>
      </c>
      <c r="C452" s="42" t="s">
        <v>5916</v>
      </c>
      <c r="D452" s="42" t="s">
        <v>196</v>
      </c>
      <c r="E452" s="43" t="s">
        <v>197</v>
      </c>
      <c r="F452" s="43" t="s">
        <v>198</v>
      </c>
      <c r="G452" s="44">
        <v>44456</v>
      </c>
      <c r="H452" s="44">
        <v>45186</v>
      </c>
      <c r="I452" s="45" t="s">
        <v>212</v>
      </c>
      <c r="J452" s="45">
        <f ca="1">H452-CONTROLE!$A$2</f>
        <v>-64</v>
      </c>
      <c r="K452" s="46" t="str">
        <f t="shared" ca="1" si="137"/>
        <v>ENCERRADO</v>
      </c>
      <c r="L452" s="42" t="s">
        <v>5917</v>
      </c>
      <c r="M452" s="42" t="s">
        <v>376</v>
      </c>
      <c r="N452" s="453" t="s">
        <v>5918</v>
      </c>
      <c r="O452" s="63" t="s">
        <v>56</v>
      </c>
      <c r="P452" s="56" t="s">
        <v>57</v>
      </c>
      <c r="Q452" s="50"/>
      <c r="R452" s="42" t="s">
        <v>5919</v>
      </c>
      <c r="S452" s="63" t="s">
        <v>4846</v>
      </c>
      <c r="T452" s="119" t="s">
        <v>4846</v>
      </c>
      <c r="U452" s="460"/>
      <c r="V452" s="42" t="s">
        <v>1531</v>
      </c>
      <c r="W452" s="42" t="s">
        <v>1532</v>
      </c>
      <c r="X452" s="42"/>
      <c r="Y452" s="48"/>
      <c r="Z452" s="48"/>
      <c r="AA452" s="48"/>
      <c r="AB452" s="48"/>
      <c r="AC452" s="48"/>
      <c r="AD452" s="48"/>
      <c r="AE452" s="48"/>
      <c r="AF452" s="48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</row>
    <row r="453" spans="1:45" ht="14.25" customHeight="1">
      <c r="A453" s="42" t="s">
        <v>5915</v>
      </c>
      <c r="B453" s="42" t="s">
        <v>194</v>
      </c>
      <c r="C453" s="42" t="s">
        <v>5916</v>
      </c>
      <c r="D453" s="42" t="s">
        <v>196</v>
      </c>
      <c r="E453" s="43" t="s">
        <v>197</v>
      </c>
      <c r="F453" s="43" t="s">
        <v>198</v>
      </c>
      <c r="G453" s="44">
        <v>44456</v>
      </c>
      <c r="H453" s="44">
        <v>45186</v>
      </c>
      <c r="I453" s="45" t="s">
        <v>212</v>
      </c>
      <c r="J453" s="45">
        <f ca="1">H453-CONTROLE!$A$2</f>
        <v>-64</v>
      </c>
      <c r="K453" s="46" t="str">
        <f t="shared" ca="1" si="137"/>
        <v>ENCERRADO</v>
      </c>
      <c r="L453" s="42" t="s">
        <v>5917</v>
      </c>
      <c r="M453" s="42" t="s">
        <v>376</v>
      </c>
      <c r="N453" s="453" t="s">
        <v>5918</v>
      </c>
      <c r="O453" s="63" t="s">
        <v>56</v>
      </c>
      <c r="P453" s="56" t="s">
        <v>57</v>
      </c>
      <c r="Q453" s="50"/>
      <c r="R453" s="42" t="s">
        <v>1145</v>
      </c>
      <c r="S453" s="63" t="s">
        <v>5920</v>
      </c>
      <c r="T453" s="119" t="s">
        <v>2522</v>
      </c>
      <c r="U453" s="119" t="s">
        <v>5921</v>
      </c>
      <c r="V453" s="42" t="s">
        <v>5922</v>
      </c>
      <c r="W453" s="42" t="s">
        <v>3769</v>
      </c>
      <c r="X453" s="119" t="s">
        <v>5921</v>
      </c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</row>
    <row r="454" spans="1:45" ht="14.25" customHeight="1">
      <c r="A454" s="457">
        <v>43282</v>
      </c>
      <c r="B454" s="304" t="s">
        <v>5519</v>
      </c>
      <c r="C454" s="304" t="s">
        <v>5923</v>
      </c>
      <c r="D454" s="304" t="s">
        <v>5521</v>
      </c>
      <c r="E454" s="400"/>
      <c r="F454" s="400"/>
      <c r="G454" s="400">
        <v>43140</v>
      </c>
      <c r="H454" s="400">
        <v>43505</v>
      </c>
      <c r="I454" s="338"/>
      <c r="J454" s="338">
        <f ca="1">H454-A2</f>
        <v>-1745</v>
      </c>
      <c r="K454" s="433" t="s">
        <v>5480</v>
      </c>
      <c r="L454" s="259" t="s">
        <v>5056</v>
      </c>
      <c r="M454" s="18" t="s">
        <v>5057</v>
      </c>
      <c r="N454" s="259"/>
      <c r="O454" s="259" t="s">
        <v>1314</v>
      </c>
      <c r="P454" s="230" t="s">
        <v>920</v>
      </c>
      <c r="Q454" s="276"/>
      <c r="R454" s="18" t="s">
        <v>4695</v>
      </c>
      <c r="S454" s="259" t="s">
        <v>5054</v>
      </c>
      <c r="T454" s="461" t="s">
        <v>5055</v>
      </c>
      <c r="U454" s="18"/>
      <c r="V454" s="18" t="s">
        <v>5381</v>
      </c>
      <c r="W454" s="18" t="s">
        <v>5382</v>
      </c>
      <c r="X454" s="276"/>
      <c r="Y454" s="276"/>
      <c r="Z454" s="276"/>
      <c r="AA454" s="276"/>
      <c r="AB454" s="276"/>
      <c r="AC454" s="276"/>
      <c r="AD454" s="276"/>
      <c r="AE454" s="276"/>
      <c r="AF454" s="276"/>
      <c r="AG454" s="276"/>
      <c r="AH454" s="276"/>
      <c r="AI454" s="276"/>
      <c r="AJ454" s="276"/>
      <c r="AK454" s="276"/>
      <c r="AL454" s="276"/>
      <c r="AM454" s="276"/>
      <c r="AN454" s="276"/>
      <c r="AO454" s="276"/>
      <c r="AP454" s="276"/>
      <c r="AQ454" s="276"/>
      <c r="AR454" s="276"/>
      <c r="AS454" s="276"/>
    </row>
    <row r="455" spans="1:45" ht="14.25" customHeight="1">
      <c r="A455" s="42" t="s">
        <v>5924</v>
      </c>
      <c r="B455" s="55" t="s">
        <v>194</v>
      </c>
      <c r="C455" s="55" t="s">
        <v>5925</v>
      </c>
      <c r="D455" s="55" t="s">
        <v>5709</v>
      </c>
      <c r="E455" s="49" t="s">
        <v>197</v>
      </c>
      <c r="F455" s="49" t="s">
        <v>198</v>
      </c>
      <c r="G455" s="61">
        <v>44456</v>
      </c>
      <c r="H455" s="61">
        <v>45186</v>
      </c>
      <c r="I455" s="62" t="s">
        <v>212</v>
      </c>
      <c r="J455" s="45">
        <f ca="1">H455-CONTROLE!$A$2</f>
        <v>-64</v>
      </c>
      <c r="K455" s="46" t="str">
        <f t="shared" ref="K455:K458" ca="1" si="138">IF(J455&lt;=0,"ENCERRADO",IF(J455&lt;=30,"URGENTE",IF(J455&lt;=90,"PROVIDÊNCIAS","VIGENTE")))</f>
        <v>ENCERRADO</v>
      </c>
      <c r="L455" s="55" t="s">
        <v>570</v>
      </c>
      <c r="M455" s="55" t="s">
        <v>571</v>
      </c>
      <c r="N455" s="55" t="s">
        <v>5926</v>
      </c>
      <c r="O455" s="55" t="s">
        <v>717</v>
      </c>
      <c r="P455" s="55" t="s">
        <v>718</v>
      </c>
      <c r="Q455" s="63"/>
      <c r="R455" s="63" t="s">
        <v>242</v>
      </c>
      <c r="S455" s="55" t="s">
        <v>240</v>
      </c>
      <c r="T455" s="55" t="s">
        <v>568</v>
      </c>
      <c r="U455" s="64"/>
      <c r="V455" s="55" t="s">
        <v>5862</v>
      </c>
      <c r="W455" s="55" t="s">
        <v>849</v>
      </c>
      <c r="X455" s="64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</row>
    <row r="456" spans="1:45" ht="14.25" customHeight="1">
      <c r="A456" s="42" t="s">
        <v>5927</v>
      </c>
      <c r="B456" s="42" t="s">
        <v>194</v>
      </c>
      <c r="C456" s="42" t="s">
        <v>5928</v>
      </c>
      <c r="D456" s="42" t="s">
        <v>196</v>
      </c>
      <c r="E456" s="43" t="s">
        <v>197</v>
      </c>
      <c r="F456" s="43" t="s">
        <v>198</v>
      </c>
      <c r="G456" s="44">
        <v>44470</v>
      </c>
      <c r="H456" s="44">
        <v>45200</v>
      </c>
      <c r="I456" s="45" t="s">
        <v>361</v>
      </c>
      <c r="J456" s="45">
        <f ca="1">H456-CONTROLE!$A$2</f>
        <v>-50</v>
      </c>
      <c r="K456" s="46" t="str">
        <f t="shared" ca="1" si="138"/>
        <v>ENCERRADO</v>
      </c>
      <c r="L456" s="42" t="s">
        <v>264</v>
      </c>
      <c r="M456" s="42" t="s">
        <v>265</v>
      </c>
      <c r="N456" s="453" t="s">
        <v>5929</v>
      </c>
      <c r="O456" s="63" t="s">
        <v>267</v>
      </c>
      <c r="P456" s="56" t="s">
        <v>268</v>
      </c>
      <c r="Q456" s="50"/>
      <c r="R456" s="42" t="s">
        <v>269</v>
      </c>
      <c r="S456" s="63" t="s">
        <v>270</v>
      </c>
      <c r="T456" s="119" t="s">
        <v>271</v>
      </c>
      <c r="U456" s="119"/>
      <c r="V456" s="42" t="s">
        <v>264</v>
      </c>
      <c r="W456" s="42" t="s">
        <v>265</v>
      </c>
      <c r="X456" s="42"/>
      <c r="Y456" s="48"/>
      <c r="Z456" s="48"/>
      <c r="AA456" s="48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</row>
    <row r="457" spans="1:45" ht="14.25" customHeight="1">
      <c r="A457" s="42" t="s">
        <v>5927</v>
      </c>
      <c r="B457" s="42" t="s">
        <v>194</v>
      </c>
      <c r="C457" s="42" t="s">
        <v>5928</v>
      </c>
      <c r="D457" s="42" t="s">
        <v>196</v>
      </c>
      <c r="E457" s="43" t="s">
        <v>197</v>
      </c>
      <c r="F457" s="43" t="s">
        <v>198</v>
      </c>
      <c r="G457" s="44">
        <v>44470</v>
      </c>
      <c r="H457" s="44">
        <v>45200</v>
      </c>
      <c r="I457" s="45" t="s">
        <v>361</v>
      </c>
      <c r="J457" s="45">
        <f ca="1">H457-CONTROLE!$A$2</f>
        <v>-50</v>
      </c>
      <c r="K457" s="46" t="str">
        <f t="shared" ca="1" si="138"/>
        <v>ENCERRADO</v>
      </c>
      <c r="L457" s="42" t="s">
        <v>264</v>
      </c>
      <c r="M457" s="42" t="s">
        <v>265</v>
      </c>
      <c r="N457" s="453" t="s">
        <v>5929</v>
      </c>
      <c r="O457" s="63" t="s">
        <v>267</v>
      </c>
      <c r="P457" s="56" t="s">
        <v>268</v>
      </c>
      <c r="Q457" s="50"/>
      <c r="R457" s="42" t="s">
        <v>603</v>
      </c>
      <c r="S457" s="42" t="s">
        <v>273</v>
      </c>
      <c r="T457" s="374" t="s">
        <v>274</v>
      </c>
      <c r="U457" s="374"/>
      <c r="V457" s="63" t="s">
        <v>270</v>
      </c>
      <c r="W457" s="63" t="s">
        <v>271</v>
      </c>
      <c r="X457" s="63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</row>
    <row r="458" spans="1:45" ht="14.25" customHeight="1">
      <c r="A458" s="42" t="s">
        <v>5930</v>
      </c>
      <c r="B458" s="42" t="s">
        <v>5931</v>
      </c>
      <c r="C458" s="42"/>
      <c r="D458" s="42" t="s">
        <v>5932</v>
      </c>
      <c r="E458" s="44"/>
      <c r="F458" s="44"/>
      <c r="G458" s="44">
        <v>43515</v>
      </c>
      <c r="H458" s="44">
        <v>43515</v>
      </c>
      <c r="I458" s="256"/>
      <c r="J458" s="256">
        <f ca="1">H458-A2</f>
        <v>-1735</v>
      </c>
      <c r="K458" s="362" t="str">
        <f t="shared" ca="1" si="138"/>
        <v>ENCERRADO</v>
      </c>
      <c r="L458" s="427" t="s">
        <v>304</v>
      </c>
      <c r="M458" s="42" t="s">
        <v>305</v>
      </c>
      <c r="N458" s="427"/>
      <c r="O458" s="427" t="s">
        <v>307</v>
      </c>
      <c r="P458" s="42" t="s">
        <v>308</v>
      </c>
      <c r="Q458" s="42"/>
      <c r="R458" s="42" t="s">
        <v>309</v>
      </c>
      <c r="S458" s="42" t="s">
        <v>5537</v>
      </c>
      <c r="T458" s="42" t="s">
        <v>5538</v>
      </c>
      <c r="U458" s="447"/>
      <c r="V458" s="447" t="s">
        <v>1209</v>
      </c>
      <c r="W458" s="51" t="s">
        <v>1210</v>
      </c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O458" s="95"/>
      <c r="AP458" s="95"/>
      <c r="AQ458" s="95"/>
      <c r="AR458" s="95"/>
      <c r="AS458" s="95"/>
    </row>
    <row r="459" spans="1:45" ht="14.25" customHeight="1">
      <c r="A459" s="42" t="s">
        <v>5933</v>
      </c>
      <c r="B459" s="42" t="s">
        <v>194</v>
      </c>
      <c r="C459" s="42" t="s">
        <v>5934</v>
      </c>
      <c r="D459" s="42" t="s">
        <v>5935</v>
      </c>
      <c r="E459" s="44"/>
      <c r="F459" s="44"/>
      <c r="G459" s="44">
        <v>43357</v>
      </c>
      <c r="H459" s="44">
        <v>43721</v>
      </c>
      <c r="I459" s="45"/>
      <c r="J459" s="45">
        <f ca="1">H459-A2</f>
        <v>-1529</v>
      </c>
      <c r="K459" s="433" t="s">
        <v>5480</v>
      </c>
      <c r="L459" s="42" t="s">
        <v>154</v>
      </c>
      <c r="M459" s="42" t="s">
        <v>155</v>
      </c>
      <c r="N459" s="42"/>
      <c r="O459" s="42" t="s">
        <v>157</v>
      </c>
      <c r="P459" s="51" t="s">
        <v>158</v>
      </c>
      <c r="Q459" s="51"/>
      <c r="R459" s="51" t="s">
        <v>160</v>
      </c>
      <c r="S459" s="427" t="s">
        <v>584</v>
      </c>
      <c r="T459" s="42" t="s">
        <v>585</v>
      </c>
      <c r="U459" s="42"/>
      <c r="V459" s="42" t="s">
        <v>1283</v>
      </c>
      <c r="W459" s="462" t="s">
        <v>1284</v>
      </c>
      <c r="X459" s="463"/>
      <c r="Y459" s="463"/>
      <c r="Z459" s="463"/>
      <c r="AA459" s="463"/>
      <c r="AB459" s="463"/>
      <c r="AC459" s="463"/>
      <c r="AD459" s="463"/>
      <c r="AE459" s="463"/>
      <c r="AF459" s="463"/>
      <c r="AG459" s="463"/>
      <c r="AH459" s="463"/>
      <c r="AI459" s="463"/>
      <c r="AJ459" s="463"/>
      <c r="AK459" s="463"/>
      <c r="AL459" s="463"/>
      <c r="AM459" s="463"/>
      <c r="AN459" s="463"/>
      <c r="AO459" s="463"/>
      <c r="AP459" s="463"/>
      <c r="AQ459" s="463"/>
      <c r="AR459" s="463"/>
      <c r="AS459" s="463"/>
    </row>
    <row r="460" spans="1:45" ht="14.25" customHeight="1">
      <c r="A460" s="42" t="s">
        <v>5936</v>
      </c>
      <c r="B460" s="42" t="s">
        <v>5142</v>
      </c>
      <c r="C460" s="42" t="s">
        <v>5937</v>
      </c>
      <c r="D460" s="42" t="s">
        <v>5938</v>
      </c>
      <c r="E460" s="44"/>
      <c r="F460" s="44"/>
      <c r="G460" s="44">
        <v>43215</v>
      </c>
      <c r="H460" s="44">
        <v>43580</v>
      </c>
      <c r="I460" s="45"/>
      <c r="J460" s="45">
        <f ca="1">H460-A2</f>
        <v>-1670</v>
      </c>
      <c r="K460" s="371" t="str">
        <f t="shared" ref="K460:K468" ca="1" si="139">IF(J460&lt;=0,"ENCERRADO",IF(J460&lt;=30,"URGENTE",IF(J460&lt;=90,"PROVIDÊNCIAS","VIGENTE")))</f>
        <v>ENCERRADO</v>
      </c>
      <c r="L460" s="42" t="s">
        <v>866</v>
      </c>
      <c r="M460" s="42" t="s">
        <v>749</v>
      </c>
      <c r="N460" s="42"/>
      <c r="O460" s="42"/>
      <c r="P460" s="42"/>
      <c r="Q460" s="42"/>
      <c r="R460" s="42" t="s">
        <v>4584</v>
      </c>
      <c r="S460" s="363" t="s">
        <v>4585</v>
      </c>
      <c r="T460" s="363" t="s">
        <v>5035</v>
      </c>
      <c r="U460" s="42"/>
      <c r="V460" s="42" t="s">
        <v>5849</v>
      </c>
      <c r="W460" s="65" t="s">
        <v>1442</v>
      </c>
      <c r="X460" s="48"/>
      <c r="Y460" s="48"/>
      <c r="Z460" s="48"/>
      <c r="AA460" s="48"/>
      <c r="AB460" s="48"/>
      <c r="AC460" s="48"/>
      <c r="AD460" s="48"/>
      <c r="AE460" s="48"/>
      <c r="AF460" s="48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</row>
    <row r="461" spans="1:45" ht="14.25" customHeight="1">
      <c r="A461" s="42" t="s">
        <v>5939</v>
      </c>
      <c r="B461" s="42" t="s">
        <v>5891</v>
      </c>
      <c r="C461" s="42" t="s">
        <v>5940</v>
      </c>
      <c r="D461" s="42" t="s">
        <v>5941</v>
      </c>
      <c r="E461" s="44"/>
      <c r="F461" s="44"/>
      <c r="G461" s="44">
        <v>43371</v>
      </c>
      <c r="H461" s="44">
        <v>43736</v>
      </c>
      <c r="I461" s="45"/>
      <c r="J461" s="45">
        <f ca="1">H461-A2</f>
        <v>-1514</v>
      </c>
      <c r="K461" s="371" t="str">
        <f t="shared" ca="1" si="139"/>
        <v>ENCERRADO</v>
      </c>
      <c r="L461" s="42" t="s">
        <v>5942</v>
      </c>
      <c r="M461" s="42" t="s">
        <v>5943</v>
      </c>
      <c r="N461" s="464"/>
      <c r="O461" s="464"/>
      <c r="P461" s="51"/>
      <c r="Q461" s="51"/>
      <c r="R461" s="51" t="s">
        <v>353</v>
      </c>
      <c r="S461" s="42" t="s">
        <v>5622</v>
      </c>
      <c r="T461" s="42" t="s">
        <v>5807</v>
      </c>
      <c r="U461" s="447"/>
      <c r="V461" s="447" t="s">
        <v>5944</v>
      </c>
      <c r="W461" s="51" t="s">
        <v>5945</v>
      </c>
      <c r="X461" s="95"/>
      <c r="Y461" s="95"/>
      <c r="Z461" s="95"/>
      <c r="AA461" s="95"/>
      <c r="AB461" s="95"/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O461" s="95"/>
      <c r="AP461" s="95"/>
      <c r="AQ461" s="95"/>
      <c r="AR461" s="95"/>
      <c r="AS461" s="95"/>
    </row>
    <row r="462" spans="1:45" ht="14.25" customHeight="1">
      <c r="A462" s="31" t="s">
        <v>5946</v>
      </c>
      <c r="B462" s="32" t="s">
        <v>51</v>
      </c>
      <c r="C462" s="32" t="s">
        <v>5947</v>
      </c>
      <c r="D462" s="32" t="s">
        <v>53</v>
      </c>
      <c r="E462" s="33" t="s">
        <v>54</v>
      </c>
      <c r="F462" s="33" t="s">
        <v>25</v>
      </c>
      <c r="G462" s="34">
        <v>44533</v>
      </c>
      <c r="H462" s="34">
        <v>44898</v>
      </c>
      <c r="I462" s="35" t="s">
        <v>26</v>
      </c>
      <c r="J462" s="36">
        <f ca="1">H462-CONTROLE!$A$2</f>
        <v>-352</v>
      </c>
      <c r="K462" s="37" t="str">
        <f t="shared" ca="1" si="139"/>
        <v>ENCERRADO</v>
      </c>
      <c r="L462" s="32" t="s">
        <v>185</v>
      </c>
      <c r="M462" s="32" t="s">
        <v>186</v>
      </c>
      <c r="N462" s="32" t="s">
        <v>5948</v>
      </c>
      <c r="O462" s="32" t="s">
        <v>5131</v>
      </c>
      <c r="P462" s="32" t="s">
        <v>654</v>
      </c>
      <c r="Q462" s="39"/>
      <c r="R462" s="39" t="s">
        <v>187</v>
      </c>
      <c r="S462" s="32" t="s">
        <v>191</v>
      </c>
      <c r="T462" s="32" t="s">
        <v>192</v>
      </c>
      <c r="U462" s="40"/>
      <c r="V462" s="32" t="s">
        <v>215</v>
      </c>
      <c r="W462" s="32" t="s">
        <v>189</v>
      </c>
      <c r="X462" s="40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</row>
    <row r="463" spans="1:45" ht="14.25" customHeight="1">
      <c r="A463" s="42" t="s">
        <v>5949</v>
      </c>
      <c r="B463" s="42" t="s">
        <v>194</v>
      </c>
      <c r="C463" s="42" t="s">
        <v>5950</v>
      </c>
      <c r="D463" s="42" t="s">
        <v>196</v>
      </c>
      <c r="E463" s="44"/>
      <c r="F463" s="44"/>
      <c r="G463" s="44">
        <v>43722</v>
      </c>
      <c r="H463" s="44">
        <v>43782</v>
      </c>
      <c r="I463" s="45"/>
      <c r="J463" s="45">
        <f ca="1">H463-$A$2</f>
        <v>-1468</v>
      </c>
      <c r="K463" s="371" t="str">
        <f t="shared" ca="1" si="139"/>
        <v>ENCERRADO</v>
      </c>
      <c r="L463" s="42" t="s">
        <v>5222</v>
      </c>
      <c r="M463" s="65" t="s">
        <v>5223</v>
      </c>
      <c r="N463" s="427"/>
      <c r="O463" s="427" t="s">
        <v>5951</v>
      </c>
      <c r="P463" s="42" t="s">
        <v>5432</v>
      </c>
      <c r="Q463" s="42"/>
      <c r="R463" s="42" t="s">
        <v>77</v>
      </c>
      <c r="S463" s="51" t="s">
        <v>72</v>
      </c>
      <c r="T463" s="42" t="s">
        <v>73</v>
      </c>
      <c r="U463" s="427"/>
      <c r="V463" s="427" t="s">
        <v>323</v>
      </c>
      <c r="W463" s="42" t="s">
        <v>324</v>
      </c>
      <c r="X463" s="48"/>
      <c r="Y463" s="48"/>
      <c r="Z463" s="48"/>
      <c r="AA463" s="48"/>
      <c r="AB463" s="48"/>
      <c r="AC463" s="48"/>
      <c r="AD463" s="48"/>
      <c r="AE463" s="48"/>
      <c r="AF463" s="48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</row>
    <row r="464" spans="1:45" ht="14.25" customHeight="1">
      <c r="A464" s="42" t="s">
        <v>5952</v>
      </c>
      <c r="B464" s="42" t="s">
        <v>194</v>
      </c>
      <c r="C464" s="42" t="s">
        <v>5953</v>
      </c>
      <c r="D464" s="42" t="s">
        <v>196</v>
      </c>
      <c r="E464" s="44"/>
      <c r="F464" s="44"/>
      <c r="G464" s="44">
        <v>43722</v>
      </c>
      <c r="H464" s="44">
        <v>43813</v>
      </c>
      <c r="I464" s="45" t="s">
        <v>26</v>
      </c>
      <c r="J464" s="45">
        <f ca="1">H464-CONTROLE!$A$2</f>
        <v>-1437</v>
      </c>
      <c r="K464" s="371" t="str">
        <f t="shared" ca="1" si="139"/>
        <v>ENCERRADO</v>
      </c>
      <c r="L464" s="42" t="s">
        <v>170</v>
      </c>
      <c r="M464" s="42" t="s">
        <v>3832</v>
      </c>
      <c r="N464" s="42"/>
      <c r="O464" s="42" t="s">
        <v>589</v>
      </c>
      <c r="P464" s="42" t="s">
        <v>590</v>
      </c>
      <c r="Q464" s="42"/>
      <c r="R464" s="42" t="s">
        <v>5954</v>
      </c>
      <c r="S464" s="42" t="s">
        <v>594</v>
      </c>
      <c r="T464" s="51" t="s">
        <v>5955</v>
      </c>
      <c r="U464" s="51"/>
      <c r="V464" s="51" t="s">
        <v>768</v>
      </c>
      <c r="W464" s="42" t="s">
        <v>5733</v>
      </c>
      <c r="X464" s="48"/>
      <c r="Y464" s="48"/>
      <c r="Z464" s="48"/>
      <c r="AA464" s="48"/>
      <c r="AB464" s="48"/>
      <c r="AC464" s="48"/>
      <c r="AD464" s="48"/>
      <c r="AE464" s="48"/>
      <c r="AF464" s="48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</row>
    <row r="465" spans="1:45" ht="14.25" customHeight="1">
      <c r="A465" s="42" t="s">
        <v>5952</v>
      </c>
      <c r="B465" s="42" t="s">
        <v>194</v>
      </c>
      <c r="C465" s="42" t="s">
        <v>5953</v>
      </c>
      <c r="D465" s="42" t="s">
        <v>196</v>
      </c>
      <c r="E465" s="44"/>
      <c r="F465" s="44"/>
      <c r="G465" s="44">
        <v>43722</v>
      </c>
      <c r="H465" s="44">
        <v>43813</v>
      </c>
      <c r="I465" s="45" t="s">
        <v>26</v>
      </c>
      <c r="J465" s="45">
        <f ca="1">H465-CONTROLE!$A$2</f>
        <v>-1437</v>
      </c>
      <c r="K465" s="371" t="str">
        <f t="shared" ca="1" si="139"/>
        <v>ENCERRADO</v>
      </c>
      <c r="L465" s="42" t="s">
        <v>170</v>
      </c>
      <c r="M465" s="42" t="s">
        <v>3832</v>
      </c>
      <c r="N465" s="42"/>
      <c r="O465" s="42" t="s">
        <v>589</v>
      </c>
      <c r="P465" s="42" t="s">
        <v>590</v>
      </c>
      <c r="Q465" s="42"/>
      <c r="R465" s="42" t="s">
        <v>5956</v>
      </c>
      <c r="S465" s="42" t="s">
        <v>5957</v>
      </c>
      <c r="T465" s="51" t="s">
        <v>5958</v>
      </c>
      <c r="U465" s="51"/>
      <c r="V465" s="51" t="s">
        <v>2207</v>
      </c>
      <c r="W465" s="42" t="s">
        <v>5959</v>
      </c>
      <c r="X465" s="48"/>
      <c r="Y465" s="48"/>
      <c r="Z465" s="48"/>
      <c r="AA465" s="48"/>
      <c r="AB465" s="48"/>
      <c r="AC465" s="48"/>
      <c r="AD465" s="48"/>
      <c r="AE465" s="48"/>
      <c r="AF465" s="48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</row>
    <row r="466" spans="1:45" ht="14.25" customHeight="1">
      <c r="A466" s="31" t="s">
        <v>5960</v>
      </c>
      <c r="B466" s="32" t="s">
        <v>5707</v>
      </c>
      <c r="C466" s="32" t="s">
        <v>5961</v>
      </c>
      <c r="D466" s="32" t="s">
        <v>5828</v>
      </c>
      <c r="E466" s="33" t="s">
        <v>1103</v>
      </c>
      <c r="F466" s="33" t="s">
        <v>198</v>
      </c>
      <c r="G466" s="34">
        <v>44382</v>
      </c>
      <c r="H466" s="34">
        <v>44746</v>
      </c>
      <c r="I466" s="35" t="s">
        <v>236</v>
      </c>
      <c r="J466" s="36">
        <f ca="1">H466-CONTROLE!$A$2</f>
        <v>-504</v>
      </c>
      <c r="K466" s="37" t="str">
        <f t="shared" ca="1" si="139"/>
        <v>ENCERRADO</v>
      </c>
      <c r="L466" s="32" t="s">
        <v>5962</v>
      </c>
      <c r="M466" s="32" t="s">
        <v>5963</v>
      </c>
      <c r="N466" s="32" t="s">
        <v>5964</v>
      </c>
      <c r="O466" s="32" t="s">
        <v>330</v>
      </c>
      <c r="P466" s="32" t="s">
        <v>331</v>
      </c>
      <c r="Q466" s="39"/>
      <c r="R466" s="39" t="s">
        <v>90</v>
      </c>
      <c r="S466" s="32" t="s">
        <v>786</v>
      </c>
      <c r="T466" s="32" t="s">
        <v>334</v>
      </c>
      <c r="U466" s="40"/>
      <c r="V466" s="32" t="s">
        <v>5965</v>
      </c>
      <c r="W466" s="32" t="s">
        <v>1830</v>
      </c>
      <c r="X466" s="40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</row>
    <row r="467" spans="1:45" ht="14.25" customHeight="1">
      <c r="A467" s="42" t="s">
        <v>5966</v>
      </c>
      <c r="B467" s="42" t="s">
        <v>5891</v>
      </c>
      <c r="C467" s="42" t="s">
        <v>5967</v>
      </c>
      <c r="D467" s="42" t="s">
        <v>5941</v>
      </c>
      <c r="E467" s="44"/>
      <c r="F467" s="44"/>
      <c r="G467" s="44">
        <v>43770</v>
      </c>
      <c r="H467" s="44">
        <v>43891</v>
      </c>
      <c r="I467" s="45" t="s">
        <v>41</v>
      </c>
      <c r="J467" s="45">
        <f ca="1">H467-CONTROLE!$A$2</f>
        <v>-1359</v>
      </c>
      <c r="K467" s="362" t="str">
        <f t="shared" ca="1" si="139"/>
        <v>ENCERRADO</v>
      </c>
      <c r="L467" s="427" t="s">
        <v>59</v>
      </c>
      <c r="M467" s="51" t="s">
        <v>60</v>
      </c>
      <c r="N467" s="427"/>
      <c r="O467" s="427" t="s">
        <v>56</v>
      </c>
      <c r="P467" s="363" t="s">
        <v>57</v>
      </c>
      <c r="Q467" s="42"/>
      <c r="R467" s="42" t="s">
        <v>65</v>
      </c>
      <c r="S467" s="42" t="s">
        <v>5968</v>
      </c>
      <c r="T467" s="42" t="s">
        <v>5969</v>
      </c>
      <c r="U467" s="447"/>
      <c r="V467" s="447" t="s">
        <v>5970</v>
      </c>
      <c r="W467" s="51" t="s">
        <v>2427</v>
      </c>
      <c r="X467" s="95"/>
      <c r="Y467" s="95"/>
      <c r="Z467" s="95"/>
      <c r="AA467" s="95"/>
      <c r="AB467" s="95"/>
      <c r="AC467" s="95"/>
      <c r="AD467" s="95"/>
      <c r="AE467" s="95"/>
      <c r="AF467" s="95"/>
      <c r="AG467" s="95"/>
      <c r="AH467" s="95"/>
      <c r="AI467" s="95"/>
      <c r="AJ467" s="95"/>
      <c r="AK467" s="95"/>
      <c r="AL467" s="95"/>
      <c r="AM467" s="95"/>
      <c r="AN467" s="95"/>
      <c r="AO467" s="95"/>
      <c r="AP467" s="95"/>
      <c r="AQ467" s="95"/>
      <c r="AR467" s="95"/>
      <c r="AS467" s="95"/>
    </row>
    <row r="468" spans="1:45" ht="14.25" customHeight="1">
      <c r="A468" s="42" t="s">
        <v>5971</v>
      </c>
      <c r="B468" s="42" t="s">
        <v>5972</v>
      </c>
      <c r="C468" s="42"/>
      <c r="D468" s="42" t="s">
        <v>2553</v>
      </c>
      <c r="E468" s="44"/>
      <c r="F468" s="44"/>
      <c r="G468" s="44">
        <v>43718</v>
      </c>
      <c r="H468" s="44">
        <v>43899</v>
      </c>
      <c r="I468" s="45" t="s">
        <v>41</v>
      </c>
      <c r="J468" s="45">
        <f ca="1">H468-CONTROLE!$A$2</f>
        <v>-1351</v>
      </c>
      <c r="K468" s="371" t="str">
        <f t="shared" ca="1" si="139"/>
        <v>ENCERRADO</v>
      </c>
      <c r="L468" s="427" t="s">
        <v>5973</v>
      </c>
      <c r="M468" s="42" t="s">
        <v>5974</v>
      </c>
      <c r="N468" s="427"/>
      <c r="O468" s="427" t="s">
        <v>4853</v>
      </c>
      <c r="P468" s="42" t="s">
        <v>1992</v>
      </c>
      <c r="Q468" s="42"/>
      <c r="R468" s="42" t="s">
        <v>226</v>
      </c>
      <c r="S468" s="427" t="s">
        <v>5975</v>
      </c>
      <c r="T468" s="42" t="s">
        <v>4627</v>
      </c>
      <c r="U468" s="427"/>
      <c r="V468" s="427" t="s">
        <v>2330</v>
      </c>
      <c r="W468" s="42" t="s">
        <v>4620</v>
      </c>
      <c r="X468" s="95"/>
      <c r="Y468" s="95"/>
      <c r="Z468" s="95"/>
      <c r="AA468" s="95"/>
      <c r="AB468" s="95"/>
      <c r="AC468" s="95"/>
      <c r="AD468" s="95"/>
      <c r="AE468" s="95"/>
      <c r="AF468" s="95"/>
      <c r="AG468" s="95"/>
      <c r="AH468" s="95"/>
      <c r="AI468" s="95"/>
      <c r="AJ468" s="95"/>
      <c r="AK468" s="95"/>
      <c r="AL468" s="95"/>
      <c r="AM468" s="95"/>
      <c r="AN468" s="95"/>
      <c r="AO468" s="95"/>
      <c r="AP468" s="95"/>
      <c r="AQ468" s="95"/>
      <c r="AR468" s="95"/>
      <c r="AS468" s="95"/>
    </row>
    <row r="469" spans="1:45" ht="14.25" customHeight="1">
      <c r="A469" s="42" t="s">
        <v>5976</v>
      </c>
      <c r="B469" s="42" t="s">
        <v>5519</v>
      </c>
      <c r="C469" s="42" t="s">
        <v>5977</v>
      </c>
      <c r="D469" s="42" t="s">
        <v>5873</v>
      </c>
      <c r="E469" s="43" t="s">
        <v>263</v>
      </c>
      <c r="F469" s="44"/>
      <c r="G469" s="44">
        <v>44212</v>
      </c>
      <c r="H469" s="44">
        <v>44576</v>
      </c>
      <c r="I469" s="45" t="s">
        <v>138</v>
      </c>
      <c r="J469" s="45">
        <f ca="1">H469-CONTROLE!$A$2</f>
        <v>-674</v>
      </c>
      <c r="K469" s="456" t="s">
        <v>5978</v>
      </c>
      <c r="L469" s="63" t="s">
        <v>5979</v>
      </c>
      <c r="M469" s="56" t="s">
        <v>282</v>
      </c>
      <c r="N469" s="448"/>
      <c r="O469" s="51" t="s">
        <v>5798</v>
      </c>
      <c r="P469" s="51" t="s">
        <v>2171</v>
      </c>
      <c r="Q469" s="51"/>
      <c r="R469" s="51" t="s">
        <v>726</v>
      </c>
      <c r="S469" s="42" t="s">
        <v>4676</v>
      </c>
      <c r="T469" s="42" t="s">
        <v>288</v>
      </c>
      <c r="U469" s="42"/>
      <c r="V469" s="42" t="s">
        <v>289</v>
      </c>
      <c r="W469" s="42" t="s">
        <v>290</v>
      </c>
      <c r="X469" s="48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</row>
    <row r="470" spans="1:45" ht="14.25" customHeight="1">
      <c r="A470" s="42" t="s">
        <v>5980</v>
      </c>
      <c r="B470" s="42" t="s">
        <v>51</v>
      </c>
      <c r="C470" s="42" t="s">
        <v>5981</v>
      </c>
      <c r="D470" s="42" t="s">
        <v>53</v>
      </c>
      <c r="E470" s="49" t="s">
        <v>54</v>
      </c>
      <c r="F470" s="49" t="s">
        <v>25</v>
      </c>
      <c r="G470" s="44">
        <v>44505</v>
      </c>
      <c r="H470" s="44">
        <v>45234</v>
      </c>
      <c r="I470" s="45" t="s">
        <v>55</v>
      </c>
      <c r="J470" s="45">
        <f ca="1">H470-CONTROLE!$A$2</f>
        <v>-16</v>
      </c>
      <c r="K470" s="46" t="str">
        <f t="shared" ref="K470:K550" ca="1" si="140">IF(J470&lt;=0,"ENCERRADO",IF(J470&lt;=30,"URGENTE",IF(J470&lt;=90,"PROVIDÊNCIAS","VIGENTE")))</f>
        <v>ENCERRADO</v>
      </c>
      <c r="L470" s="55" t="s">
        <v>1851</v>
      </c>
      <c r="M470" s="119" t="s">
        <v>612</v>
      </c>
      <c r="N470" s="453" t="s">
        <v>5982</v>
      </c>
      <c r="O470" s="119" t="s">
        <v>803</v>
      </c>
      <c r="P470" s="63" t="s">
        <v>804</v>
      </c>
      <c r="Q470" s="55"/>
      <c r="R470" s="55" t="s">
        <v>616</v>
      </c>
      <c r="S470" s="63" t="s">
        <v>5744</v>
      </c>
      <c r="T470" s="119" t="s">
        <v>931</v>
      </c>
      <c r="U470" s="119"/>
      <c r="V470" s="42" t="s">
        <v>806</v>
      </c>
      <c r="W470" s="42" t="s">
        <v>807</v>
      </c>
      <c r="X470" s="42"/>
      <c r="Y470" s="48"/>
      <c r="Z470" s="48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</row>
    <row r="471" spans="1:45" ht="14.25" customHeight="1">
      <c r="A471" s="42" t="s">
        <v>5983</v>
      </c>
      <c r="B471" s="42" t="s">
        <v>5519</v>
      </c>
      <c r="C471" s="42" t="s">
        <v>5984</v>
      </c>
      <c r="D471" s="42" t="s">
        <v>5873</v>
      </c>
      <c r="E471" s="426"/>
      <c r="F471" s="426"/>
      <c r="G471" s="426">
        <v>43339</v>
      </c>
      <c r="H471" s="426">
        <v>43481</v>
      </c>
      <c r="I471" s="45"/>
      <c r="J471" s="45">
        <f ca="1">H471-A2</f>
        <v>-1769</v>
      </c>
      <c r="K471" s="371" t="str">
        <f t="shared" ca="1" si="140"/>
        <v>ENCERRADO</v>
      </c>
      <c r="L471" s="42" t="s">
        <v>330</v>
      </c>
      <c r="M471" s="42" t="s">
        <v>331</v>
      </c>
      <c r="N471" s="42"/>
      <c r="O471" s="42" t="s">
        <v>87</v>
      </c>
      <c r="P471" s="42" t="s">
        <v>88</v>
      </c>
      <c r="Q471" s="427"/>
      <c r="R471" s="427" t="s">
        <v>90</v>
      </c>
      <c r="S471" s="42" t="s">
        <v>1689</v>
      </c>
      <c r="T471" s="42" t="s">
        <v>1309</v>
      </c>
      <c r="U471" s="42"/>
      <c r="V471" s="42" t="s">
        <v>786</v>
      </c>
      <c r="W471" s="42" t="s">
        <v>334</v>
      </c>
      <c r="X471" s="48"/>
      <c r="Y471" s="48"/>
      <c r="Z471" s="48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</row>
    <row r="472" spans="1:45" ht="14.25" customHeight="1">
      <c r="A472" s="42" t="s">
        <v>5985</v>
      </c>
      <c r="B472" s="42" t="s">
        <v>5986</v>
      </c>
      <c r="C472" s="42"/>
      <c r="D472" s="42" t="s">
        <v>5987</v>
      </c>
      <c r="E472" s="44"/>
      <c r="F472" s="44"/>
      <c r="G472" s="44">
        <v>43472</v>
      </c>
      <c r="H472" s="44">
        <v>43531</v>
      </c>
      <c r="I472" s="458"/>
      <c r="J472" s="458">
        <f ca="1">H472-A2</f>
        <v>-1719</v>
      </c>
      <c r="K472" s="465" t="str">
        <f t="shared" ca="1" si="140"/>
        <v>ENCERRADO</v>
      </c>
      <c r="L472" s="363" t="s">
        <v>185</v>
      </c>
      <c r="M472" s="363" t="s">
        <v>186</v>
      </c>
      <c r="N472" s="42"/>
      <c r="O472" s="42" t="s">
        <v>215</v>
      </c>
      <c r="P472" s="42" t="s">
        <v>189</v>
      </c>
      <c r="Q472" s="42"/>
      <c r="R472" s="42" t="s">
        <v>187</v>
      </c>
      <c r="S472" s="466" t="s">
        <v>191</v>
      </c>
      <c r="T472" s="50" t="s">
        <v>192</v>
      </c>
      <c r="U472" s="467"/>
      <c r="V472" s="467" t="s">
        <v>649</v>
      </c>
      <c r="W472" s="468" t="s">
        <v>650</v>
      </c>
      <c r="X472" s="469"/>
      <c r="Y472" s="469"/>
      <c r="Z472" s="469"/>
      <c r="AA472" s="469"/>
      <c r="AB472" s="469"/>
      <c r="AC472" s="469"/>
      <c r="AD472" s="469"/>
      <c r="AE472" s="469"/>
      <c r="AF472" s="469"/>
      <c r="AG472" s="469"/>
      <c r="AH472" s="469"/>
      <c r="AI472" s="469"/>
      <c r="AJ472" s="469"/>
      <c r="AK472" s="469"/>
      <c r="AL472" s="469"/>
      <c r="AM472" s="469"/>
      <c r="AN472" s="469"/>
      <c r="AO472" s="469"/>
      <c r="AP472" s="469"/>
      <c r="AQ472" s="469"/>
      <c r="AR472" s="469"/>
      <c r="AS472" s="469"/>
    </row>
    <row r="473" spans="1:45" ht="14.25" customHeight="1">
      <c r="A473" s="42" t="s">
        <v>5988</v>
      </c>
      <c r="B473" s="42" t="s">
        <v>5989</v>
      </c>
      <c r="C473" s="42" t="s">
        <v>5990</v>
      </c>
      <c r="D473" s="42" t="s">
        <v>2553</v>
      </c>
      <c r="E473" s="44"/>
      <c r="F473" s="44"/>
      <c r="G473" s="44">
        <v>43384</v>
      </c>
      <c r="H473" s="44">
        <v>43566</v>
      </c>
      <c r="I473" s="45"/>
      <c r="J473" s="45">
        <f ca="1">H473-A2</f>
        <v>-1684</v>
      </c>
      <c r="K473" s="371" t="str">
        <f t="shared" ca="1" si="140"/>
        <v>ENCERRADO</v>
      </c>
      <c r="L473" s="42" t="s">
        <v>284</v>
      </c>
      <c r="M473" s="42" t="s">
        <v>285</v>
      </c>
      <c r="N473" s="42"/>
      <c r="O473" s="42" t="s">
        <v>289</v>
      </c>
      <c r="P473" s="42" t="s">
        <v>290</v>
      </c>
      <c r="Q473" s="427"/>
      <c r="R473" s="427" t="s">
        <v>726</v>
      </c>
      <c r="S473" s="42" t="s">
        <v>1727</v>
      </c>
      <c r="T473" s="42" t="s">
        <v>5309</v>
      </c>
      <c r="U473" s="42"/>
      <c r="V473" s="42" t="s">
        <v>4237</v>
      </c>
      <c r="W473" s="42" t="s">
        <v>4238</v>
      </c>
      <c r="X473" s="48"/>
      <c r="Y473" s="48"/>
      <c r="Z473" s="48"/>
      <c r="AA473" s="48"/>
      <c r="AB473" s="48"/>
      <c r="AC473" s="48"/>
      <c r="AD473" s="48"/>
      <c r="AE473" s="48"/>
      <c r="AF473" s="48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</row>
    <row r="474" spans="1:45" ht="14.25" customHeight="1">
      <c r="A474" s="60" t="s">
        <v>5991</v>
      </c>
      <c r="B474" s="55" t="s">
        <v>51</v>
      </c>
      <c r="C474" s="55" t="s">
        <v>5992</v>
      </c>
      <c r="D474" s="55" t="s">
        <v>53</v>
      </c>
      <c r="E474" s="49" t="s">
        <v>54</v>
      </c>
      <c r="F474" s="49" t="s">
        <v>25</v>
      </c>
      <c r="G474" s="61">
        <v>44501</v>
      </c>
      <c r="H474" s="61">
        <v>45230</v>
      </c>
      <c r="I474" s="62" t="s">
        <v>361</v>
      </c>
      <c r="J474" s="45">
        <f ca="1">H474-CONTROLE!$A$2</f>
        <v>-20</v>
      </c>
      <c r="K474" s="46" t="str">
        <f t="shared" ca="1" si="140"/>
        <v>ENCERRADO</v>
      </c>
      <c r="L474" s="55" t="s">
        <v>154</v>
      </c>
      <c r="M474" s="55" t="s">
        <v>155</v>
      </c>
      <c r="N474" s="55" t="s">
        <v>5993</v>
      </c>
      <c r="O474" s="42" t="s">
        <v>157</v>
      </c>
      <c r="P474" s="42" t="s">
        <v>158</v>
      </c>
      <c r="Q474" s="55" t="s">
        <v>5993</v>
      </c>
      <c r="R474" s="63" t="s">
        <v>160</v>
      </c>
      <c r="S474" s="55" t="s">
        <v>5994</v>
      </c>
      <c r="T474" s="55" t="s">
        <v>969</v>
      </c>
      <c r="U474" s="64"/>
      <c r="V474" s="55" t="s">
        <v>584</v>
      </c>
      <c r="W474" s="55" t="s">
        <v>585</v>
      </c>
      <c r="X474" s="64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</row>
    <row r="475" spans="1:45" ht="14.25" customHeight="1">
      <c r="A475" s="42" t="s">
        <v>5995</v>
      </c>
      <c r="B475" s="42" t="s">
        <v>5891</v>
      </c>
      <c r="C475" s="42" t="s">
        <v>5996</v>
      </c>
      <c r="D475" s="42" t="s">
        <v>5997</v>
      </c>
      <c r="E475" s="44"/>
      <c r="F475" s="44"/>
      <c r="G475" s="44">
        <v>43363</v>
      </c>
      <c r="H475" s="44">
        <v>43728</v>
      </c>
      <c r="I475" s="45"/>
      <c r="J475" s="45">
        <f ca="1">H475-A2</f>
        <v>-1522</v>
      </c>
      <c r="K475" s="371" t="str">
        <f t="shared" ca="1" si="140"/>
        <v>ENCERRADO</v>
      </c>
      <c r="L475" s="42" t="s">
        <v>5998</v>
      </c>
      <c r="M475" s="42" t="s">
        <v>168</v>
      </c>
      <c r="N475" s="42"/>
      <c r="O475" s="42" t="s">
        <v>1285</v>
      </c>
      <c r="P475" s="42" t="s">
        <v>1286</v>
      </c>
      <c r="Q475" s="427"/>
      <c r="R475" s="427" t="s">
        <v>172</v>
      </c>
      <c r="S475" s="42" t="s">
        <v>5999</v>
      </c>
      <c r="T475" s="42" t="s">
        <v>6000</v>
      </c>
      <c r="U475" s="42"/>
      <c r="V475" s="42" t="s">
        <v>6001</v>
      </c>
      <c r="W475" s="42" t="s">
        <v>6002</v>
      </c>
      <c r="X475" s="48"/>
      <c r="Y475" s="48"/>
      <c r="Z475" s="48"/>
      <c r="AA475" s="48"/>
      <c r="AB475" s="48"/>
      <c r="AC475" s="48"/>
      <c r="AD475" s="48"/>
      <c r="AE475" s="48"/>
      <c r="AF475" s="48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</row>
    <row r="476" spans="1:45" ht="14.25" customHeight="1">
      <c r="A476" s="42" t="s">
        <v>6003</v>
      </c>
      <c r="B476" s="42" t="s">
        <v>6004</v>
      </c>
      <c r="C476" s="42"/>
      <c r="D476" s="42" t="s">
        <v>6005</v>
      </c>
      <c r="E476" s="44"/>
      <c r="F476" s="44"/>
      <c r="G476" s="44">
        <v>43426</v>
      </c>
      <c r="H476" s="44">
        <v>43790</v>
      </c>
      <c r="I476" s="45"/>
      <c r="J476" s="45">
        <f ca="1">H476-CONTROLE!$A$2</f>
        <v>-1460</v>
      </c>
      <c r="K476" s="362" t="str">
        <f t="shared" ca="1" si="140"/>
        <v>ENCERRADO</v>
      </c>
      <c r="L476" s="427" t="s">
        <v>304</v>
      </c>
      <c r="M476" s="42" t="s">
        <v>305</v>
      </c>
      <c r="N476" s="427"/>
      <c r="O476" s="427" t="s">
        <v>307</v>
      </c>
      <c r="P476" s="42" t="s">
        <v>308</v>
      </c>
      <c r="Q476" s="42"/>
      <c r="R476" s="42" t="s">
        <v>309</v>
      </c>
      <c r="S476" s="50" t="s">
        <v>6006</v>
      </c>
      <c r="T476" s="50" t="s">
        <v>311</v>
      </c>
      <c r="U476" s="468"/>
      <c r="V476" s="468" t="s">
        <v>780</v>
      </c>
      <c r="W476" s="468" t="s">
        <v>781</v>
      </c>
      <c r="X476" s="469"/>
      <c r="Y476" s="469"/>
      <c r="Z476" s="469"/>
      <c r="AA476" s="469"/>
      <c r="AB476" s="469"/>
      <c r="AC476" s="469"/>
      <c r="AD476" s="469"/>
      <c r="AE476" s="469"/>
      <c r="AF476" s="469"/>
      <c r="AG476" s="469"/>
      <c r="AH476" s="469"/>
      <c r="AI476" s="469"/>
      <c r="AJ476" s="469"/>
      <c r="AK476" s="469"/>
      <c r="AL476" s="469"/>
      <c r="AM476" s="469"/>
      <c r="AN476" s="469"/>
      <c r="AO476" s="469"/>
      <c r="AP476" s="469"/>
      <c r="AQ476" s="469"/>
      <c r="AR476" s="469"/>
      <c r="AS476" s="469"/>
    </row>
    <row r="477" spans="1:45" ht="14.25" customHeight="1">
      <c r="A477" s="42" t="s">
        <v>6007</v>
      </c>
      <c r="B477" s="42"/>
      <c r="C477" s="42" t="s">
        <v>6008</v>
      </c>
      <c r="D477" s="42" t="s">
        <v>2553</v>
      </c>
      <c r="E477" s="44"/>
      <c r="F477" s="44"/>
      <c r="G477" s="44">
        <v>43430</v>
      </c>
      <c r="H477" s="44">
        <v>43795</v>
      </c>
      <c r="I477" s="45"/>
      <c r="J477" s="45">
        <f ca="1">H477-CONTROLE!$A$2</f>
        <v>-1455</v>
      </c>
      <c r="K477" s="371" t="str">
        <f t="shared" ca="1" si="140"/>
        <v>ENCERRADO</v>
      </c>
      <c r="L477" s="42" t="s">
        <v>220</v>
      </c>
      <c r="M477" s="42" t="s">
        <v>221</v>
      </c>
      <c r="N477" s="427"/>
      <c r="O477" s="427" t="s">
        <v>5973</v>
      </c>
      <c r="P477" s="42" t="s">
        <v>5974</v>
      </c>
      <c r="Q477" s="42"/>
      <c r="R477" s="42" t="s">
        <v>226</v>
      </c>
      <c r="S477" s="427" t="s">
        <v>5975</v>
      </c>
      <c r="T477" s="42" t="s">
        <v>4627</v>
      </c>
      <c r="U477" s="427"/>
      <c r="V477" s="427" t="s">
        <v>2330</v>
      </c>
      <c r="W477" s="42" t="s">
        <v>4620</v>
      </c>
      <c r="X477" s="48"/>
      <c r="Y477" s="48"/>
      <c r="Z477" s="48"/>
      <c r="AA477" s="48"/>
      <c r="AB477" s="48"/>
      <c r="AC477" s="48"/>
      <c r="AD477" s="48"/>
      <c r="AE477" s="48"/>
      <c r="AF477" s="48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</row>
    <row r="478" spans="1:45" ht="14.25" customHeight="1">
      <c r="A478" s="42" t="s">
        <v>6009</v>
      </c>
      <c r="B478" s="42" t="s">
        <v>6010</v>
      </c>
      <c r="C478" s="42"/>
      <c r="D478" s="42" t="s">
        <v>6011</v>
      </c>
      <c r="E478" s="384"/>
      <c r="F478" s="384"/>
      <c r="G478" s="384">
        <v>43369</v>
      </c>
      <c r="H478" s="384">
        <v>43856</v>
      </c>
      <c r="I478" s="45" t="s">
        <v>138</v>
      </c>
      <c r="J478" s="51">
        <f ca="1">H478-CONTROLE!$A$2</f>
        <v>-1394</v>
      </c>
      <c r="K478" s="371" t="str">
        <f t="shared" ca="1" si="140"/>
        <v>ENCERRADO</v>
      </c>
      <c r="L478" s="42" t="s">
        <v>5222</v>
      </c>
      <c r="M478" s="65" t="s">
        <v>5223</v>
      </c>
      <c r="N478" s="51"/>
      <c r="O478" s="51" t="s">
        <v>78</v>
      </c>
      <c r="P478" s="65" t="s">
        <v>79</v>
      </c>
      <c r="Q478" s="427"/>
      <c r="R478" s="427" t="s">
        <v>77</v>
      </c>
      <c r="S478" s="42" t="s">
        <v>6012</v>
      </c>
      <c r="T478" s="42" t="s">
        <v>1610</v>
      </c>
      <c r="U478" s="42"/>
      <c r="V478" s="42" t="s">
        <v>2330</v>
      </c>
      <c r="W478" s="42" t="s">
        <v>1613</v>
      </c>
      <c r="X478" s="48"/>
      <c r="Y478" s="48"/>
      <c r="Z478" s="48"/>
      <c r="AA478" s="48"/>
      <c r="AB478" s="48"/>
      <c r="AC478" s="48"/>
      <c r="AD478" s="48"/>
      <c r="AE478" s="48"/>
      <c r="AF478" s="48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</row>
    <row r="479" spans="1:45" ht="14.25" customHeight="1">
      <c r="A479" s="42" t="s">
        <v>6013</v>
      </c>
      <c r="B479" s="42" t="s">
        <v>6014</v>
      </c>
      <c r="C479" s="42"/>
      <c r="D479" s="42" t="s">
        <v>6015</v>
      </c>
      <c r="E479" s="44"/>
      <c r="F479" s="44"/>
      <c r="G479" s="44">
        <v>43391</v>
      </c>
      <c r="H479" s="44">
        <v>43891</v>
      </c>
      <c r="I479" s="45" t="s">
        <v>41</v>
      </c>
      <c r="J479" s="45">
        <f ca="1">H479-CONTROLE!$A$2</f>
        <v>-1359</v>
      </c>
      <c r="K479" s="371" t="str">
        <f t="shared" ca="1" si="140"/>
        <v>ENCERRADO</v>
      </c>
      <c r="L479" s="42" t="s">
        <v>570</v>
      </c>
      <c r="M479" s="42" t="s">
        <v>571</v>
      </c>
      <c r="N479" s="51"/>
      <c r="O479" s="51" t="s">
        <v>240</v>
      </c>
      <c r="P479" s="51" t="s">
        <v>568</v>
      </c>
      <c r="Q479" s="427"/>
      <c r="R479" s="427" t="s">
        <v>242</v>
      </c>
      <c r="S479" s="42" t="s">
        <v>2330</v>
      </c>
      <c r="T479" s="50" t="s">
        <v>1613</v>
      </c>
      <c r="U479" s="50"/>
      <c r="V479" s="50" t="s">
        <v>6012</v>
      </c>
      <c r="W479" s="50" t="s">
        <v>1610</v>
      </c>
      <c r="X479" s="48"/>
      <c r="Y479" s="48"/>
      <c r="Z479" s="48"/>
      <c r="AA479" s="48"/>
      <c r="AB479" s="48"/>
      <c r="AC479" s="48"/>
      <c r="AD479" s="48"/>
      <c r="AE479" s="48"/>
      <c r="AF479" s="48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</row>
    <row r="480" spans="1:45" ht="14.25" customHeight="1">
      <c r="A480" s="42" t="s">
        <v>6016</v>
      </c>
      <c r="B480" s="42" t="s">
        <v>51</v>
      </c>
      <c r="C480" s="42" t="s">
        <v>6017</v>
      </c>
      <c r="D480" s="42" t="s">
        <v>53</v>
      </c>
      <c r="E480" s="49" t="s">
        <v>54</v>
      </c>
      <c r="F480" s="44"/>
      <c r="G480" s="44">
        <v>43781</v>
      </c>
      <c r="H480" s="44">
        <v>44146</v>
      </c>
      <c r="I480" s="45" t="s">
        <v>55</v>
      </c>
      <c r="J480" s="45">
        <f ca="1">H480-CONTROLE!$A$2</f>
        <v>-1104</v>
      </c>
      <c r="K480" s="371" t="str">
        <f t="shared" ca="1" si="140"/>
        <v>ENCERRADO</v>
      </c>
      <c r="L480" s="42" t="s">
        <v>341</v>
      </c>
      <c r="M480" s="42" t="s">
        <v>342</v>
      </c>
      <c r="N480" s="427"/>
      <c r="O480" s="427" t="s">
        <v>6018</v>
      </c>
      <c r="P480" s="42" t="s">
        <v>1004</v>
      </c>
      <c r="Q480" s="42"/>
      <c r="R480" s="42" t="s">
        <v>4554</v>
      </c>
      <c r="S480" s="427" t="s">
        <v>6019</v>
      </c>
      <c r="T480" s="42" t="s">
        <v>5909</v>
      </c>
      <c r="U480" s="427"/>
      <c r="V480" s="427" t="s">
        <v>5171</v>
      </c>
      <c r="W480" s="42" t="s">
        <v>734</v>
      </c>
      <c r="X480" s="48"/>
      <c r="Y480" s="48"/>
      <c r="Z480" s="48"/>
      <c r="AA480" s="48"/>
      <c r="AB480" s="48"/>
      <c r="AC480" s="48"/>
      <c r="AD480" s="48"/>
      <c r="AE480" s="48"/>
      <c r="AF480" s="48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</row>
    <row r="481" spans="1:45" ht="14.25" customHeight="1">
      <c r="A481" s="422">
        <v>43313</v>
      </c>
      <c r="B481" s="247" t="s">
        <v>5186</v>
      </c>
      <c r="C481" s="279" t="s">
        <v>6020</v>
      </c>
      <c r="D481" s="279" t="s">
        <v>5337</v>
      </c>
      <c r="E481" s="297" t="s">
        <v>4831</v>
      </c>
      <c r="F481" s="296"/>
      <c r="G481" s="296">
        <v>43891</v>
      </c>
      <c r="H481" s="296">
        <v>44255</v>
      </c>
      <c r="I481" s="249" t="s">
        <v>41</v>
      </c>
      <c r="J481" s="249">
        <f ca="1">H481-CONTROLE!$A$2</f>
        <v>-995</v>
      </c>
      <c r="K481" s="362" t="str">
        <f t="shared" ca="1" si="140"/>
        <v>ENCERRADO</v>
      </c>
      <c r="L481" s="307" t="s">
        <v>987</v>
      </c>
      <c r="M481" s="394" t="s">
        <v>988</v>
      </c>
      <c r="N481" s="247"/>
      <c r="O481" s="247" t="s">
        <v>5704</v>
      </c>
      <c r="P481" s="279" t="s">
        <v>5705</v>
      </c>
      <c r="Q481" s="279"/>
      <c r="R481" s="279" t="s">
        <v>470</v>
      </c>
      <c r="S481" s="279" t="s">
        <v>739</v>
      </c>
      <c r="T481" s="279" t="s">
        <v>6021</v>
      </c>
      <c r="U481" s="279"/>
      <c r="V481" s="279" t="s">
        <v>863</v>
      </c>
      <c r="W481" s="279" t="s">
        <v>6022</v>
      </c>
      <c r="X481" s="48"/>
      <c r="Y481" s="48"/>
      <c r="Z481" s="48"/>
      <c r="AA481" s="48"/>
      <c r="AB481" s="48"/>
      <c r="AC481" s="48"/>
      <c r="AD481" s="48"/>
      <c r="AE481" s="48"/>
      <c r="AF481" s="48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</row>
    <row r="482" spans="1:45" ht="14.25" customHeight="1">
      <c r="A482" s="385">
        <v>43313</v>
      </c>
      <c r="B482" s="247" t="s">
        <v>5186</v>
      </c>
      <c r="C482" s="279" t="s">
        <v>6020</v>
      </c>
      <c r="D482" s="279" t="s">
        <v>5337</v>
      </c>
      <c r="E482" s="297" t="s">
        <v>4831</v>
      </c>
      <c r="F482" s="296"/>
      <c r="G482" s="296">
        <v>43891</v>
      </c>
      <c r="H482" s="296">
        <v>44255</v>
      </c>
      <c r="I482" s="249" t="s">
        <v>41</v>
      </c>
      <c r="J482" s="249">
        <f ca="1">H482-CONTROLE!$A$2</f>
        <v>-995</v>
      </c>
      <c r="K482" s="362" t="str">
        <f t="shared" ca="1" si="140"/>
        <v>ENCERRADO</v>
      </c>
      <c r="L482" s="307" t="s">
        <v>987</v>
      </c>
      <c r="M482" s="394" t="s">
        <v>988</v>
      </c>
      <c r="N482" s="247"/>
      <c r="O482" s="247" t="s">
        <v>5704</v>
      </c>
      <c r="P482" s="279" t="s">
        <v>5705</v>
      </c>
      <c r="Q482" s="279"/>
      <c r="R482" s="279" t="s">
        <v>6023</v>
      </c>
      <c r="S482" s="247" t="s">
        <v>509</v>
      </c>
      <c r="T482" s="247" t="s">
        <v>510</v>
      </c>
      <c r="U482" s="247"/>
      <c r="V482" s="247" t="s">
        <v>515</v>
      </c>
      <c r="W482" s="247" t="s">
        <v>941</v>
      </c>
      <c r="X482" s="48"/>
      <c r="Y482" s="48"/>
      <c r="Z482" s="48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</row>
    <row r="483" spans="1:45" ht="14.25" customHeight="1">
      <c r="A483" s="31" t="s">
        <v>6024</v>
      </c>
      <c r="B483" s="32" t="s">
        <v>6025</v>
      </c>
      <c r="C483" s="32"/>
      <c r="D483" s="32" t="s">
        <v>6026</v>
      </c>
      <c r="E483" s="33" t="s">
        <v>181</v>
      </c>
      <c r="F483" s="33" t="s">
        <v>25</v>
      </c>
      <c r="G483" s="34">
        <v>44510</v>
      </c>
      <c r="H483" s="34">
        <v>44874</v>
      </c>
      <c r="I483" s="35" t="s">
        <v>55</v>
      </c>
      <c r="J483" s="36">
        <f ca="1">H483-CONTROLE!$A$2</f>
        <v>-376</v>
      </c>
      <c r="K483" s="37" t="str">
        <f t="shared" ca="1" si="140"/>
        <v>ENCERRADO</v>
      </c>
      <c r="L483" s="32" t="s">
        <v>1851</v>
      </c>
      <c r="M483" s="32" t="s">
        <v>612</v>
      </c>
      <c r="N483" s="32" t="s">
        <v>6027</v>
      </c>
      <c r="O483" s="32" t="s">
        <v>614</v>
      </c>
      <c r="P483" s="32" t="s">
        <v>615</v>
      </c>
      <c r="Q483" s="39"/>
      <c r="R483" s="39" t="s">
        <v>616</v>
      </c>
      <c r="S483" s="32" t="s">
        <v>6028</v>
      </c>
      <c r="T483" s="32" t="s">
        <v>3010</v>
      </c>
      <c r="U483" s="40"/>
      <c r="V483" s="32" t="s">
        <v>6029</v>
      </c>
      <c r="W483" s="32" t="s">
        <v>3012</v>
      </c>
      <c r="X483" s="40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</row>
    <row r="484" spans="1:45" ht="14.25" customHeight="1">
      <c r="A484" s="42" t="s">
        <v>6030</v>
      </c>
      <c r="B484" s="42" t="s">
        <v>6031</v>
      </c>
      <c r="C484" s="42" t="s">
        <v>6032</v>
      </c>
      <c r="D484" s="42" t="s">
        <v>6033</v>
      </c>
      <c r="E484" s="44"/>
      <c r="F484" s="44"/>
      <c r="G484" s="44">
        <v>43417</v>
      </c>
      <c r="H484" s="44">
        <v>43598</v>
      </c>
      <c r="I484" s="45"/>
      <c r="J484" s="45">
        <f ca="1">H484-A2</f>
        <v>-1652</v>
      </c>
      <c r="K484" s="371" t="str">
        <f t="shared" ca="1" si="140"/>
        <v>ENCERRADO</v>
      </c>
      <c r="L484" s="42" t="s">
        <v>1316</v>
      </c>
      <c r="M484" s="42" t="s">
        <v>4607</v>
      </c>
      <c r="N484" s="363"/>
      <c r="O484" s="363" t="s">
        <v>5805</v>
      </c>
      <c r="P484" s="363" t="s">
        <v>802</v>
      </c>
      <c r="Q484" s="42"/>
      <c r="R484" s="42" t="s">
        <v>353</v>
      </c>
      <c r="S484" s="42" t="s">
        <v>1727</v>
      </c>
      <c r="T484" s="42" t="s">
        <v>5309</v>
      </c>
      <c r="U484" s="42"/>
      <c r="V484" s="42" t="s">
        <v>4626</v>
      </c>
      <c r="W484" s="42" t="s">
        <v>4627</v>
      </c>
      <c r="X484" s="48"/>
      <c r="Y484" s="48"/>
      <c r="Z484" s="48"/>
      <c r="AA484" s="48"/>
      <c r="AB484" s="48"/>
      <c r="AC484" s="48"/>
      <c r="AD484" s="48"/>
      <c r="AE484" s="48"/>
      <c r="AF484" s="48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</row>
    <row r="485" spans="1:45" ht="14.25" customHeight="1">
      <c r="A485" s="42" t="s">
        <v>6034</v>
      </c>
      <c r="B485" s="42" t="s">
        <v>6035</v>
      </c>
      <c r="C485" s="42" t="s">
        <v>6036</v>
      </c>
      <c r="D485" s="42" t="s">
        <v>6037</v>
      </c>
      <c r="E485" s="44"/>
      <c r="F485" s="44"/>
      <c r="G485" s="44">
        <v>43432</v>
      </c>
      <c r="H485" s="44">
        <v>43644</v>
      </c>
      <c r="I485" s="45"/>
      <c r="J485" s="45">
        <f ca="1">H485-A2</f>
        <v>-1606</v>
      </c>
      <c r="K485" s="371" t="str">
        <f t="shared" ca="1" si="140"/>
        <v>ENCERRADO</v>
      </c>
      <c r="L485" s="42" t="s">
        <v>220</v>
      </c>
      <c r="M485" s="42" t="s">
        <v>221</v>
      </c>
      <c r="N485" s="427"/>
      <c r="O485" s="427" t="s">
        <v>5973</v>
      </c>
      <c r="P485" s="42" t="s">
        <v>5974</v>
      </c>
      <c r="Q485" s="42"/>
      <c r="R485" s="42" t="s">
        <v>5308</v>
      </c>
      <c r="S485" s="427" t="s">
        <v>1727</v>
      </c>
      <c r="T485" s="50" t="s">
        <v>5309</v>
      </c>
      <c r="U485" s="466"/>
      <c r="V485" s="427" t="s">
        <v>5975</v>
      </c>
      <c r="W485" s="42" t="s">
        <v>4627</v>
      </c>
      <c r="X485" s="48"/>
      <c r="Y485" s="48"/>
      <c r="Z485" s="48"/>
      <c r="AA485" s="48"/>
      <c r="AB485" s="48"/>
      <c r="AC485" s="48"/>
      <c r="AD485" s="48"/>
      <c r="AE485" s="48"/>
      <c r="AF485" s="48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</row>
    <row r="486" spans="1:45" ht="14.25" customHeight="1">
      <c r="A486" s="42" t="s">
        <v>6038</v>
      </c>
      <c r="B486" s="470" t="s">
        <v>5707</v>
      </c>
      <c r="C486" s="42" t="s">
        <v>6039</v>
      </c>
      <c r="D486" s="42" t="s">
        <v>5772</v>
      </c>
      <c r="E486" s="44"/>
      <c r="F486" s="44"/>
      <c r="G486" s="44">
        <v>43286</v>
      </c>
      <c r="H486" s="44">
        <v>43650</v>
      </c>
      <c r="I486" s="45"/>
      <c r="J486" s="45">
        <f ca="1">H486-A2</f>
        <v>-1600</v>
      </c>
      <c r="K486" s="371" t="str">
        <f t="shared" ca="1" si="140"/>
        <v>ENCERRADO</v>
      </c>
      <c r="L486" s="42" t="s">
        <v>4780</v>
      </c>
      <c r="M486" s="42" t="s">
        <v>4781</v>
      </c>
      <c r="N486" s="435"/>
      <c r="O486" s="435" t="s">
        <v>43</v>
      </c>
      <c r="P486" s="42" t="s">
        <v>387</v>
      </c>
      <c r="Q486" s="42"/>
      <c r="R486" s="42" t="s">
        <v>32</v>
      </c>
      <c r="S486" s="42" t="s">
        <v>6040</v>
      </c>
      <c r="T486" s="42" t="s">
        <v>6041</v>
      </c>
      <c r="U486" s="42"/>
      <c r="V486" s="42" t="s">
        <v>27</v>
      </c>
      <c r="W486" s="42" t="s">
        <v>28</v>
      </c>
      <c r="X486" s="48"/>
      <c r="Y486" s="48"/>
      <c r="Z486" s="48"/>
      <c r="AA486" s="48"/>
      <c r="AB486" s="48"/>
      <c r="AC486" s="48"/>
      <c r="AD486" s="48"/>
      <c r="AE486" s="48"/>
      <c r="AF486" s="48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</row>
    <row r="487" spans="1:45" ht="14.25" customHeight="1">
      <c r="A487" s="42" t="s">
        <v>6038</v>
      </c>
      <c r="B487" s="470" t="s">
        <v>5707</v>
      </c>
      <c r="C487" s="42" t="s">
        <v>6039</v>
      </c>
      <c r="D487" s="42" t="s">
        <v>5772</v>
      </c>
      <c r="E487" s="44"/>
      <c r="F487" s="44"/>
      <c r="G487" s="44">
        <v>43286</v>
      </c>
      <c r="H487" s="44">
        <v>43650</v>
      </c>
      <c r="I487" s="45"/>
      <c r="J487" s="45">
        <f ca="1">H487-A2</f>
        <v>-1600</v>
      </c>
      <c r="K487" s="371" t="str">
        <f t="shared" ca="1" si="140"/>
        <v>ENCERRADO</v>
      </c>
      <c r="L487" s="42" t="s">
        <v>4780</v>
      </c>
      <c r="M487" s="42" t="s">
        <v>4781</v>
      </c>
      <c r="N487" s="435"/>
      <c r="O487" s="435" t="s">
        <v>43</v>
      </c>
      <c r="P487" s="42" t="s">
        <v>387</v>
      </c>
      <c r="Q487" s="42"/>
      <c r="R487" s="42" t="s">
        <v>388</v>
      </c>
      <c r="S487" s="42" t="s">
        <v>4840</v>
      </c>
      <c r="T487" s="42" t="s">
        <v>2708</v>
      </c>
      <c r="U487" s="42"/>
      <c r="V487" s="42"/>
      <c r="W487" s="42"/>
      <c r="X487" s="48"/>
      <c r="Y487" s="48"/>
      <c r="Z487" s="48"/>
      <c r="AA487" s="48"/>
      <c r="AB487" s="48"/>
      <c r="AC487" s="48"/>
      <c r="AD487" s="48"/>
      <c r="AE487" s="48"/>
      <c r="AF487" s="48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</row>
    <row r="488" spans="1:45" ht="14.25" customHeight="1">
      <c r="A488" s="42" t="s">
        <v>6038</v>
      </c>
      <c r="B488" s="470" t="s">
        <v>5707</v>
      </c>
      <c r="C488" s="42" t="s">
        <v>6039</v>
      </c>
      <c r="D488" s="42" t="s">
        <v>5772</v>
      </c>
      <c r="E488" s="44"/>
      <c r="F488" s="44"/>
      <c r="G488" s="44">
        <v>43286</v>
      </c>
      <c r="H488" s="44">
        <v>43650</v>
      </c>
      <c r="I488" s="45"/>
      <c r="J488" s="45">
        <f ca="1">H488-A2</f>
        <v>-1600</v>
      </c>
      <c r="K488" s="371" t="str">
        <f t="shared" ca="1" si="140"/>
        <v>ENCERRADO</v>
      </c>
      <c r="L488" s="42" t="s">
        <v>4780</v>
      </c>
      <c r="M488" s="42" t="s">
        <v>4781</v>
      </c>
      <c r="N488" s="435"/>
      <c r="O488" s="435" t="s">
        <v>43</v>
      </c>
      <c r="P488" s="42" t="s">
        <v>387</v>
      </c>
      <c r="Q488" s="42"/>
      <c r="R488" s="42" t="s">
        <v>4584</v>
      </c>
      <c r="S488" s="363" t="s">
        <v>4585</v>
      </c>
      <c r="T488" s="363" t="s">
        <v>5035</v>
      </c>
      <c r="U488" s="42"/>
      <c r="V488" s="42" t="s">
        <v>866</v>
      </c>
      <c r="W488" s="42" t="s">
        <v>749</v>
      </c>
      <c r="X488" s="48"/>
      <c r="Y488" s="48"/>
      <c r="Z488" s="48"/>
      <c r="AA488" s="48"/>
      <c r="AB488" s="48"/>
      <c r="AC488" s="48"/>
      <c r="AD488" s="48"/>
      <c r="AE488" s="48"/>
      <c r="AF488" s="48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</row>
    <row r="489" spans="1:45" ht="14.25" customHeight="1">
      <c r="A489" s="445" t="s">
        <v>6042</v>
      </c>
      <c r="B489" s="55" t="s">
        <v>194</v>
      </c>
      <c r="C489" s="55" t="s">
        <v>6043</v>
      </c>
      <c r="D489" s="55" t="s">
        <v>196</v>
      </c>
      <c r="E489" s="49" t="s">
        <v>197</v>
      </c>
      <c r="F489" s="49" t="s">
        <v>198</v>
      </c>
      <c r="G489" s="61">
        <v>44433</v>
      </c>
      <c r="H489" s="61">
        <v>45163</v>
      </c>
      <c r="I489" s="62" t="s">
        <v>633</v>
      </c>
      <c r="J489" s="45">
        <f ca="1">H489-CONTROLE!$A$2</f>
        <v>-87</v>
      </c>
      <c r="K489" s="46" t="str">
        <f t="shared" ca="1" si="140"/>
        <v>ENCERRADO</v>
      </c>
      <c r="L489" s="55" t="s">
        <v>6044</v>
      </c>
      <c r="M489" s="55" t="s">
        <v>88</v>
      </c>
      <c r="N489" s="55" t="s">
        <v>6045</v>
      </c>
      <c r="O489" s="55" t="s">
        <v>84</v>
      </c>
      <c r="P489" s="55" t="s">
        <v>85</v>
      </c>
      <c r="Q489" s="55" t="s">
        <v>6046</v>
      </c>
      <c r="R489" s="63" t="s">
        <v>90</v>
      </c>
      <c r="S489" s="55" t="s">
        <v>1689</v>
      </c>
      <c r="T489" s="55" t="s">
        <v>1309</v>
      </c>
      <c r="U489" s="64" t="s">
        <v>6047</v>
      </c>
      <c r="V489" s="55" t="s">
        <v>786</v>
      </c>
      <c r="W489" s="55" t="s">
        <v>334</v>
      </c>
      <c r="X489" s="64" t="s">
        <v>6047</v>
      </c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</row>
    <row r="490" spans="1:45" ht="14.25" customHeight="1">
      <c r="A490" s="42" t="s">
        <v>6048</v>
      </c>
      <c r="B490" s="42"/>
      <c r="C490" s="42" t="s">
        <v>6049</v>
      </c>
      <c r="D490" s="42" t="s">
        <v>2553</v>
      </c>
      <c r="E490" s="44"/>
      <c r="F490" s="44"/>
      <c r="G490" s="44">
        <v>43424</v>
      </c>
      <c r="H490" s="44">
        <v>43789</v>
      </c>
      <c r="I490" s="45"/>
      <c r="J490" s="45">
        <f t="shared" ref="J490:J491" ca="1" si="141">H490-$A$2</f>
        <v>-1461</v>
      </c>
      <c r="K490" s="371" t="str">
        <f t="shared" ca="1" si="140"/>
        <v>ENCERRADO</v>
      </c>
      <c r="L490" s="42" t="s">
        <v>202</v>
      </c>
      <c r="M490" s="50" t="s">
        <v>203</v>
      </c>
      <c r="N490" s="50"/>
      <c r="O490" s="50" t="s">
        <v>63</v>
      </c>
      <c r="P490" s="42" t="s">
        <v>64</v>
      </c>
      <c r="Q490" s="42"/>
      <c r="R490" s="42" t="s">
        <v>6050</v>
      </c>
      <c r="S490" s="427" t="s">
        <v>6051</v>
      </c>
      <c r="T490" s="50" t="s">
        <v>3769</v>
      </c>
      <c r="U490" s="50"/>
      <c r="V490" s="50" t="s">
        <v>6052</v>
      </c>
      <c r="W490" s="50" t="s">
        <v>6053</v>
      </c>
      <c r="X490" s="48"/>
      <c r="Y490" s="48"/>
      <c r="Z490" s="48"/>
      <c r="AA490" s="48"/>
      <c r="AB490" s="48"/>
      <c r="AC490" s="48"/>
      <c r="AD490" s="48"/>
      <c r="AE490" s="48"/>
      <c r="AF490" s="48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</row>
    <row r="491" spans="1:45" ht="14.25" customHeight="1">
      <c r="A491" s="42" t="s">
        <v>6048</v>
      </c>
      <c r="B491" s="42"/>
      <c r="C491" s="42" t="s">
        <v>6049</v>
      </c>
      <c r="D491" s="42" t="s">
        <v>2553</v>
      </c>
      <c r="E491" s="44"/>
      <c r="F491" s="44"/>
      <c r="G491" s="44">
        <v>43424</v>
      </c>
      <c r="H491" s="44">
        <v>43789</v>
      </c>
      <c r="I491" s="45"/>
      <c r="J491" s="45">
        <f t="shared" ca="1" si="141"/>
        <v>-1461</v>
      </c>
      <c r="K491" s="371" t="str">
        <f t="shared" ca="1" si="140"/>
        <v>ENCERRADO</v>
      </c>
      <c r="L491" s="42" t="s">
        <v>202</v>
      </c>
      <c r="M491" s="50" t="s">
        <v>203</v>
      </c>
      <c r="N491" s="50"/>
      <c r="O491" s="50" t="s">
        <v>63</v>
      </c>
      <c r="P491" s="42" t="s">
        <v>64</v>
      </c>
      <c r="Q491" s="42"/>
      <c r="R491" s="42" t="s">
        <v>5415</v>
      </c>
      <c r="S491" s="427" t="s">
        <v>6054</v>
      </c>
      <c r="T491" s="50" t="s">
        <v>1613</v>
      </c>
      <c r="U491" s="50"/>
      <c r="V491" s="50" t="s">
        <v>2720</v>
      </c>
      <c r="W491" s="50" t="s">
        <v>1610</v>
      </c>
      <c r="X491" s="48"/>
      <c r="Y491" s="48"/>
      <c r="Z491" s="48"/>
      <c r="AA491" s="48"/>
      <c r="AB491" s="48"/>
      <c r="AC491" s="48"/>
      <c r="AD491" s="48"/>
      <c r="AE491" s="48"/>
      <c r="AF491" s="48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</row>
    <row r="492" spans="1:45" ht="14.25" customHeight="1">
      <c r="A492" s="42" t="s">
        <v>6055</v>
      </c>
      <c r="B492" s="42" t="s">
        <v>6056</v>
      </c>
      <c r="C492" s="42"/>
      <c r="D492" s="42" t="s">
        <v>2553</v>
      </c>
      <c r="E492" s="44"/>
      <c r="F492" s="44"/>
      <c r="G492" s="44">
        <v>43425</v>
      </c>
      <c r="H492" s="471">
        <v>43790</v>
      </c>
      <c r="I492" s="45"/>
      <c r="J492" s="45">
        <f ca="1">H492-CONTROLE!$A$2</f>
        <v>-1460</v>
      </c>
      <c r="K492" s="371" t="str">
        <f t="shared" ca="1" si="140"/>
        <v>ENCERRADO</v>
      </c>
      <c r="L492" s="42" t="s">
        <v>6057</v>
      </c>
      <c r="M492" s="48" t="s">
        <v>6058</v>
      </c>
      <c r="N492" s="469"/>
      <c r="O492" s="427" t="s">
        <v>759</v>
      </c>
      <c r="P492" s="42" t="s">
        <v>759</v>
      </c>
      <c r="Q492" s="42"/>
      <c r="R492" s="42" t="s">
        <v>5509</v>
      </c>
      <c r="S492" s="427" t="s">
        <v>191</v>
      </c>
      <c r="T492" s="50" t="s">
        <v>192</v>
      </c>
      <c r="U492" s="466"/>
      <c r="V492" s="427" t="s">
        <v>185</v>
      </c>
      <c r="W492" s="42" t="s">
        <v>186</v>
      </c>
      <c r="X492" s="48"/>
      <c r="Y492" s="48"/>
      <c r="Z492" s="48"/>
      <c r="AA492" s="48"/>
      <c r="AB492" s="48"/>
      <c r="AC492" s="48"/>
      <c r="AD492" s="48"/>
      <c r="AE492" s="48"/>
      <c r="AF492" s="48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</row>
    <row r="493" spans="1:45" ht="14.25" customHeight="1">
      <c r="A493" s="42" t="s">
        <v>6055</v>
      </c>
      <c r="B493" s="42" t="s">
        <v>6056</v>
      </c>
      <c r="C493" s="42"/>
      <c r="D493" s="42" t="s">
        <v>2553</v>
      </c>
      <c r="E493" s="44"/>
      <c r="F493" s="44"/>
      <c r="G493" s="44">
        <v>43425</v>
      </c>
      <c r="H493" s="471">
        <v>43790</v>
      </c>
      <c r="I493" s="45"/>
      <c r="J493" s="45">
        <f ca="1">H493-CONTROLE!$A$2</f>
        <v>-1460</v>
      </c>
      <c r="K493" s="371" t="str">
        <f t="shared" ca="1" si="140"/>
        <v>ENCERRADO</v>
      </c>
      <c r="L493" s="42" t="s">
        <v>6057</v>
      </c>
      <c r="M493" s="48" t="s">
        <v>6058</v>
      </c>
      <c r="N493" s="469"/>
      <c r="O493" s="427" t="s">
        <v>759</v>
      </c>
      <c r="P493" s="42" t="s">
        <v>759</v>
      </c>
      <c r="Q493" s="42"/>
      <c r="R493" s="42" t="s">
        <v>5508</v>
      </c>
      <c r="S493" s="427" t="s">
        <v>2720</v>
      </c>
      <c r="T493" s="50" t="s">
        <v>1610</v>
      </c>
      <c r="U493" s="466"/>
      <c r="V493" s="427" t="s">
        <v>2330</v>
      </c>
      <c r="W493" s="42" t="s">
        <v>4620</v>
      </c>
      <c r="X493" s="48"/>
      <c r="Y493" s="48"/>
      <c r="Z493" s="48"/>
      <c r="AA493" s="48"/>
      <c r="AB493" s="48"/>
      <c r="AC493" s="48"/>
      <c r="AD493" s="48"/>
      <c r="AE493" s="48"/>
      <c r="AF493" s="48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</row>
    <row r="494" spans="1:45" ht="14.25" customHeight="1">
      <c r="A494" s="42" t="s">
        <v>6059</v>
      </c>
      <c r="B494" s="42" t="s">
        <v>6060</v>
      </c>
      <c r="C494" s="42" t="s">
        <v>6061</v>
      </c>
      <c r="D494" s="42" t="s">
        <v>1902</v>
      </c>
      <c r="E494" s="44"/>
      <c r="F494" s="44"/>
      <c r="G494" s="44">
        <v>43431</v>
      </c>
      <c r="H494" s="471">
        <v>43796</v>
      </c>
      <c r="I494" s="45"/>
      <c r="J494" s="45">
        <f ca="1">H494-CONTROLE!$A$2</f>
        <v>-1454</v>
      </c>
      <c r="K494" s="371" t="str">
        <f t="shared" ca="1" si="140"/>
        <v>ENCERRADO</v>
      </c>
      <c r="L494" s="42" t="s">
        <v>154</v>
      </c>
      <c r="M494" s="42" t="s">
        <v>155</v>
      </c>
      <c r="N494" s="427"/>
      <c r="O494" s="427" t="s">
        <v>5894</v>
      </c>
      <c r="P494" s="42" t="s">
        <v>5763</v>
      </c>
      <c r="Q494" s="42"/>
      <c r="R494" s="42" t="s">
        <v>160</v>
      </c>
      <c r="S494" s="427" t="s">
        <v>2458</v>
      </c>
      <c r="T494" s="50" t="s">
        <v>2459</v>
      </c>
      <c r="U494" s="466"/>
      <c r="V494" s="427" t="s">
        <v>2461</v>
      </c>
      <c r="W494" s="42" t="s">
        <v>2462</v>
      </c>
      <c r="X494" s="48"/>
      <c r="Y494" s="48"/>
      <c r="Z494" s="48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</row>
    <row r="495" spans="1:45" ht="14.25" customHeight="1">
      <c r="A495" s="42" t="s">
        <v>6062</v>
      </c>
      <c r="B495" s="55" t="s">
        <v>6063</v>
      </c>
      <c r="C495" s="56"/>
      <c r="D495" s="56" t="s">
        <v>6064</v>
      </c>
      <c r="E495" s="472"/>
      <c r="F495" s="472"/>
      <c r="G495" s="44">
        <v>43448</v>
      </c>
      <c r="H495" s="471">
        <v>43813</v>
      </c>
      <c r="I495" s="45" t="s">
        <v>26</v>
      </c>
      <c r="J495" s="45">
        <f ca="1">H495-CONTROLE!$A$2</f>
        <v>-1437</v>
      </c>
      <c r="K495" s="362" t="str">
        <f t="shared" ca="1" si="140"/>
        <v>ENCERRADO</v>
      </c>
      <c r="L495" s="122" t="s">
        <v>1854</v>
      </c>
      <c r="M495" s="119" t="s">
        <v>5569</v>
      </c>
      <c r="N495" s="459"/>
      <c r="O495" s="459" t="s">
        <v>5744</v>
      </c>
      <c r="P495" s="63" t="s">
        <v>931</v>
      </c>
      <c r="Q495" s="59"/>
      <c r="R495" s="59" t="s">
        <v>616</v>
      </c>
      <c r="S495" s="452" t="s">
        <v>6065</v>
      </c>
      <c r="T495" s="119" t="s">
        <v>6066</v>
      </c>
      <c r="U495" s="448"/>
      <c r="V495" s="51" t="s">
        <v>619</v>
      </c>
      <c r="W495" s="42" t="s">
        <v>620</v>
      </c>
      <c r="X495" s="48"/>
      <c r="Y495" s="48"/>
      <c r="Z495" s="48"/>
      <c r="AA495" s="48"/>
      <c r="AB495" s="48"/>
      <c r="AC495" s="48"/>
      <c r="AD495" s="48"/>
      <c r="AE495" s="48"/>
      <c r="AF495" s="48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</row>
    <row r="496" spans="1:45" ht="14.25" customHeight="1">
      <c r="A496" s="42" t="s">
        <v>6067</v>
      </c>
      <c r="B496" s="42" t="s">
        <v>51</v>
      </c>
      <c r="C496" s="42" t="s">
        <v>6068</v>
      </c>
      <c r="D496" s="42" t="s">
        <v>53</v>
      </c>
      <c r="E496" s="384"/>
      <c r="F496" s="384"/>
      <c r="G496" s="384">
        <v>43497</v>
      </c>
      <c r="H496" s="473">
        <v>43862</v>
      </c>
      <c r="I496" s="474" t="s">
        <v>153</v>
      </c>
      <c r="J496" s="51">
        <f ca="1">H496-CONTROLE!$A$2</f>
        <v>-1388</v>
      </c>
      <c r="K496" s="371" t="str">
        <f t="shared" ca="1" si="140"/>
        <v>ENCERRADO</v>
      </c>
      <c r="L496" s="42" t="s">
        <v>4675</v>
      </c>
      <c r="M496" s="42" t="s">
        <v>241</v>
      </c>
      <c r="N496" s="427"/>
      <c r="O496" s="427" t="s">
        <v>237</v>
      </c>
      <c r="P496" s="42" t="s">
        <v>238</v>
      </c>
      <c r="Q496" s="42"/>
      <c r="R496" s="42" t="s">
        <v>1407</v>
      </c>
      <c r="S496" s="427" t="s">
        <v>5862</v>
      </c>
      <c r="T496" s="50" t="s">
        <v>849</v>
      </c>
      <c r="U496" s="466"/>
      <c r="V496" s="427" t="s">
        <v>6069</v>
      </c>
      <c r="W496" s="42" t="s">
        <v>6070</v>
      </c>
      <c r="X496" s="48"/>
      <c r="Y496" s="48"/>
      <c r="Z496" s="48"/>
      <c r="AA496" s="48"/>
      <c r="AB496" s="48"/>
      <c r="AC496" s="48"/>
      <c r="AD496" s="48"/>
      <c r="AE496" s="48"/>
      <c r="AF496" s="48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</row>
    <row r="497" spans="1:45" ht="14.25" customHeight="1">
      <c r="A497" s="42" t="s">
        <v>6071</v>
      </c>
      <c r="B497" s="42" t="s">
        <v>6072</v>
      </c>
      <c r="C497" s="50"/>
      <c r="D497" s="50" t="s">
        <v>6073</v>
      </c>
      <c r="E497" s="475" t="s">
        <v>4384</v>
      </c>
      <c r="F497" s="472"/>
      <c r="G497" s="44">
        <v>44169</v>
      </c>
      <c r="H497" s="471">
        <v>44533</v>
      </c>
      <c r="I497" s="474" t="s">
        <v>26</v>
      </c>
      <c r="J497" s="45">
        <f ca="1">H497-CONTROLE!$A$2</f>
        <v>-717</v>
      </c>
      <c r="K497" s="362" t="str">
        <f t="shared" ca="1" si="140"/>
        <v>ENCERRADO</v>
      </c>
      <c r="L497" s="42" t="s">
        <v>304</v>
      </c>
      <c r="M497" s="42" t="s">
        <v>305</v>
      </c>
      <c r="N497" s="47"/>
      <c r="O497" s="42" t="s">
        <v>307</v>
      </c>
      <c r="P497" s="42" t="s">
        <v>308</v>
      </c>
      <c r="Q497" s="42"/>
      <c r="R497" s="42" t="s">
        <v>309</v>
      </c>
      <c r="S497" s="63" t="s">
        <v>2785</v>
      </c>
      <c r="T497" s="119" t="s">
        <v>311</v>
      </c>
      <c r="U497" s="119"/>
      <c r="V497" s="56" t="s">
        <v>780</v>
      </c>
      <c r="W497" s="55" t="s">
        <v>781</v>
      </c>
      <c r="X497" s="55"/>
      <c r="Y497" s="57"/>
      <c r="Z497" s="57"/>
      <c r="AA497" s="57"/>
      <c r="AB497" s="57"/>
      <c r="AC497" s="57"/>
      <c r="AD497" s="57"/>
      <c r="AE497" s="57"/>
      <c r="AF497" s="57"/>
      <c r="AG497" s="57"/>
      <c r="AH497" s="57"/>
      <c r="AI497" s="57"/>
      <c r="AJ497" s="57"/>
      <c r="AK497" s="57"/>
      <c r="AL497" s="57"/>
      <c r="AM497" s="57"/>
      <c r="AN497" s="57"/>
      <c r="AO497" s="57"/>
      <c r="AP497" s="57"/>
      <c r="AQ497" s="57"/>
      <c r="AR497" s="57"/>
      <c r="AS497" s="57"/>
    </row>
    <row r="498" spans="1:45" ht="14.25" customHeight="1">
      <c r="A498" s="372">
        <v>43344</v>
      </c>
      <c r="B498" s="42" t="s">
        <v>5142</v>
      </c>
      <c r="C498" s="42" t="s">
        <v>6074</v>
      </c>
      <c r="D498" s="42" t="s">
        <v>6075</v>
      </c>
      <c r="E498" s="43" t="s">
        <v>211</v>
      </c>
      <c r="F498" s="43" t="s">
        <v>25</v>
      </c>
      <c r="G498" s="44">
        <v>44622</v>
      </c>
      <c r="H498" s="44">
        <v>44987</v>
      </c>
      <c r="I498" s="45" t="s">
        <v>41</v>
      </c>
      <c r="J498" s="45">
        <f ca="1">H498-CONTROLE!$A$2</f>
        <v>-263</v>
      </c>
      <c r="K498" s="46" t="str">
        <f t="shared" ca="1" si="140"/>
        <v>ENCERRADO</v>
      </c>
      <c r="L498" s="42" t="s">
        <v>509</v>
      </c>
      <c r="M498" s="42" t="s">
        <v>510</v>
      </c>
      <c r="N498" s="47" t="s">
        <v>6076</v>
      </c>
      <c r="O498" s="54" t="s">
        <v>512</v>
      </c>
      <c r="P498" s="42" t="s">
        <v>513</v>
      </c>
      <c r="Q498" s="47" t="s">
        <v>6076</v>
      </c>
      <c r="R498" s="42" t="s">
        <v>4652</v>
      </c>
      <c r="S498" s="50" t="s">
        <v>515</v>
      </c>
      <c r="T498" s="42" t="s">
        <v>516</v>
      </c>
      <c r="U498" s="50" t="s">
        <v>6077</v>
      </c>
      <c r="V498" s="54" t="s">
        <v>519</v>
      </c>
      <c r="W498" s="42" t="s">
        <v>520</v>
      </c>
      <c r="X498" s="50" t="s">
        <v>6077</v>
      </c>
      <c r="Y498" s="48"/>
      <c r="Z498" s="48"/>
      <c r="AA498" s="48"/>
      <c r="AB498" s="48"/>
      <c r="AC498" s="48"/>
      <c r="AD498" s="48"/>
      <c r="AE498" s="48"/>
      <c r="AF498" s="48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</row>
    <row r="499" spans="1:45" ht="14.25" customHeight="1">
      <c r="A499" s="372">
        <v>43344</v>
      </c>
      <c r="B499" s="42" t="s">
        <v>5142</v>
      </c>
      <c r="C499" s="42" t="s">
        <v>6074</v>
      </c>
      <c r="D499" s="42" t="s">
        <v>6075</v>
      </c>
      <c r="E499" s="43" t="s">
        <v>211</v>
      </c>
      <c r="F499" s="43" t="s">
        <v>25</v>
      </c>
      <c r="G499" s="44">
        <v>44622</v>
      </c>
      <c r="H499" s="44">
        <v>44987</v>
      </c>
      <c r="I499" s="45" t="s">
        <v>41</v>
      </c>
      <c r="J499" s="45">
        <f ca="1">H499-CONTROLE!$A$2</f>
        <v>-263</v>
      </c>
      <c r="K499" s="46" t="str">
        <f t="shared" ca="1" si="140"/>
        <v>ENCERRADO</v>
      </c>
      <c r="L499" s="42" t="s">
        <v>509</v>
      </c>
      <c r="M499" s="42" t="s">
        <v>510</v>
      </c>
      <c r="N499" s="47" t="s">
        <v>6076</v>
      </c>
      <c r="O499" s="54" t="s">
        <v>512</v>
      </c>
      <c r="P499" s="42" t="s">
        <v>513</v>
      </c>
      <c r="Q499" s="47" t="s">
        <v>6076</v>
      </c>
      <c r="R499" s="42" t="s">
        <v>6078</v>
      </c>
      <c r="S499" s="50" t="s">
        <v>515</v>
      </c>
      <c r="T499" s="42" t="s">
        <v>516</v>
      </c>
      <c r="U499" s="50" t="s">
        <v>6077</v>
      </c>
      <c r="V499" s="54" t="s">
        <v>512</v>
      </c>
      <c r="W499" s="42" t="s">
        <v>513</v>
      </c>
      <c r="X499" s="50" t="s">
        <v>6077</v>
      </c>
      <c r="Y499" s="48"/>
      <c r="Z499" s="48"/>
      <c r="AA499" s="48"/>
      <c r="AB499" s="48"/>
      <c r="AC499" s="48"/>
      <c r="AD499" s="48"/>
      <c r="AE499" s="48"/>
      <c r="AF499" s="48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</row>
    <row r="500" spans="1:45" ht="14.25" customHeight="1">
      <c r="A500" s="422">
        <v>43374</v>
      </c>
      <c r="B500" s="247" t="s">
        <v>5142</v>
      </c>
      <c r="C500" s="279" t="s">
        <v>6079</v>
      </c>
      <c r="D500" s="279" t="s">
        <v>5632</v>
      </c>
      <c r="E500" s="393"/>
      <c r="F500" s="393"/>
      <c r="G500" s="393">
        <v>43164</v>
      </c>
      <c r="H500" s="393">
        <v>43529</v>
      </c>
      <c r="I500" s="249"/>
      <c r="J500" s="249">
        <f ca="1">H500-A2</f>
        <v>-1721</v>
      </c>
      <c r="K500" s="362" t="str">
        <f t="shared" ca="1" si="140"/>
        <v>ENCERRADO</v>
      </c>
      <c r="L500" s="476" t="s">
        <v>5031</v>
      </c>
      <c r="M500" s="476" t="s">
        <v>5032</v>
      </c>
      <c r="N500" s="476"/>
      <c r="O500" s="476" t="s">
        <v>5033</v>
      </c>
      <c r="P500" s="476" t="s">
        <v>4741</v>
      </c>
      <c r="Q500" s="279"/>
      <c r="R500" s="279" t="s">
        <v>4652</v>
      </c>
      <c r="S500" s="252" t="s">
        <v>674</v>
      </c>
      <c r="T500" s="252" t="s">
        <v>941</v>
      </c>
      <c r="U500" s="252"/>
      <c r="V500" s="252"/>
      <c r="W500" s="252"/>
      <c r="X500" s="287"/>
      <c r="Y500" s="287"/>
      <c r="Z500" s="287"/>
      <c r="AA500" s="287"/>
      <c r="AB500" s="287"/>
      <c r="AC500" s="287"/>
      <c r="AD500" s="287"/>
      <c r="AE500" s="287"/>
      <c r="AF500" s="287"/>
      <c r="AG500" s="287"/>
      <c r="AH500" s="287"/>
      <c r="AI500" s="287"/>
      <c r="AJ500" s="287"/>
      <c r="AK500" s="287"/>
      <c r="AL500" s="287"/>
      <c r="AM500" s="287"/>
      <c r="AN500" s="287"/>
      <c r="AO500" s="287"/>
      <c r="AP500" s="287"/>
      <c r="AQ500" s="287"/>
      <c r="AR500" s="287"/>
      <c r="AS500" s="287"/>
    </row>
    <row r="501" spans="1:45" ht="14.25" customHeight="1">
      <c r="A501" s="60" t="s">
        <v>6080</v>
      </c>
      <c r="B501" s="55" t="s">
        <v>6081</v>
      </c>
      <c r="C501" s="55"/>
      <c r="D501" s="55" t="s">
        <v>6082</v>
      </c>
      <c r="E501" s="49" t="s">
        <v>4384</v>
      </c>
      <c r="F501" s="49" t="s">
        <v>25</v>
      </c>
      <c r="G501" s="61">
        <v>44402</v>
      </c>
      <c r="H501" s="61">
        <v>45132</v>
      </c>
      <c r="I501" s="62" t="s">
        <v>236</v>
      </c>
      <c r="J501" s="45">
        <f ca="1">H501-CONTROLE!$A$2</f>
        <v>-118</v>
      </c>
      <c r="K501" s="46" t="str">
        <f t="shared" ca="1" si="140"/>
        <v>ENCERRADO</v>
      </c>
      <c r="L501" s="55" t="s">
        <v>27</v>
      </c>
      <c r="M501" s="55" t="s">
        <v>28</v>
      </c>
      <c r="N501" s="55" t="s">
        <v>6083</v>
      </c>
      <c r="O501" s="55" t="s">
        <v>48</v>
      </c>
      <c r="P501" s="55" t="s">
        <v>6084</v>
      </c>
      <c r="Q501" s="55" t="s">
        <v>6085</v>
      </c>
      <c r="R501" s="63" t="s">
        <v>45</v>
      </c>
      <c r="S501" s="55" t="s">
        <v>6086</v>
      </c>
      <c r="T501" s="55" t="s">
        <v>6087</v>
      </c>
      <c r="U501" s="64" t="s">
        <v>6088</v>
      </c>
      <c r="V501" s="55" t="s">
        <v>6089</v>
      </c>
      <c r="W501" s="55" t="s">
        <v>6090</v>
      </c>
      <c r="X501" s="64" t="s">
        <v>6088</v>
      </c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</row>
    <row r="502" spans="1:45" ht="14.25" customHeight="1">
      <c r="A502" s="42" t="s">
        <v>6091</v>
      </c>
      <c r="B502" s="42" t="s">
        <v>6092</v>
      </c>
      <c r="C502" s="42" t="s">
        <v>6093</v>
      </c>
      <c r="D502" s="42" t="s">
        <v>2553</v>
      </c>
      <c r="E502" s="44"/>
      <c r="F502" s="44"/>
      <c r="G502" s="44">
        <v>43425</v>
      </c>
      <c r="H502" s="44">
        <v>43790</v>
      </c>
      <c r="I502" s="45"/>
      <c r="J502" s="45">
        <f ca="1">H502-CONTROLE!$A$2</f>
        <v>-1460</v>
      </c>
      <c r="K502" s="371" t="str">
        <f t="shared" ca="1" si="140"/>
        <v>ENCERRADO</v>
      </c>
      <c r="L502" s="42" t="s">
        <v>202</v>
      </c>
      <c r="M502" s="50" t="s">
        <v>203</v>
      </c>
      <c r="N502" s="50"/>
      <c r="O502" s="50" t="s">
        <v>63</v>
      </c>
      <c r="P502" s="42" t="s">
        <v>64</v>
      </c>
      <c r="Q502" s="42"/>
      <c r="R502" s="42" t="s">
        <v>6050</v>
      </c>
      <c r="S502" s="427" t="s">
        <v>6094</v>
      </c>
      <c r="T502" s="50" t="s">
        <v>6095</v>
      </c>
      <c r="U502" s="50"/>
      <c r="V502" s="50" t="s">
        <v>6052</v>
      </c>
      <c r="W502" s="50" t="s">
        <v>6053</v>
      </c>
      <c r="X502" s="48"/>
      <c r="Y502" s="48"/>
      <c r="Z502" s="48"/>
      <c r="AA502" s="48"/>
      <c r="AB502" s="48"/>
      <c r="AC502" s="48"/>
      <c r="AD502" s="48"/>
      <c r="AE502" s="48"/>
      <c r="AF502" s="48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</row>
    <row r="503" spans="1:45" ht="14.25" customHeight="1">
      <c r="A503" s="42" t="s">
        <v>6091</v>
      </c>
      <c r="B503" s="42" t="s">
        <v>6092</v>
      </c>
      <c r="C503" s="42" t="s">
        <v>6093</v>
      </c>
      <c r="D503" s="42" t="s">
        <v>2553</v>
      </c>
      <c r="E503" s="44"/>
      <c r="F503" s="44"/>
      <c r="G503" s="44">
        <v>43425</v>
      </c>
      <c r="H503" s="44">
        <v>43790</v>
      </c>
      <c r="I503" s="45"/>
      <c r="J503" s="45">
        <f ca="1">H503-CONTROLE!$A$2</f>
        <v>-1460</v>
      </c>
      <c r="K503" s="371" t="str">
        <f t="shared" ca="1" si="140"/>
        <v>ENCERRADO</v>
      </c>
      <c r="L503" s="42" t="s">
        <v>202</v>
      </c>
      <c r="M503" s="50" t="s">
        <v>203</v>
      </c>
      <c r="N503" s="50"/>
      <c r="O503" s="50" t="s">
        <v>63</v>
      </c>
      <c r="P503" s="42" t="s">
        <v>64</v>
      </c>
      <c r="Q503" s="42"/>
      <c r="R503" s="42" t="s">
        <v>5415</v>
      </c>
      <c r="S503" s="427" t="s">
        <v>6054</v>
      </c>
      <c r="T503" s="50" t="s">
        <v>1613</v>
      </c>
      <c r="U503" s="50"/>
      <c r="V503" s="50" t="s">
        <v>2720</v>
      </c>
      <c r="W503" s="50" t="s">
        <v>1610</v>
      </c>
      <c r="X503" s="48"/>
      <c r="Y503" s="48"/>
      <c r="Z503" s="48"/>
      <c r="AA503" s="48"/>
      <c r="AB503" s="48"/>
      <c r="AC503" s="48"/>
      <c r="AD503" s="48"/>
      <c r="AE503" s="48"/>
      <c r="AF503" s="48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</row>
    <row r="504" spans="1:45" ht="14.25" customHeight="1">
      <c r="A504" s="60">
        <v>43405</v>
      </c>
      <c r="B504" s="55" t="s">
        <v>5360</v>
      </c>
      <c r="C504" s="55" t="s">
        <v>6096</v>
      </c>
      <c r="D504" s="55" t="s">
        <v>5721</v>
      </c>
      <c r="E504" s="49" t="s">
        <v>5716</v>
      </c>
      <c r="F504" s="49" t="s">
        <v>25</v>
      </c>
      <c r="G504" s="61">
        <v>44622</v>
      </c>
      <c r="H504" s="61">
        <v>44987</v>
      </c>
      <c r="I504" s="62" t="s">
        <v>41</v>
      </c>
      <c r="J504" s="45">
        <f ca="1">H504-CONTROLE!$A$2</f>
        <v>-263</v>
      </c>
      <c r="K504" s="46" t="str">
        <f t="shared" ca="1" si="140"/>
        <v>ENCERRADO</v>
      </c>
      <c r="L504" s="55" t="s">
        <v>110</v>
      </c>
      <c r="M504" s="55" t="s">
        <v>111</v>
      </c>
      <c r="N504" s="55" t="s">
        <v>6097</v>
      </c>
      <c r="O504" s="55" t="s">
        <v>113</v>
      </c>
      <c r="P504" s="55" t="s">
        <v>114</v>
      </c>
      <c r="Q504" s="63"/>
      <c r="R504" s="63" t="s">
        <v>115</v>
      </c>
      <c r="S504" s="55" t="s">
        <v>659</v>
      </c>
      <c r="T504" s="55" t="s">
        <v>660</v>
      </c>
      <c r="U504" s="64"/>
      <c r="V504" s="55" t="s">
        <v>6098</v>
      </c>
      <c r="W504" s="55" t="s">
        <v>6099</v>
      </c>
      <c r="X504" s="64"/>
      <c r="Y504" s="41"/>
      <c r="Z504" s="41"/>
      <c r="AA504" s="41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</row>
    <row r="505" spans="1:45" ht="14.25" customHeight="1">
      <c r="A505" s="31" t="s">
        <v>6100</v>
      </c>
      <c r="B505" s="32" t="s">
        <v>6101</v>
      </c>
      <c r="C505" s="32" t="s">
        <v>6102</v>
      </c>
      <c r="D505" s="32" t="s">
        <v>6103</v>
      </c>
      <c r="E505" s="33" t="s">
        <v>263</v>
      </c>
      <c r="F505" s="33" t="s">
        <v>198</v>
      </c>
      <c r="G505" s="34">
        <v>44523</v>
      </c>
      <c r="H505" s="34">
        <v>44888</v>
      </c>
      <c r="I505" s="35" t="s">
        <v>55</v>
      </c>
      <c r="J505" s="36">
        <f ca="1">H505-CONTROLE!$A$2</f>
        <v>-362</v>
      </c>
      <c r="K505" s="37" t="str">
        <f t="shared" ca="1" si="140"/>
        <v>ENCERRADO</v>
      </c>
      <c r="L505" s="32" t="s">
        <v>341</v>
      </c>
      <c r="M505" s="32" t="s">
        <v>342</v>
      </c>
      <c r="N505" s="32" t="s">
        <v>6104</v>
      </c>
      <c r="O505" s="32" t="s">
        <v>6105</v>
      </c>
      <c r="P505" s="32" t="s">
        <v>5909</v>
      </c>
      <c r="Q505" s="39"/>
      <c r="R505" s="39" t="s">
        <v>6106</v>
      </c>
      <c r="S505" s="32" t="s">
        <v>6107</v>
      </c>
      <c r="T505" s="32" t="s">
        <v>1649</v>
      </c>
      <c r="U505" s="40" t="s">
        <v>6108</v>
      </c>
      <c r="V505" s="32" t="s">
        <v>350</v>
      </c>
      <c r="W505" s="32" t="s">
        <v>351</v>
      </c>
      <c r="X505" s="40" t="s">
        <v>6108</v>
      </c>
      <c r="Y505" s="41"/>
      <c r="Z505" s="41"/>
      <c r="AA505" s="41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</row>
    <row r="506" spans="1:45" ht="14.25" customHeight="1">
      <c r="A506" s="31" t="s">
        <v>6100</v>
      </c>
      <c r="B506" s="32" t="s">
        <v>6101</v>
      </c>
      <c r="C506" s="32" t="s">
        <v>6102</v>
      </c>
      <c r="D506" s="32" t="s">
        <v>6103</v>
      </c>
      <c r="E506" s="33" t="s">
        <v>263</v>
      </c>
      <c r="F506" s="33" t="s">
        <v>198</v>
      </c>
      <c r="G506" s="34">
        <v>44523</v>
      </c>
      <c r="H506" s="34">
        <v>44888</v>
      </c>
      <c r="I506" s="35" t="s">
        <v>55</v>
      </c>
      <c r="J506" s="36">
        <f ca="1">H506-CONTROLE!$A$2</f>
        <v>-362</v>
      </c>
      <c r="K506" s="37" t="str">
        <f t="shared" ca="1" si="140"/>
        <v>ENCERRADO</v>
      </c>
      <c r="L506" s="32" t="s">
        <v>341</v>
      </c>
      <c r="M506" s="32" t="s">
        <v>342</v>
      </c>
      <c r="N506" s="32" t="s">
        <v>6104</v>
      </c>
      <c r="O506" s="32" t="s">
        <v>6105</v>
      </c>
      <c r="P506" s="32" t="s">
        <v>5909</v>
      </c>
      <c r="Q506" s="39"/>
      <c r="R506" s="39" t="s">
        <v>6109</v>
      </c>
      <c r="S506" s="32" t="s">
        <v>6110</v>
      </c>
      <c r="T506" s="32" t="s">
        <v>734</v>
      </c>
      <c r="U506" s="40" t="s">
        <v>6111</v>
      </c>
      <c r="V506" s="32" t="s">
        <v>859</v>
      </c>
      <c r="W506" s="32" t="s">
        <v>348</v>
      </c>
      <c r="X506" s="40" t="s">
        <v>6108</v>
      </c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</row>
    <row r="507" spans="1:45" ht="14.25" customHeight="1">
      <c r="A507" s="42" t="s">
        <v>6112</v>
      </c>
      <c r="B507" s="42" t="s">
        <v>6113</v>
      </c>
      <c r="C507" s="42" t="s">
        <v>6114</v>
      </c>
      <c r="D507" s="42" t="s">
        <v>6064</v>
      </c>
      <c r="E507" s="44"/>
      <c r="F507" s="44"/>
      <c r="G507" s="44">
        <v>43435</v>
      </c>
      <c r="H507" s="44">
        <v>43800</v>
      </c>
      <c r="I507" s="45"/>
      <c r="J507" s="45">
        <f ca="1">H507-CONTROLE!$A$2</f>
        <v>-1450</v>
      </c>
      <c r="K507" s="371" t="str">
        <f t="shared" ca="1" si="140"/>
        <v>ENCERRADO</v>
      </c>
      <c r="L507" s="42" t="s">
        <v>6115</v>
      </c>
      <c r="M507" s="50" t="s">
        <v>6116</v>
      </c>
      <c r="N507" s="466"/>
      <c r="O507" s="466" t="s">
        <v>6052</v>
      </c>
      <c r="P507" s="42" t="s">
        <v>6117</v>
      </c>
      <c r="Q507" s="42"/>
      <c r="R507" s="42" t="s">
        <v>61</v>
      </c>
      <c r="S507" s="42" t="s">
        <v>6051</v>
      </c>
      <c r="T507" s="50" t="s">
        <v>3769</v>
      </c>
      <c r="U507" s="50"/>
      <c r="V507" s="50" t="s">
        <v>6118</v>
      </c>
      <c r="W507" s="50" t="s">
        <v>6119</v>
      </c>
      <c r="X507" s="48"/>
      <c r="Y507" s="48"/>
      <c r="Z507" s="48"/>
      <c r="AA507" s="48"/>
      <c r="AB507" s="48"/>
      <c r="AC507" s="48"/>
      <c r="AD507" s="48"/>
      <c r="AE507" s="48"/>
      <c r="AF507" s="48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</row>
    <row r="508" spans="1:45" ht="14.25" customHeight="1">
      <c r="A508" s="42" t="s">
        <v>6120</v>
      </c>
      <c r="B508" s="42" t="s">
        <v>6121</v>
      </c>
      <c r="C508" s="42"/>
      <c r="D508" s="42" t="s">
        <v>6064</v>
      </c>
      <c r="E508" s="384"/>
      <c r="F508" s="384"/>
      <c r="G508" s="384">
        <v>43462</v>
      </c>
      <c r="H508" s="384">
        <v>43827</v>
      </c>
      <c r="I508" s="45" t="s">
        <v>26</v>
      </c>
      <c r="J508" s="51">
        <f ca="1">H508-CONTROLE!$A$2</f>
        <v>-1423</v>
      </c>
      <c r="K508" s="371" t="str">
        <f t="shared" ca="1" si="140"/>
        <v>ENCERRADO</v>
      </c>
      <c r="L508" s="42" t="s">
        <v>5222</v>
      </c>
      <c r="M508" s="65" t="s">
        <v>5223</v>
      </c>
      <c r="N508" s="51"/>
      <c r="O508" s="51" t="s">
        <v>78</v>
      </c>
      <c r="P508" s="65" t="s">
        <v>79</v>
      </c>
      <c r="Q508" s="42"/>
      <c r="R508" s="42" t="s">
        <v>4573</v>
      </c>
      <c r="S508" s="427" t="s">
        <v>72</v>
      </c>
      <c r="T508" s="50" t="s">
        <v>73</v>
      </c>
      <c r="U508" s="50"/>
      <c r="V508" s="42" t="s">
        <v>323</v>
      </c>
      <c r="W508" s="42" t="s">
        <v>324</v>
      </c>
      <c r="X508" s="48"/>
      <c r="Y508" s="48"/>
      <c r="Z508" s="48"/>
      <c r="AA508" s="48"/>
      <c r="AB508" s="48"/>
      <c r="AC508" s="48"/>
      <c r="AD508" s="48"/>
      <c r="AE508" s="48"/>
      <c r="AF508" s="48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</row>
    <row r="509" spans="1:45" ht="14.25" customHeight="1">
      <c r="A509" s="42" t="s">
        <v>6122</v>
      </c>
      <c r="B509" s="42"/>
      <c r="C509" s="42" t="s">
        <v>6123</v>
      </c>
      <c r="D509" s="50" t="s">
        <v>6124</v>
      </c>
      <c r="E509" s="475" t="s">
        <v>1605</v>
      </c>
      <c r="F509" s="472"/>
      <c r="G509" s="44">
        <v>44253</v>
      </c>
      <c r="H509" s="44">
        <v>44413</v>
      </c>
      <c r="I509" s="45" t="s">
        <v>633</v>
      </c>
      <c r="J509" s="45">
        <f ca="1">H509-CONTROLE!$A$2</f>
        <v>-837</v>
      </c>
      <c r="K509" s="371" t="str">
        <f t="shared" ca="1" si="140"/>
        <v>ENCERRADO</v>
      </c>
      <c r="L509" s="42" t="s">
        <v>6125</v>
      </c>
      <c r="M509" s="50" t="s">
        <v>6126</v>
      </c>
      <c r="N509" s="50"/>
      <c r="O509" s="50" t="s">
        <v>87</v>
      </c>
      <c r="P509" s="58" t="s">
        <v>88</v>
      </c>
      <c r="Q509" s="42"/>
      <c r="R509" s="42" t="s">
        <v>6127</v>
      </c>
      <c r="S509" s="42" t="s">
        <v>786</v>
      </c>
      <c r="T509" s="59" t="s">
        <v>334</v>
      </c>
      <c r="U509" s="48"/>
      <c r="V509" s="50" t="s">
        <v>1311</v>
      </c>
      <c r="W509" s="50" t="s">
        <v>5191</v>
      </c>
      <c r="X509" s="48"/>
      <c r="Y509" s="48"/>
      <c r="Z509" s="48"/>
      <c r="AA509" s="48"/>
      <c r="AB509" s="48"/>
      <c r="AC509" s="48"/>
      <c r="AD509" s="48"/>
      <c r="AE509" s="48"/>
      <c r="AF509" s="48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</row>
    <row r="510" spans="1:45" ht="14.25" customHeight="1">
      <c r="A510" s="42" t="s">
        <v>6122</v>
      </c>
      <c r="B510" s="42"/>
      <c r="C510" s="53" t="s">
        <v>6123</v>
      </c>
      <c r="D510" s="52" t="s">
        <v>6124</v>
      </c>
      <c r="E510" s="477" t="s">
        <v>1605</v>
      </c>
      <c r="F510" s="478"/>
      <c r="G510" s="44">
        <v>44253</v>
      </c>
      <c r="H510" s="44">
        <v>44413</v>
      </c>
      <c r="I510" s="45" t="s">
        <v>633</v>
      </c>
      <c r="J510" s="45">
        <f ca="1">H510-CONTROLE!$A$2</f>
        <v>-837</v>
      </c>
      <c r="K510" s="371" t="str">
        <f t="shared" ca="1" si="140"/>
        <v>ENCERRADO</v>
      </c>
      <c r="L510" s="42" t="s">
        <v>6125</v>
      </c>
      <c r="M510" s="50" t="s">
        <v>6126</v>
      </c>
      <c r="N510" s="50"/>
      <c r="O510" s="50" t="s">
        <v>87</v>
      </c>
      <c r="P510" s="58" t="s">
        <v>88</v>
      </c>
      <c r="Q510" s="42"/>
      <c r="R510" s="42" t="s">
        <v>6128</v>
      </c>
      <c r="S510" s="42" t="s">
        <v>2330</v>
      </c>
      <c r="T510" s="50" t="s">
        <v>4620</v>
      </c>
      <c r="U510" s="50"/>
      <c r="V510" s="50" t="s">
        <v>2720</v>
      </c>
      <c r="W510" s="50" t="s">
        <v>1610</v>
      </c>
      <c r="X510" s="48"/>
      <c r="Y510" s="48"/>
      <c r="Z510" s="48"/>
      <c r="AA510" s="48"/>
      <c r="AB510" s="48"/>
      <c r="AC510" s="48"/>
      <c r="AD510" s="48"/>
      <c r="AE510" s="48"/>
      <c r="AF510" s="48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</row>
    <row r="511" spans="1:45" ht="14.25" customHeight="1">
      <c r="A511" s="42" t="s">
        <v>6129</v>
      </c>
      <c r="B511" s="42"/>
      <c r="C511" s="42" t="s">
        <v>6130</v>
      </c>
      <c r="D511" s="42" t="s">
        <v>6131</v>
      </c>
      <c r="E511" s="44"/>
      <c r="F511" s="44"/>
      <c r="G511" s="44">
        <v>43423</v>
      </c>
      <c r="H511" s="44">
        <v>44031</v>
      </c>
      <c r="I511" s="45" t="s">
        <v>236</v>
      </c>
      <c r="J511" s="45">
        <f ca="1">H511-CONTROLE!$A$2</f>
        <v>-1219</v>
      </c>
      <c r="K511" s="371" t="str">
        <f t="shared" ca="1" si="140"/>
        <v>ENCERRADO</v>
      </c>
      <c r="L511" s="42" t="s">
        <v>341</v>
      </c>
      <c r="M511" s="42" t="s">
        <v>342</v>
      </c>
      <c r="N511" s="42"/>
      <c r="O511" s="42" t="s">
        <v>6132</v>
      </c>
      <c r="P511" s="42" t="s">
        <v>6133</v>
      </c>
      <c r="Q511" s="51"/>
      <c r="R511" s="51" t="s">
        <v>4554</v>
      </c>
      <c r="S511" s="122" t="s">
        <v>2720</v>
      </c>
      <c r="T511" s="56" t="s">
        <v>1610</v>
      </c>
      <c r="U511" s="56"/>
      <c r="V511" s="56" t="s">
        <v>2330</v>
      </c>
      <c r="W511" s="56" t="s">
        <v>1613</v>
      </c>
      <c r="X511" s="48"/>
      <c r="Y511" s="48"/>
      <c r="Z511" s="48"/>
      <c r="AA511" s="48"/>
      <c r="AB511" s="48"/>
      <c r="AC511" s="48"/>
      <c r="AD511" s="48"/>
      <c r="AE511" s="48"/>
      <c r="AF511" s="48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</row>
    <row r="512" spans="1:45" ht="14.25" customHeight="1">
      <c r="A512" s="42" t="s">
        <v>6134</v>
      </c>
      <c r="B512" s="42" t="s">
        <v>6135</v>
      </c>
      <c r="C512" s="42"/>
      <c r="D512" s="42" t="s">
        <v>6136</v>
      </c>
      <c r="E512" s="43" t="s">
        <v>6137</v>
      </c>
      <c r="F512" s="43" t="s">
        <v>25</v>
      </c>
      <c r="G512" s="44">
        <v>44465</v>
      </c>
      <c r="H512" s="44">
        <v>44830</v>
      </c>
      <c r="I512" s="45" t="s">
        <v>212</v>
      </c>
      <c r="J512" s="45">
        <f ca="1">H512-CONTROLE!$A$2</f>
        <v>-420</v>
      </c>
      <c r="K512" s="37" t="str">
        <f t="shared" ca="1" si="140"/>
        <v>ENCERRADO</v>
      </c>
      <c r="L512" s="42" t="s">
        <v>27</v>
      </c>
      <c r="M512" s="42" t="s">
        <v>28</v>
      </c>
      <c r="N512" s="47" t="s">
        <v>6138</v>
      </c>
      <c r="O512" s="55" t="s">
        <v>43</v>
      </c>
      <c r="P512" s="55" t="s">
        <v>44</v>
      </c>
      <c r="Q512" s="42"/>
      <c r="R512" s="42" t="s">
        <v>32</v>
      </c>
      <c r="S512" s="42" t="s">
        <v>6139</v>
      </c>
      <c r="T512" s="42" t="s">
        <v>47</v>
      </c>
      <c r="U512" s="42"/>
      <c r="V512" s="42" t="s">
        <v>626</v>
      </c>
      <c r="W512" s="42" t="s">
        <v>2227</v>
      </c>
      <c r="X512" s="42"/>
      <c r="Y512" s="48"/>
      <c r="Z512" s="48"/>
      <c r="AA512" s="48"/>
      <c r="AB512" s="48"/>
      <c r="AC512" s="48"/>
      <c r="AD512" s="48"/>
      <c r="AE512" s="48"/>
      <c r="AF512" s="48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</row>
    <row r="513" spans="1:45" ht="14.25" customHeight="1">
      <c r="A513" s="42" t="s">
        <v>6140</v>
      </c>
      <c r="B513" s="427" t="s">
        <v>6141</v>
      </c>
      <c r="C513" s="427"/>
      <c r="D513" s="42" t="s">
        <v>5695</v>
      </c>
      <c r="E513" s="44"/>
      <c r="F513" s="44"/>
      <c r="G513" s="44">
        <v>43369</v>
      </c>
      <c r="H513" s="44">
        <v>43733</v>
      </c>
      <c r="I513" s="45"/>
      <c r="J513" s="45">
        <f ca="1">H513-A2</f>
        <v>-1517</v>
      </c>
      <c r="K513" s="371" t="str">
        <f t="shared" ca="1" si="140"/>
        <v>ENCERRADO</v>
      </c>
      <c r="L513" s="42" t="s">
        <v>4780</v>
      </c>
      <c r="M513" s="42" t="s">
        <v>4781</v>
      </c>
      <c r="N513" s="42"/>
      <c r="O513" s="42" t="s">
        <v>27</v>
      </c>
      <c r="P513" s="42" t="s">
        <v>28</v>
      </c>
      <c r="Q513" s="42"/>
      <c r="R513" s="42" t="s">
        <v>45</v>
      </c>
      <c r="S513" s="42" t="s">
        <v>3447</v>
      </c>
      <c r="T513" s="42"/>
      <c r="U513" s="42"/>
      <c r="V513" s="42" t="s">
        <v>4598</v>
      </c>
      <c r="W513" s="42" t="s">
        <v>1298</v>
      </c>
      <c r="X513" s="48"/>
      <c r="Y513" s="48"/>
      <c r="Z513" s="48"/>
      <c r="AA513" s="48"/>
      <c r="AB513" s="48"/>
      <c r="AC513" s="48"/>
      <c r="AD513" s="48"/>
      <c r="AE513" s="48"/>
      <c r="AF513" s="48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</row>
    <row r="514" spans="1:45" ht="14.25" customHeight="1">
      <c r="A514" s="422">
        <v>43435</v>
      </c>
      <c r="B514" s="434" t="s">
        <v>5597</v>
      </c>
      <c r="C514" s="434" t="s">
        <v>6142</v>
      </c>
      <c r="D514" s="279" t="s">
        <v>6143</v>
      </c>
      <c r="E514" s="393"/>
      <c r="F514" s="393"/>
      <c r="G514" s="393">
        <v>43537</v>
      </c>
      <c r="H514" s="393">
        <v>43903</v>
      </c>
      <c r="I514" s="249" t="s">
        <v>41</v>
      </c>
      <c r="J514" s="249">
        <f ca="1">H514-CONTROLE!$A$2</f>
        <v>-1347</v>
      </c>
      <c r="K514" s="362" t="str">
        <f t="shared" ca="1" si="140"/>
        <v>ENCERRADO</v>
      </c>
      <c r="L514" s="259" t="s">
        <v>110</v>
      </c>
      <c r="M514" s="259" t="s">
        <v>111</v>
      </c>
      <c r="N514" s="279"/>
      <c r="O514" s="279" t="s">
        <v>483</v>
      </c>
      <c r="P514" s="279" t="s">
        <v>484</v>
      </c>
      <c r="Q514" s="279"/>
      <c r="R514" s="279" t="s">
        <v>115</v>
      </c>
      <c r="S514" s="279" t="s">
        <v>1013</v>
      </c>
      <c r="T514" s="279" t="s">
        <v>117</v>
      </c>
      <c r="U514" s="259"/>
      <c r="V514" s="259" t="s">
        <v>481</v>
      </c>
      <c r="W514" s="299" t="s">
        <v>482</v>
      </c>
      <c r="X514" s="48"/>
      <c r="Y514" s="48"/>
      <c r="Z514" s="48"/>
      <c r="AA514" s="48"/>
      <c r="AB514" s="48"/>
      <c r="AC514" s="48"/>
      <c r="AD514" s="48"/>
      <c r="AE514" s="48"/>
      <c r="AF514" s="48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</row>
    <row r="515" spans="1:45" ht="14.25" customHeight="1">
      <c r="A515" s="42" t="s">
        <v>6144</v>
      </c>
      <c r="B515" s="427" t="s">
        <v>6145</v>
      </c>
      <c r="C515" s="427"/>
      <c r="D515" s="42" t="s">
        <v>6146</v>
      </c>
      <c r="E515" s="44"/>
      <c r="F515" s="44"/>
      <c r="G515" s="44">
        <v>43453</v>
      </c>
      <c r="H515" s="44">
        <v>44062</v>
      </c>
      <c r="I515" s="45" t="s">
        <v>633</v>
      </c>
      <c r="J515" s="45">
        <f ca="1">H515-CONTROLE!$A$2</f>
        <v>-1188</v>
      </c>
      <c r="K515" s="371" t="str">
        <f t="shared" ca="1" si="140"/>
        <v>ENCERRADO</v>
      </c>
      <c r="L515" s="427" t="s">
        <v>59</v>
      </c>
      <c r="M515" s="448" t="s">
        <v>60</v>
      </c>
      <c r="N515" s="466"/>
      <c r="O515" s="427" t="s">
        <v>56</v>
      </c>
      <c r="P515" s="363" t="s">
        <v>57</v>
      </c>
      <c r="Q515" s="42"/>
      <c r="R515" s="42" t="s">
        <v>6050</v>
      </c>
      <c r="S515" s="42" t="s">
        <v>6147</v>
      </c>
      <c r="T515" s="42" t="s">
        <v>6148</v>
      </c>
      <c r="U515" s="42"/>
      <c r="V515" s="42" t="s">
        <v>6149</v>
      </c>
      <c r="W515" s="42" t="s">
        <v>6150</v>
      </c>
      <c r="X515" s="48"/>
      <c r="Y515" s="48"/>
      <c r="Z515" s="48"/>
      <c r="AA515" s="48"/>
      <c r="AB515" s="48"/>
      <c r="AC515" s="48"/>
      <c r="AD515" s="48"/>
      <c r="AE515" s="48"/>
      <c r="AF515" s="48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</row>
    <row r="516" spans="1:45" ht="14.25" customHeight="1">
      <c r="A516" s="42" t="s">
        <v>6144</v>
      </c>
      <c r="B516" s="427" t="s">
        <v>6145</v>
      </c>
      <c r="C516" s="427"/>
      <c r="D516" s="42" t="s">
        <v>6146</v>
      </c>
      <c r="E516" s="44"/>
      <c r="F516" s="44"/>
      <c r="G516" s="44">
        <v>43453</v>
      </c>
      <c r="H516" s="44">
        <v>44062</v>
      </c>
      <c r="I516" s="45" t="s">
        <v>633</v>
      </c>
      <c r="J516" s="45">
        <f ca="1">H516-CONTROLE!$A$2</f>
        <v>-1188</v>
      </c>
      <c r="K516" s="371" t="str">
        <f t="shared" ca="1" si="140"/>
        <v>ENCERRADO</v>
      </c>
      <c r="L516" s="427" t="s">
        <v>59</v>
      </c>
      <c r="M516" s="448" t="s">
        <v>60</v>
      </c>
      <c r="N516" s="466"/>
      <c r="O516" s="427" t="s">
        <v>56</v>
      </c>
      <c r="P516" s="363" t="s">
        <v>57</v>
      </c>
      <c r="Q516" s="42"/>
      <c r="R516" s="42" t="s">
        <v>5415</v>
      </c>
      <c r="S516" s="427" t="s">
        <v>6054</v>
      </c>
      <c r="T516" s="50" t="s">
        <v>1613</v>
      </c>
      <c r="U516" s="50"/>
      <c r="V516" s="50" t="s">
        <v>2720</v>
      </c>
      <c r="W516" s="50" t="s">
        <v>1610</v>
      </c>
      <c r="X516" s="48"/>
      <c r="Y516" s="48"/>
      <c r="Z516" s="48"/>
      <c r="AA516" s="48"/>
      <c r="AB516" s="48"/>
      <c r="AC516" s="48"/>
      <c r="AD516" s="48"/>
      <c r="AE516" s="48"/>
      <c r="AF516" s="48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</row>
    <row r="517" spans="1:45" ht="14.25" customHeight="1">
      <c r="A517" s="42" t="s">
        <v>6151</v>
      </c>
      <c r="B517" s="42" t="s">
        <v>194</v>
      </c>
      <c r="C517" s="42" t="s">
        <v>6152</v>
      </c>
      <c r="D517" s="42" t="s">
        <v>196</v>
      </c>
      <c r="E517" s="43" t="s">
        <v>197</v>
      </c>
      <c r="F517" s="43" t="s">
        <v>198</v>
      </c>
      <c r="G517" s="44">
        <v>44453</v>
      </c>
      <c r="H517" s="44">
        <v>44818</v>
      </c>
      <c r="I517" s="45" t="s">
        <v>212</v>
      </c>
      <c r="J517" s="45">
        <f ca="1">H517-CONTROLE!$A$2</f>
        <v>-432</v>
      </c>
      <c r="K517" s="37" t="str">
        <f t="shared" ca="1" si="140"/>
        <v>ENCERRADO</v>
      </c>
      <c r="L517" s="42" t="s">
        <v>27</v>
      </c>
      <c r="M517" s="42" t="s">
        <v>28</v>
      </c>
      <c r="N517" s="47" t="s">
        <v>6153</v>
      </c>
      <c r="O517" s="122" t="s">
        <v>43</v>
      </c>
      <c r="P517" s="122" t="s">
        <v>387</v>
      </c>
      <c r="Q517" s="42"/>
      <c r="R517" s="42" t="s">
        <v>6154</v>
      </c>
      <c r="S517" s="42" t="s">
        <v>4840</v>
      </c>
      <c r="T517" s="42" t="s">
        <v>2708</v>
      </c>
      <c r="U517" s="42"/>
      <c r="V517" s="55" t="s">
        <v>390</v>
      </c>
      <c r="W517" s="112" t="s">
        <v>391</v>
      </c>
      <c r="X517" s="112"/>
      <c r="Y517" s="440"/>
      <c r="Z517" s="440"/>
      <c r="AA517" s="440"/>
      <c r="AB517" s="440"/>
      <c r="AC517" s="440"/>
      <c r="AD517" s="440"/>
      <c r="AE517" s="440"/>
      <c r="AF517" s="440"/>
      <c r="AG517" s="440"/>
      <c r="AH517" s="440"/>
      <c r="AI517" s="440"/>
      <c r="AJ517" s="440"/>
      <c r="AK517" s="440"/>
      <c r="AL517" s="440"/>
      <c r="AM517" s="440"/>
      <c r="AN517" s="440"/>
      <c r="AO517" s="440"/>
      <c r="AP517" s="440"/>
      <c r="AQ517" s="440"/>
      <c r="AR517" s="440"/>
      <c r="AS517" s="440"/>
    </row>
    <row r="518" spans="1:45" ht="14.25" customHeight="1">
      <c r="A518" s="42" t="s">
        <v>6151</v>
      </c>
      <c r="B518" s="42" t="s">
        <v>194</v>
      </c>
      <c r="C518" s="42" t="s">
        <v>6152</v>
      </c>
      <c r="D518" s="42" t="s">
        <v>196</v>
      </c>
      <c r="E518" s="43" t="s">
        <v>197</v>
      </c>
      <c r="F518" s="43" t="s">
        <v>198</v>
      </c>
      <c r="G518" s="44">
        <v>44453</v>
      </c>
      <c r="H518" s="44">
        <v>44818</v>
      </c>
      <c r="I518" s="45" t="s">
        <v>212</v>
      </c>
      <c r="J518" s="45">
        <f ca="1">H518-CONTROLE!$A$2</f>
        <v>-432</v>
      </c>
      <c r="K518" s="37" t="str">
        <f t="shared" ca="1" si="140"/>
        <v>ENCERRADO</v>
      </c>
      <c r="L518" s="42" t="s">
        <v>27</v>
      </c>
      <c r="M518" s="42" t="s">
        <v>28</v>
      </c>
      <c r="N518" s="47" t="s">
        <v>6153</v>
      </c>
      <c r="O518" s="122" t="s">
        <v>43</v>
      </c>
      <c r="P518" s="122" t="s">
        <v>387</v>
      </c>
      <c r="Q518" s="42"/>
      <c r="R518" s="42" t="s">
        <v>6155</v>
      </c>
      <c r="S518" s="55" t="s">
        <v>48</v>
      </c>
      <c r="T518" s="479" t="s">
        <v>49</v>
      </c>
      <c r="U518" s="479"/>
      <c r="V518" s="55" t="s">
        <v>390</v>
      </c>
      <c r="W518" s="112" t="s">
        <v>391</v>
      </c>
      <c r="X518" s="112"/>
      <c r="Y518" s="440"/>
      <c r="Z518" s="440"/>
      <c r="AA518" s="440"/>
      <c r="AB518" s="440"/>
      <c r="AC518" s="440"/>
      <c r="AD518" s="440"/>
      <c r="AE518" s="440"/>
      <c r="AF518" s="440"/>
      <c r="AG518" s="440"/>
      <c r="AH518" s="440"/>
      <c r="AI518" s="440"/>
      <c r="AJ518" s="440"/>
      <c r="AK518" s="440"/>
      <c r="AL518" s="440"/>
      <c r="AM518" s="440"/>
      <c r="AN518" s="440"/>
      <c r="AO518" s="440"/>
      <c r="AP518" s="440"/>
      <c r="AQ518" s="440"/>
      <c r="AR518" s="440"/>
      <c r="AS518" s="440"/>
    </row>
    <row r="519" spans="1:45" ht="14.25" customHeight="1">
      <c r="A519" s="42" t="s">
        <v>6156</v>
      </c>
      <c r="B519" s="42" t="s">
        <v>6031</v>
      </c>
      <c r="C519" s="42" t="s">
        <v>6157</v>
      </c>
      <c r="D519" s="42" t="s">
        <v>6033</v>
      </c>
      <c r="E519" s="44"/>
      <c r="F519" s="44"/>
      <c r="G519" s="44">
        <v>43636</v>
      </c>
      <c r="H519" s="44">
        <v>43696</v>
      </c>
      <c r="I519" s="45"/>
      <c r="J519" s="45">
        <f t="shared" ref="J519:J520" ca="1" si="142">H519-$A$2</f>
        <v>-1554</v>
      </c>
      <c r="K519" s="371" t="str">
        <f t="shared" ca="1" si="140"/>
        <v>ENCERRADO</v>
      </c>
      <c r="L519" s="42" t="s">
        <v>59</v>
      </c>
      <c r="M519" s="42" t="s">
        <v>3984</v>
      </c>
      <c r="N519" s="42"/>
      <c r="O519" s="42" t="s">
        <v>56</v>
      </c>
      <c r="P519" s="42" t="s">
        <v>812</v>
      </c>
      <c r="Q519" s="42"/>
      <c r="R519" s="42" t="s">
        <v>6158</v>
      </c>
      <c r="S519" s="42" t="s">
        <v>6159</v>
      </c>
      <c r="T519" s="480" t="s">
        <v>6160</v>
      </c>
      <c r="U519" s="435"/>
      <c r="V519" s="435" t="s">
        <v>206</v>
      </c>
      <c r="W519" s="42" t="s">
        <v>207</v>
      </c>
      <c r="X519" s="48"/>
      <c r="Y519" s="48"/>
      <c r="Z519" s="48"/>
      <c r="AA519" s="48"/>
      <c r="AB519" s="48"/>
      <c r="AC519" s="48"/>
      <c r="AD519" s="48"/>
      <c r="AE519" s="48"/>
      <c r="AF519" s="48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</row>
    <row r="520" spans="1:45" ht="14.25" customHeight="1">
      <c r="A520" s="42" t="s">
        <v>6156</v>
      </c>
      <c r="B520" s="42" t="s">
        <v>6031</v>
      </c>
      <c r="C520" s="42" t="s">
        <v>6157</v>
      </c>
      <c r="D520" s="42" t="s">
        <v>6033</v>
      </c>
      <c r="E520" s="44"/>
      <c r="F520" s="44"/>
      <c r="G520" s="44">
        <v>43636</v>
      </c>
      <c r="H520" s="44">
        <v>43696</v>
      </c>
      <c r="I520" s="45"/>
      <c r="J520" s="45">
        <f t="shared" ca="1" si="142"/>
        <v>-1554</v>
      </c>
      <c r="K520" s="371" t="str">
        <f t="shared" ca="1" si="140"/>
        <v>ENCERRADO</v>
      </c>
      <c r="L520" s="42" t="s">
        <v>59</v>
      </c>
      <c r="M520" s="42" t="s">
        <v>3984</v>
      </c>
      <c r="N520" s="42"/>
      <c r="O520" s="42" t="s">
        <v>56</v>
      </c>
      <c r="P520" s="42" t="s">
        <v>812</v>
      </c>
      <c r="Q520" s="42"/>
      <c r="R520" s="42" t="s">
        <v>6161</v>
      </c>
      <c r="S520" s="42" t="s">
        <v>2330</v>
      </c>
      <c r="T520" s="480" t="s">
        <v>1613</v>
      </c>
      <c r="U520" s="435"/>
      <c r="V520" s="435" t="s">
        <v>2720</v>
      </c>
      <c r="W520" s="42" t="s">
        <v>1610</v>
      </c>
      <c r="X520" s="48"/>
      <c r="Y520" s="48"/>
      <c r="Z520" s="48"/>
      <c r="AA520" s="48"/>
      <c r="AB520" s="48"/>
      <c r="AC520" s="48"/>
      <c r="AD520" s="48"/>
      <c r="AE520" s="48"/>
      <c r="AF520" s="48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</row>
    <row r="521" spans="1:45" ht="14.25" customHeight="1">
      <c r="A521" s="279" t="s">
        <v>6162</v>
      </c>
      <c r="B521" s="279" t="s">
        <v>5597</v>
      </c>
      <c r="C521" s="279" t="s">
        <v>6163</v>
      </c>
      <c r="D521" s="279" t="s">
        <v>6164</v>
      </c>
      <c r="E521" s="297" t="s">
        <v>1010</v>
      </c>
      <c r="F521" s="296"/>
      <c r="G521" s="296">
        <v>43904</v>
      </c>
      <c r="H521" s="296">
        <v>44268</v>
      </c>
      <c r="I521" s="249" t="s">
        <v>41</v>
      </c>
      <c r="J521" s="249">
        <f ca="1">H521-CONTROLE!$A$2</f>
        <v>-982</v>
      </c>
      <c r="K521" s="362" t="str">
        <f t="shared" ca="1" si="140"/>
        <v>ENCERRADO</v>
      </c>
      <c r="L521" s="247" t="s">
        <v>634</v>
      </c>
      <c r="M521" s="247" t="s">
        <v>635</v>
      </c>
      <c r="N521" s="279"/>
      <c r="O521" s="279" t="s">
        <v>6165</v>
      </c>
      <c r="P521" s="279" t="s">
        <v>1516</v>
      </c>
      <c r="Q521" s="279"/>
      <c r="R521" s="279" t="s">
        <v>639</v>
      </c>
      <c r="S521" s="279" t="s">
        <v>795</v>
      </c>
      <c r="T521" s="279" t="s">
        <v>4795</v>
      </c>
      <c r="U521" s="259"/>
      <c r="V521" s="259" t="s">
        <v>4848</v>
      </c>
      <c r="W521" s="259" t="s">
        <v>793</v>
      </c>
      <c r="X521" s="48"/>
      <c r="Y521" s="48"/>
      <c r="Z521" s="48"/>
      <c r="AA521" s="48"/>
      <c r="AB521" s="48"/>
      <c r="AC521" s="48"/>
      <c r="AD521" s="48"/>
      <c r="AE521" s="48"/>
      <c r="AF521" s="48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</row>
    <row r="522" spans="1:45" ht="14.25" customHeight="1">
      <c r="A522" s="427" t="s">
        <v>6166</v>
      </c>
      <c r="B522" s="427" t="s">
        <v>5360</v>
      </c>
      <c r="C522" s="427" t="s">
        <v>6167</v>
      </c>
      <c r="D522" s="42" t="s">
        <v>428</v>
      </c>
      <c r="E522" s="44" t="s">
        <v>252</v>
      </c>
      <c r="F522" s="44" t="s">
        <v>25</v>
      </c>
      <c r="G522" s="44">
        <v>44635</v>
      </c>
      <c r="H522" s="44">
        <v>44999</v>
      </c>
      <c r="I522" s="45" t="s">
        <v>6168</v>
      </c>
      <c r="J522" s="45">
        <f ca="1">H522-CONTROLE!$A$2</f>
        <v>-251</v>
      </c>
      <c r="K522" s="371" t="str">
        <f t="shared" ca="1" si="140"/>
        <v>ENCERRADO</v>
      </c>
      <c r="L522" s="42" t="s">
        <v>634</v>
      </c>
      <c r="M522" s="42" t="s">
        <v>635</v>
      </c>
      <c r="N522" s="42" t="s">
        <v>6169</v>
      </c>
      <c r="O522" s="42" t="s">
        <v>636</v>
      </c>
      <c r="P522" s="42" t="s">
        <v>637</v>
      </c>
      <c r="Q522" s="42" t="s">
        <v>6170</v>
      </c>
      <c r="R522" s="42" t="s">
        <v>639</v>
      </c>
      <c r="S522" s="42" t="s">
        <v>792</v>
      </c>
      <c r="T522" s="42" t="s">
        <v>793</v>
      </c>
      <c r="U522" s="42"/>
      <c r="V522" s="42" t="s">
        <v>923</v>
      </c>
      <c r="W522" s="65" t="s">
        <v>924</v>
      </c>
      <c r="X522" s="48"/>
      <c r="Y522" s="48"/>
      <c r="Z522" s="48"/>
      <c r="AA522" s="48"/>
      <c r="AB522" s="48"/>
      <c r="AC522" s="48"/>
      <c r="AD522" s="48"/>
      <c r="AE522" s="48"/>
      <c r="AF522" s="48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</row>
    <row r="523" spans="1:45" ht="14.25" customHeight="1">
      <c r="A523" s="427" t="s">
        <v>6171</v>
      </c>
      <c r="B523" s="427" t="s">
        <v>6172</v>
      </c>
      <c r="C523" s="427"/>
      <c r="D523" s="42" t="s">
        <v>6173</v>
      </c>
      <c r="E523" s="44"/>
      <c r="F523" s="44"/>
      <c r="G523" s="44">
        <v>43369</v>
      </c>
      <c r="H523" s="44">
        <v>43733</v>
      </c>
      <c r="I523" s="45"/>
      <c r="J523" s="45">
        <f ca="1">H523-A2</f>
        <v>-1517</v>
      </c>
      <c r="K523" s="371" t="str">
        <f t="shared" ca="1" si="140"/>
        <v>ENCERRADO</v>
      </c>
      <c r="L523" s="42" t="s">
        <v>6086</v>
      </c>
      <c r="M523" s="42" t="s">
        <v>6087</v>
      </c>
      <c r="N523" s="42"/>
      <c r="O523" s="42" t="s">
        <v>6174</v>
      </c>
      <c r="P523" s="42" t="s">
        <v>47</v>
      </c>
      <c r="Q523" s="42"/>
      <c r="R523" s="42" t="s">
        <v>45</v>
      </c>
      <c r="S523" s="42" t="s">
        <v>6175</v>
      </c>
      <c r="T523" s="42" t="s">
        <v>6176</v>
      </c>
      <c r="U523" s="42"/>
      <c r="V523" s="42"/>
      <c r="W523" s="42"/>
      <c r="X523" s="48"/>
      <c r="Y523" s="48"/>
      <c r="Z523" s="48"/>
      <c r="AA523" s="48"/>
      <c r="AB523" s="48"/>
      <c r="AC523" s="48"/>
      <c r="AD523" s="48"/>
      <c r="AE523" s="48"/>
      <c r="AF523" s="48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</row>
    <row r="524" spans="1:45" ht="14.25" customHeight="1">
      <c r="A524" s="42" t="s">
        <v>6177</v>
      </c>
      <c r="B524" s="427" t="s">
        <v>6178</v>
      </c>
      <c r="C524" s="427"/>
      <c r="D524" s="42" t="s">
        <v>6033</v>
      </c>
      <c r="E524" s="44"/>
      <c r="F524" s="44"/>
      <c r="G524" s="44">
        <v>43591</v>
      </c>
      <c r="H524" s="44">
        <v>43683</v>
      </c>
      <c r="I524" s="45"/>
      <c r="J524" s="45">
        <f ca="1">H524-A2</f>
        <v>-1567</v>
      </c>
      <c r="K524" s="371" t="str">
        <f t="shared" ca="1" si="140"/>
        <v>ENCERRADO</v>
      </c>
      <c r="L524" s="42" t="s">
        <v>866</v>
      </c>
      <c r="M524" s="42" t="s">
        <v>749</v>
      </c>
      <c r="N524" s="42"/>
      <c r="O524" s="42"/>
      <c r="P524" s="42"/>
      <c r="Q524" s="42"/>
      <c r="R524" s="42" t="s">
        <v>6179</v>
      </c>
      <c r="S524" s="42" t="s">
        <v>745</v>
      </c>
      <c r="T524" s="42" t="s">
        <v>5848</v>
      </c>
      <c r="U524" s="427"/>
      <c r="V524" s="427" t="s">
        <v>6180</v>
      </c>
      <c r="W524" s="427" t="s">
        <v>6181</v>
      </c>
      <c r="X524" s="469"/>
      <c r="Y524" s="469"/>
      <c r="Z524" s="469"/>
      <c r="AA524" s="469"/>
      <c r="AB524" s="469"/>
      <c r="AC524" s="469"/>
      <c r="AD524" s="469"/>
      <c r="AE524" s="469"/>
      <c r="AF524" s="469"/>
      <c r="AG524" s="469"/>
      <c r="AH524" s="469"/>
      <c r="AI524" s="469"/>
      <c r="AJ524" s="469"/>
      <c r="AK524" s="469"/>
      <c r="AL524" s="469"/>
      <c r="AM524" s="469"/>
      <c r="AN524" s="469"/>
      <c r="AO524" s="469"/>
      <c r="AP524" s="469"/>
      <c r="AQ524" s="469"/>
      <c r="AR524" s="469"/>
      <c r="AS524" s="469"/>
    </row>
    <row r="525" spans="1:45" ht="14.25" customHeight="1">
      <c r="A525" s="42" t="s">
        <v>6177</v>
      </c>
      <c r="B525" s="427" t="s">
        <v>6178</v>
      </c>
      <c r="C525" s="427"/>
      <c r="D525" s="42" t="s">
        <v>6033</v>
      </c>
      <c r="E525" s="44"/>
      <c r="F525" s="44"/>
      <c r="G525" s="44">
        <v>43591</v>
      </c>
      <c r="H525" s="44">
        <v>43683</v>
      </c>
      <c r="I525" s="45"/>
      <c r="J525" s="45">
        <f ca="1">H525-A2</f>
        <v>-1567</v>
      </c>
      <c r="K525" s="371" t="str">
        <f t="shared" ca="1" si="140"/>
        <v>ENCERRADO</v>
      </c>
      <c r="L525" s="42" t="s">
        <v>866</v>
      </c>
      <c r="M525" s="42" t="s">
        <v>749</v>
      </c>
      <c r="N525" s="42"/>
      <c r="O525" s="42"/>
      <c r="P525" s="42"/>
      <c r="Q525" s="42"/>
      <c r="R525" s="42" t="s">
        <v>6182</v>
      </c>
      <c r="S525" s="42" t="s">
        <v>1727</v>
      </c>
      <c r="T525" s="42" t="s">
        <v>5309</v>
      </c>
      <c r="U525" s="427"/>
      <c r="V525" s="427"/>
      <c r="W525" s="427"/>
      <c r="X525" s="469"/>
      <c r="Y525" s="469"/>
      <c r="Z525" s="469"/>
      <c r="AA525" s="469"/>
      <c r="AB525" s="469"/>
      <c r="AC525" s="469"/>
      <c r="AD525" s="469"/>
      <c r="AE525" s="469"/>
      <c r="AF525" s="469"/>
      <c r="AG525" s="469"/>
      <c r="AH525" s="469"/>
      <c r="AI525" s="469"/>
      <c r="AJ525" s="469"/>
      <c r="AK525" s="469"/>
      <c r="AL525" s="469"/>
      <c r="AM525" s="469"/>
      <c r="AN525" s="469"/>
      <c r="AO525" s="469"/>
      <c r="AP525" s="469"/>
      <c r="AQ525" s="469"/>
      <c r="AR525" s="469"/>
      <c r="AS525" s="469"/>
    </row>
    <row r="526" spans="1:45" ht="14.25" customHeight="1">
      <c r="A526" s="42" t="s">
        <v>6183</v>
      </c>
      <c r="B526" s="42" t="s">
        <v>6184</v>
      </c>
      <c r="C526" s="42"/>
      <c r="D526" s="42" t="s">
        <v>5001</v>
      </c>
      <c r="E526" s="43" t="s">
        <v>1033</v>
      </c>
      <c r="F526" s="43" t="s">
        <v>25</v>
      </c>
      <c r="G526" s="44">
        <v>44394</v>
      </c>
      <c r="H526" s="44">
        <v>44912</v>
      </c>
      <c r="I526" s="45" t="s">
        <v>26</v>
      </c>
      <c r="J526" s="45">
        <f ca="1">H526-CONTROLE!$A$2</f>
        <v>-338</v>
      </c>
      <c r="K526" s="37" t="str">
        <f t="shared" ca="1" si="140"/>
        <v>ENCERRADO</v>
      </c>
      <c r="L526" s="42" t="s">
        <v>634</v>
      </c>
      <c r="M526" s="42" t="s">
        <v>635</v>
      </c>
      <c r="N526" s="47" t="s">
        <v>6185</v>
      </c>
      <c r="O526" s="42" t="s">
        <v>643</v>
      </c>
      <c r="P526" s="42" t="s">
        <v>644</v>
      </c>
      <c r="Q526" s="42"/>
      <c r="R526" s="42" t="s">
        <v>4686</v>
      </c>
      <c r="S526" s="42" t="s">
        <v>923</v>
      </c>
      <c r="T526" s="65" t="s">
        <v>924</v>
      </c>
      <c r="U526" s="42" t="s">
        <v>6186</v>
      </c>
      <c r="V526" s="42" t="s">
        <v>792</v>
      </c>
      <c r="W526" s="58" t="s">
        <v>793</v>
      </c>
      <c r="X526" s="58" t="s">
        <v>6186</v>
      </c>
      <c r="Y526" s="444"/>
      <c r="Z526" s="444"/>
      <c r="AA526" s="444"/>
      <c r="AB526" s="444"/>
      <c r="AC526" s="444"/>
      <c r="AD526" s="444"/>
      <c r="AE526" s="444"/>
      <c r="AF526" s="444"/>
      <c r="AG526" s="444"/>
      <c r="AH526" s="444"/>
      <c r="AI526" s="444"/>
      <c r="AJ526" s="444"/>
      <c r="AK526" s="444"/>
      <c r="AL526" s="444"/>
      <c r="AM526" s="444"/>
      <c r="AN526" s="444"/>
      <c r="AO526" s="444"/>
      <c r="AP526" s="444"/>
      <c r="AQ526" s="444"/>
      <c r="AR526" s="444"/>
      <c r="AS526" s="444"/>
    </row>
    <row r="527" spans="1:45" ht="14.25" customHeight="1">
      <c r="A527" s="42" t="s">
        <v>6187</v>
      </c>
      <c r="B527" s="42" t="s">
        <v>6188</v>
      </c>
      <c r="C527" s="42"/>
      <c r="D527" s="427" t="s">
        <v>6033</v>
      </c>
      <c r="E527" s="44"/>
      <c r="F527" s="44"/>
      <c r="G527" s="44">
        <v>43410</v>
      </c>
      <c r="H527" s="44">
        <v>43591</v>
      </c>
      <c r="I527" s="45"/>
      <c r="J527" s="45">
        <f ca="1">H527-A2</f>
        <v>-1659</v>
      </c>
      <c r="K527" s="371" t="str">
        <f t="shared" ca="1" si="140"/>
        <v>ENCERRADO</v>
      </c>
      <c r="L527" s="42" t="s">
        <v>866</v>
      </c>
      <c r="M527" s="42" t="s">
        <v>749</v>
      </c>
      <c r="N527" s="42"/>
      <c r="O527" s="42"/>
      <c r="P527" s="42"/>
      <c r="Q527" s="42"/>
      <c r="R527" s="42" t="s">
        <v>6189</v>
      </c>
      <c r="S527" s="42" t="s">
        <v>5846</v>
      </c>
      <c r="T527" s="42" t="s">
        <v>1264</v>
      </c>
      <c r="U527" s="42"/>
      <c r="V527" s="42" t="s">
        <v>745</v>
      </c>
      <c r="W527" s="42" t="s">
        <v>5848</v>
      </c>
      <c r="X527" s="48"/>
      <c r="Y527" s="48"/>
      <c r="Z527" s="48"/>
      <c r="AA527" s="48"/>
      <c r="AB527" s="48"/>
      <c r="AC527" s="48"/>
      <c r="AD527" s="48"/>
      <c r="AE527" s="48"/>
      <c r="AF527" s="48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</row>
    <row r="528" spans="1:45" ht="14.25" customHeight="1">
      <c r="A528" s="42" t="s">
        <v>6187</v>
      </c>
      <c r="B528" s="42" t="s">
        <v>6188</v>
      </c>
      <c r="C528" s="42"/>
      <c r="D528" s="427" t="s">
        <v>6033</v>
      </c>
      <c r="E528" s="44"/>
      <c r="F528" s="44"/>
      <c r="G528" s="44">
        <v>43410</v>
      </c>
      <c r="H528" s="44">
        <v>43591</v>
      </c>
      <c r="I528" s="256"/>
      <c r="J528" s="256">
        <f ca="1">H528-A2</f>
        <v>-1659</v>
      </c>
      <c r="K528" s="257" t="str">
        <f t="shared" ca="1" si="140"/>
        <v>ENCERRADO</v>
      </c>
      <c r="L528" s="42" t="s">
        <v>866</v>
      </c>
      <c r="M528" s="42" t="s">
        <v>749</v>
      </c>
      <c r="N528" s="42"/>
      <c r="O528" s="42"/>
      <c r="P528" s="42"/>
      <c r="Q528" s="42"/>
      <c r="R528" s="42" t="s">
        <v>6182</v>
      </c>
      <c r="S528" s="42" t="s">
        <v>1727</v>
      </c>
      <c r="T528" s="42" t="s">
        <v>5309</v>
      </c>
      <c r="U528" s="363"/>
      <c r="V528" s="363"/>
      <c r="W528" s="363"/>
      <c r="X528" s="364"/>
      <c r="Y528" s="364"/>
      <c r="Z528" s="364"/>
      <c r="AA528" s="364"/>
      <c r="AB528" s="364"/>
      <c r="AC528" s="364"/>
      <c r="AD528" s="364"/>
      <c r="AE528" s="364"/>
      <c r="AF528" s="364"/>
      <c r="AG528" s="364"/>
      <c r="AH528" s="364"/>
      <c r="AI528" s="364"/>
      <c r="AJ528" s="364"/>
      <c r="AK528" s="364"/>
      <c r="AL528" s="364"/>
      <c r="AM528" s="364"/>
      <c r="AN528" s="364"/>
      <c r="AO528" s="364"/>
      <c r="AP528" s="364"/>
      <c r="AQ528" s="364"/>
      <c r="AR528" s="364"/>
      <c r="AS528" s="364"/>
    </row>
    <row r="529" spans="1:45" ht="14.25" customHeight="1">
      <c r="A529" s="437" t="s">
        <v>6190</v>
      </c>
      <c r="B529" s="55" t="s">
        <v>5591</v>
      </c>
      <c r="C529" s="55" t="s">
        <v>6191</v>
      </c>
      <c r="D529" s="55" t="s">
        <v>5593</v>
      </c>
      <c r="E529" s="49" t="s">
        <v>5594</v>
      </c>
      <c r="F529" s="49" t="s">
        <v>25</v>
      </c>
      <c r="G529" s="61">
        <v>45019</v>
      </c>
      <c r="H529" s="61">
        <v>45109</v>
      </c>
      <c r="I529" s="62" t="s">
        <v>236</v>
      </c>
      <c r="J529" s="45">
        <f ca="1">H529-CONTROLE!$A$2</f>
        <v>-141</v>
      </c>
      <c r="K529" s="46" t="str">
        <f t="shared" ca="1" si="140"/>
        <v>ENCERRADO</v>
      </c>
      <c r="L529" s="55" t="s">
        <v>6192</v>
      </c>
      <c r="M529" s="55" t="s">
        <v>140</v>
      </c>
      <c r="N529" s="55" t="s">
        <v>6193</v>
      </c>
      <c r="O529" s="55" t="s">
        <v>489</v>
      </c>
      <c r="P529" s="55" t="s">
        <v>490</v>
      </c>
      <c r="Q529" s="63"/>
      <c r="R529" s="63" t="s">
        <v>144</v>
      </c>
      <c r="S529" s="55" t="s">
        <v>4670</v>
      </c>
      <c r="T529" s="55" t="s">
        <v>4209</v>
      </c>
      <c r="U529" s="64"/>
      <c r="V529" s="55" t="s">
        <v>142</v>
      </c>
      <c r="W529" s="55" t="s">
        <v>143</v>
      </c>
      <c r="X529" s="64"/>
      <c r="Y529" s="41"/>
      <c r="Z529" s="41"/>
      <c r="AA529" s="41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</row>
    <row r="530" spans="1:45" ht="14.25" customHeight="1">
      <c r="A530" s="247" t="s">
        <v>6194</v>
      </c>
      <c r="B530" s="42" t="s">
        <v>5591</v>
      </c>
      <c r="C530" s="42" t="s">
        <v>6195</v>
      </c>
      <c r="D530" s="42" t="s">
        <v>5593</v>
      </c>
      <c r="E530" s="43" t="s">
        <v>5594</v>
      </c>
      <c r="F530" s="43" t="s">
        <v>25</v>
      </c>
      <c r="G530" s="44">
        <v>45020</v>
      </c>
      <c r="H530" s="44">
        <v>45111</v>
      </c>
      <c r="I530" s="45" t="s">
        <v>236</v>
      </c>
      <c r="J530" s="45">
        <f ca="1">H530-CONTROLE!$A$2</f>
        <v>-139</v>
      </c>
      <c r="K530" s="46" t="str">
        <f t="shared" ca="1" si="140"/>
        <v>ENCERRADO</v>
      </c>
      <c r="L530" s="42" t="s">
        <v>2690</v>
      </c>
      <c r="M530" s="42" t="s">
        <v>2691</v>
      </c>
      <c r="N530" s="47" t="s">
        <v>6196</v>
      </c>
      <c r="O530" s="42" t="s">
        <v>127</v>
      </c>
      <c r="P530" s="42" t="s">
        <v>128</v>
      </c>
      <c r="Q530" s="42"/>
      <c r="R530" s="42" t="s">
        <v>129</v>
      </c>
      <c r="S530" s="42" t="s">
        <v>730</v>
      </c>
      <c r="T530" s="42" t="s">
        <v>731</v>
      </c>
      <c r="U530" s="42"/>
      <c r="V530" s="42" t="s">
        <v>132</v>
      </c>
      <c r="W530" s="58" t="s">
        <v>133</v>
      </c>
      <c r="X530" s="58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</row>
    <row r="531" spans="1:45" ht="14.25" customHeight="1">
      <c r="A531" s="42" t="s">
        <v>6197</v>
      </c>
      <c r="B531" s="42" t="s">
        <v>5891</v>
      </c>
      <c r="C531" s="42" t="s">
        <v>6198</v>
      </c>
      <c r="D531" s="42" t="s">
        <v>5997</v>
      </c>
      <c r="E531" s="44"/>
      <c r="F531" s="44"/>
      <c r="G531" s="44">
        <v>43409</v>
      </c>
      <c r="H531" s="44">
        <v>43774</v>
      </c>
      <c r="I531" s="45"/>
      <c r="J531" s="45">
        <f t="shared" ref="J531:J532" ca="1" si="143">H531-$A$2</f>
        <v>-1476</v>
      </c>
      <c r="K531" s="371" t="str">
        <f t="shared" ca="1" si="140"/>
        <v>ENCERRADO</v>
      </c>
      <c r="L531" s="42" t="s">
        <v>745</v>
      </c>
      <c r="M531" s="42" t="s">
        <v>5848</v>
      </c>
      <c r="N531" s="435"/>
      <c r="O531" s="435"/>
      <c r="P531" s="42"/>
      <c r="Q531" s="42"/>
      <c r="R531" s="42" t="s">
        <v>6189</v>
      </c>
      <c r="S531" s="42" t="s">
        <v>866</v>
      </c>
      <c r="T531" s="42" t="s">
        <v>749</v>
      </c>
      <c r="U531" s="427"/>
      <c r="V531" s="427" t="s">
        <v>6180</v>
      </c>
      <c r="W531" s="427" t="s">
        <v>6181</v>
      </c>
      <c r="X531" s="469"/>
      <c r="Y531" s="469"/>
      <c r="Z531" s="469"/>
      <c r="AA531" s="469"/>
      <c r="AB531" s="469"/>
      <c r="AC531" s="469"/>
      <c r="AD531" s="469"/>
      <c r="AE531" s="469"/>
      <c r="AF531" s="469"/>
      <c r="AG531" s="469"/>
      <c r="AH531" s="469"/>
      <c r="AI531" s="469"/>
      <c r="AJ531" s="469"/>
      <c r="AK531" s="469"/>
      <c r="AL531" s="469"/>
      <c r="AM531" s="469"/>
      <c r="AN531" s="469"/>
      <c r="AO531" s="469"/>
      <c r="AP531" s="469"/>
      <c r="AQ531" s="469"/>
      <c r="AR531" s="469"/>
      <c r="AS531" s="469"/>
    </row>
    <row r="532" spans="1:45" ht="14.25" customHeight="1">
      <c r="A532" s="42" t="s">
        <v>6197</v>
      </c>
      <c r="B532" s="42" t="s">
        <v>5891</v>
      </c>
      <c r="C532" s="42" t="s">
        <v>6198</v>
      </c>
      <c r="D532" s="42" t="s">
        <v>5997</v>
      </c>
      <c r="E532" s="44"/>
      <c r="F532" s="44"/>
      <c r="G532" s="44">
        <v>43409</v>
      </c>
      <c r="H532" s="44">
        <v>43774</v>
      </c>
      <c r="I532" s="45"/>
      <c r="J532" s="45">
        <f t="shared" ca="1" si="143"/>
        <v>-1476</v>
      </c>
      <c r="K532" s="371" t="str">
        <f t="shared" ca="1" si="140"/>
        <v>ENCERRADO</v>
      </c>
      <c r="L532" s="42" t="s">
        <v>745</v>
      </c>
      <c r="M532" s="42" t="s">
        <v>5848</v>
      </c>
      <c r="N532" s="435"/>
      <c r="O532" s="435"/>
      <c r="P532" s="42"/>
      <c r="Q532" s="42"/>
      <c r="R532" s="42" t="s">
        <v>6182</v>
      </c>
      <c r="S532" s="42" t="s">
        <v>1727</v>
      </c>
      <c r="T532" s="42" t="s">
        <v>5309</v>
      </c>
      <c r="U532" s="42"/>
      <c r="V532" s="42"/>
      <c r="W532" s="42"/>
      <c r="X532" s="48"/>
      <c r="Y532" s="48"/>
      <c r="Z532" s="48"/>
      <c r="AA532" s="48"/>
      <c r="AB532" s="48"/>
      <c r="AC532" s="48"/>
      <c r="AD532" s="48"/>
      <c r="AE532" s="48"/>
      <c r="AF532" s="48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</row>
    <row r="533" spans="1:45" ht="14.25" customHeight="1">
      <c r="A533" s="247" t="s">
        <v>6199</v>
      </c>
      <c r="B533" s="247" t="s">
        <v>5360</v>
      </c>
      <c r="C533" s="247" t="s">
        <v>6200</v>
      </c>
      <c r="D533" s="247" t="s">
        <v>5721</v>
      </c>
      <c r="E533" s="296"/>
      <c r="F533" s="296"/>
      <c r="G533" s="296">
        <v>43560</v>
      </c>
      <c r="H533" s="296">
        <v>43926</v>
      </c>
      <c r="I533" s="249" t="s">
        <v>199</v>
      </c>
      <c r="J533" s="249">
        <f ca="1">H533-CONTROLE!$A$2</f>
        <v>-1324</v>
      </c>
      <c r="K533" s="371" t="str">
        <f t="shared" ca="1" si="140"/>
        <v>ENCERRADO</v>
      </c>
      <c r="L533" s="307" t="s">
        <v>987</v>
      </c>
      <c r="M533" s="394" t="s">
        <v>988</v>
      </c>
      <c r="N533" s="306"/>
      <c r="O533" s="306" t="s">
        <v>5704</v>
      </c>
      <c r="P533" s="247" t="s">
        <v>991</v>
      </c>
      <c r="Q533" s="279"/>
      <c r="R533" s="279" t="s">
        <v>470</v>
      </c>
      <c r="S533" s="279" t="s">
        <v>742</v>
      </c>
      <c r="T533" s="247" t="s">
        <v>743</v>
      </c>
      <c r="U533" s="279"/>
      <c r="V533" s="279" t="s">
        <v>6201</v>
      </c>
      <c r="W533" s="247" t="s">
        <v>6202</v>
      </c>
      <c r="X533" s="48"/>
      <c r="Y533" s="48"/>
      <c r="Z533" s="48"/>
      <c r="AA533" s="48"/>
      <c r="AB533" s="48"/>
      <c r="AC533" s="48"/>
      <c r="AD533" s="48"/>
      <c r="AE533" s="48"/>
      <c r="AF533" s="48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</row>
    <row r="534" spans="1:45" ht="14.25" customHeight="1">
      <c r="A534" s="42" t="s">
        <v>6203</v>
      </c>
      <c r="B534" s="42" t="s">
        <v>6204</v>
      </c>
      <c r="C534" s="42" t="s">
        <v>6205</v>
      </c>
      <c r="D534" s="42" t="s">
        <v>6206</v>
      </c>
      <c r="E534" s="44"/>
      <c r="F534" s="44"/>
      <c r="G534" s="44">
        <v>43424</v>
      </c>
      <c r="H534" s="44">
        <v>44032</v>
      </c>
      <c r="I534" s="45" t="s">
        <v>236</v>
      </c>
      <c r="J534" s="45">
        <f ca="1">H534-CONTROLE!$A$2</f>
        <v>-1218</v>
      </c>
      <c r="K534" s="371" t="str">
        <f t="shared" ca="1" si="140"/>
        <v>ENCERRADO</v>
      </c>
      <c r="L534" s="42" t="s">
        <v>6207</v>
      </c>
      <c r="M534" s="65" t="s">
        <v>6208</v>
      </c>
      <c r="N534" s="435"/>
      <c r="O534" s="435" t="s">
        <v>6209</v>
      </c>
      <c r="P534" s="42" t="s">
        <v>2314</v>
      </c>
      <c r="Q534" s="110"/>
      <c r="R534" s="110" t="s">
        <v>396</v>
      </c>
      <c r="S534" s="42" t="s">
        <v>6210</v>
      </c>
      <c r="T534" s="42" t="s">
        <v>749</v>
      </c>
      <c r="U534" s="42"/>
      <c r="V534" s="42" t="s">
        <v>6211</v>
      </c>
      <c r="W534" s="42" t="s">
        <v>2762</v>
      </c>
      <c r="X534" s="469"/>
      <c r="Y534" s="469"/>
      <c r="Z534" s="469"/>
      <c r="AA534" s="469"/>
      <c r="AB534" s="469"/>
      <c r="AC534" s="469"/>
      <c r="AD534" s="469"/>
      <c r="AE534" s="469"/>
      <c r="AF534" s="469"/>
      <c r="AG534" s="469"/>
      <c r="AH534" s="469"/>
      <c r="AI534" s="469"/>
      <c r="AJ534" s="469"/>
      <c r="AK534" s="469"/>
      <c r="AL534" s="469"/>
      <c r="AM534" s="469"/>
      <c r="AN534" s="469"/>
      <c r="AO534" s="469"/>
      <c r="AP534" s="469"/>
      <c r="AQ534" s="469"/>
      <c r="AR534" s="469"/>
      <c r="AS534" s="469"/>
    </row>
    <row r="535" spans="1:45" ht="14.25" customHeight="1">
      <c r="A535" s="42" t="s">
        <v>6203</v>
      </c>
      <c r="B535" s="42" t="s">
        <v>6204</v>
      </c>
      <c r="C535" s="42" t="s">
        <v>6205</v>
      </c>
      <c r="D535" s="42" t="s">
        <v>6206</v>
      </c>
      <c r="E535" s="44"/>
      <c r="F535" s="44"/>
      <c r="G535" s="44">
        <v>43424</v>
      </c>
      <c r="H535" s="44">
        <v>44032</v>
      </c>
      <c r="I535" s="45" t="s">
        <v>236</v>
      </c>
      <c r="J535" s="45">
        <f ca="1">H535-CONTROLE!$A$2</f>
        <v>-1218</v>
      </c>
      <c r="K535" s="465" t="str">
        <f t="shared" ca="1" si="140"/>
        <v>ENCERRADO</v>
      </c>
      <c r="L535" s="42" t="s">
        <v>6207</v>
      </c>
      <c r="M535" s="65" t="s">
        <v>6208</v>
      </c>
      <c r="N535" s="435"/>
      <c r="O535" s="435" t="s">
        <v>6209</v>
      </c>
      <c r="P535" s="42" t="s">
        <v>2314</v>
      </c>
      <c r="Q535" s="42"/>
      <c r="R535" s="42" t="s">
        <v>6212</v>
      </c>
      <c r="S535" s="42" t="s">
        <v>6213</v>
      </c>
      <c r="T535" s="42" t="s">
        <v>5309</v>
      </c>
      <c r="U535" s="42"/>
      <c r="V535" s="42"/>
      <c r="W535" s="42"/>
      <c r="X535" s="469"/>
      <c r="Y535" s="469"/>
      <c r="Z535" s="469"/>
      <c r="AA535" s="469"/>
      <c r="AB535" s="469"/>
      <c r="AC535" s="469"/>
      <c r="AD535" s="469"/>
      <c r="AE535" s="469"/>
      <c r="AF535" s="469"/>
      <c r="AG535" s="469"/>
      <c r="AH535" s="469"/>
      <c r="AI535" s="469"/>
      <c r="AJ535" s="469"/>
      <c r="AK535" s="469"/>
      <c r="AL535" s="469"/>
      <c r="AM535" s="469"/>
      <c r="AN535" s="469"/>
      <c r="AO535" s="469"/>
      <c r="AP535" s="469"/>
      <c r="AQ535" s="469"/>
      <c r="AR535" s="469"/>
      <c r="AS535" s="469"/>
    </row>
    <row r="536" spans="1:45" ht="14.25" customHeight="1">
      <c r="A536" s="437" t="s">
        <v>6214</v>
      </c>
      <c r="B536" s="55" t="s">
        <v>5591</v>
      </c>
      <c r="C536" s="55" t="s">
        <v>6215</v>
      </c>
      <c r="D536" s="55" t="s">
        <v>5593</v>
      </c>
      <c r="E536" s="49" t="s">
        <v>5594</v>
      </c>
      <c r="F536" s="49" t="s">
        <v>25</v>
      </c>
      <c r="G536" s="61">
        <v>45020</v>
      </c>
      <c r="H536" s="61">
        <v>45111</v>
      </c>
      <c r="I536" s="62" t="s">
        <v>236</v>
      </c>
      <c r="J536" s="45">
        <f ca="1">H536-CONTROLE!$A$2</f>
        <v>-139</v>
      </c>
      <c r="K536" s="46" t="str">
        <f t="shared" ca="1" si="140"/>
        <v>ENCERRADO</v>
      </c>
      <c r="L536" s="55" t="s">
        <v>110</v>
      </c>
      <c r="M536" s="55" t="s">
        <v>111</v>
      </c>
      <c r="N536" s="55" t="s">
        <v>6216</v>
      </c>
      <c r="O536" s="55" t="s">
        <v>113</v>
      </c>
      <c r="P536" s="55" t="s">
        <v>114</v>
      </c>
      <c r="Q536" s="63"/>
      <c r="R536" s="63" t="s">
        <v>480</v>
      </c>
      <c r="S536" s="55" t="s">
        <v>1589</v>
      </c>
      <c r="T536" s="55" t="s">
        <v>1590</v>
      </c>
      <c r="U536" s="64"/>
      <c r="V536" s="55" t="s">
        <v>1592</v>
      </c>
      <c r="W536" s="55" t="s">
        <v>6217</v>
      </c>
      <c r="X536" s="64"/>
      <c r="Y536" s="41"/>
      <c r="Z536" s="41"/>
      <c r="AA536" s="41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</row>
    <row r="537" spans="1:45" ht="14.25" customHeight="1">
      <c r="A537" s="42" t="s">
        <v>6218</v>
      </c>
      <c r="B537" s="42" t="s">
        <v>6092</v>
      </c>
      <c r="C537" s="42" t="s">
        <v>6219</v>
      </c>
      <c r="D537" s="42" t="s">
        <v>6220</v>
      </c>
      <c r="E537" s="44"/>
      <c r="F537" s="44"/>
      <c r="G537" s="44">
        <v>43427</v>
      </c>
      <c r="H537" s="44">
        <v>43792</v>
      </c>
      <c r="I537" s="45"/>
      <c r="J537" s="45">
        <f ca="1">H537-CONTROLE!$A$2</f>
        <v>-1458</v>
      </c>
      <c r="K537" s="371" t="str">
        <f t="shared" ca="1" si="140"/>
        <v>ENCERRADO</v>
      </c>
      <c r="L537" s="42" t="s">
        <v>6221</v>
      </c>
      <c r="M537" s="42" t="s">
        <v>6041</v>
      </c>
      <c r="N537" s="42"/>
      <c r="O537" s="42" t="s">
        <v>4779</v>
      </c>
      <c r="P537" s="42" t="s">
        <v>385</v>
      </c>
      <c r="Q537" s="42"/>
      <c r="R537" s="42" t="s">
        <v>6154</v>
      </c>
      <c r="S537" s="42" t="s">
        <v>6213</v>
      </c>
      <c r="T537" s="42" t="s">
        <v>5309</v>
      </c>
      <c r="U537" s="42"/>
      <c r="V537" s="42" t="s">
        <v>2074</v>
      </c>
      <c r="W537" s="466" t="s">
        <v>5440</v>
      </c>
      <c r="X537" s="469"/>
      <c r="Y537" s="469"/>
      <c r="Z537" s="469"/>
      <c r="AA537" s="469"/>
      <c r="AB537" s="469"/>
      <c r="AC537" s="469"/>
      <c r="AD537" s="469"/>
      <c r="AE537" s="469"/>
      <c r="AF537" s="469"/>
      <c r="AG537" s="469"/>
      <c r="AH537" s="469"/>
      <c r="AI537" s="469"/>
      <c r="AJ537" s="469"/>
      <c r="AK537" s="469"/>
      <c r="AL537" s="469"/>
      <c r="AM537" s="469"/>
      <c r="AN537" s="469"/>
      <c r="AO537" s="469"/>
      <c r="AP537" s="469"/>
      <c r="AQ537" s="469"/>
      <c r="AR537" s="469"/>
      <c r="AS537" s="469"/>
    </row>
    <row r="538" spans="1:45" ht="14.25" customHeight="1">
      <c r="A538" s="247" t="s">
        <v>6222</v>
      </c>
      <c r="B538" s="42" t="s">
        <v>5591</v>
      </c>
      <c r="C538" s="42" t="s">
        <v>6223</v>
      </c>
      <c r="D538" s="42" t="s">
        <v>5593</v>
      </c>
      <c r="E538" s="43" t="s">
        <v>5594</v>
      </c>
      <c r="F538" s="43" t="s">
        <v>25</v>
      </c>
      <c r="G538" s="44">
        <v>45020</v>
      </c>
      <c r="H538" s="44">
        <v>45110</v>
      </c>
      <c r="I538" s="45" t="s">
        <v>236</v>
      </c>
      <c r="J538" s="45">
        <f ca="1">H538-CONTROLE!$A$2</f>
        <v>-140</v>
      </c>
      <c r="K538" s="46" t="str">
        <f t="shared" ca="1" si="140"/>
        <v>ENCERRADO</v>
      </c>
      <c r="L538" s="42" t="s">
        <v>1555</v>
      </c>
      <c r="M538" s="42" t="s">
        <v>403</v>
      </c>
      <c r="N538" s="47" t="s">
        <v>6224</v>
      </c>
      <c r="O538" s="42" t="s">
        <v>563</v>
      </c>
      <c r="P538" s="42" t="s">
        <v>564</v>
      </c>
      <c r="Q538" s="42"/>
      <c r="R538" s="42" t="s">
        <v>407</v>
      </c>
      <c r="S538" s="42" t="s">
        <v>408</v>
      </c>
      <c r="T538" s="42" t="s">
        <v>409</v>
      </c>
      <c r="U538" s="42"/>
      <c r="V538" s="42" t="s">
        <v>410</v>
      </c>
      <c r="W538" s="126" t="s">
        <v>411</v>
      </c>
      <c r="X538" s="58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</row>
    <row r="539" spans="1:45" ht="14.25" customHeight="1">
      <c r="A539" s="437" t="s">
        <v>6225</v>
      </c>
      <c r="B539" s="55" t="s">
        <v>5591</v>
      </c>
      <c r="C539" s="55" t="s">
        <v>6226</v>
      </c>
      <c r="D539" s="55" t="s">
        <v>5593</v>
      </c>
      <c r="E539" s="49" t="s">
        <v>5594</v>
      </c>
      <c r="F539" s="49" t="s">
        <v>25</v>
      </c>
      <c r="G539" s="61">
        <v>44656</v>
      </c>
      <c r="H539" s="61">
        <v>45110</v>
      </c>
      <c r="I539" s="62" t="s">
        <v>236</v>
      </c>
      <c r="J539" s="45">
        <f ca="1">H539-CONTROLE!$A$2</f>
        <v>-140</v>
      </c>
      <c r="K539" s="46" t="str">
        <f t="shared" ca="1" si="140"/>
        <v>ENCERRADO</v>
      </c>
      <c r="L539" s="55" t="s">
        <v>634</v>
      </c>
      <c r="M539" s="55" t="s">
        <v>635</v>
      </c>
      <c r="N539" s="55" t="s">
        <v>6227</v>
      </c>
      <c r="O539" s="55" t="s">
        <v>643</v>
      </c>
      <c r="P539" s="55" t="s">
        <v>644</v>
      </c>
      <c r="Q539" s="63"/>
      <c r="R539" s="63" t="s">
        <v>639</v>
      </c>
      <c r="S539" s="55" t="s">
        <v>923</v>
      </c>
      <c r="T539" s="128" t="s">
        <v>924</v>
      </c>
      <c r="U539" s="64"/>
      <c r="V539" s="55" t="s">
        <v>926</v>
      </c>
      <c r="W539" s="55" t="s">
        <v>927</v>
      </c>
      <c r="X539" s="64"/>
      <c r="Y539" s="41"/>
      <c r="Z539" s="41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</row>
    <row r="540" spans="1:45" ht="14.25" customHeight="1">
      <c r="A540" s="247" t="s">
        <v>6228</v>
      </c>
      <c r="B540" s="42" t="s">
        <v>5591</v>
      </c>
      <c r="C540" s="42" t="s">
        <v>6229</v>
      </c>
      <c r="D540" s="42" t="s">
        <v>5593</v>
      </c>
      <c r="E540" s="43" t="s">
        <v>5594</v>
      </c>
      <c r="F540" s="43" t="s">
        <v>25</v>
      </c>
      <c r="G540" s="44">
        <v>44661</v>
      </c>
      <c r="H540" s="44">
        <v>45117</v>
      </c>
      <c r="I540" s="45" t="s">
        <v>236</v>
      </c>
      <c r="J540" s="45">
        <f ca="1">H540-CONTROLE!$A$2</f>
        <v>-133</v>
      </c>
      <c r="K540" s="46" t="str">
        <f t="shared" ca="1" si="140"/>
        <v>ENCERRADO</v>
      </c>
      <c r="L540" s="42" t="s">
        <v>6230</v>
      </c>
      <c r="M540" s="42" t="s">
        <v>6231</v>
      </c>
      <c r="N540" s="47" t="s">
        <v>6232</v>
      </c>
      <c r="O540" s="42" t="s">
        <v>523</v>
      </c>
      <c r="P540" s="42" t="s">
        <v>524</v>
      </c>
      <c r="Q540" s="42"/>
      <c r="R540" s="42" t="s">
        <v>528</v>
      </c>
      <c r="S540" s="42" t="s">
        <v>853</v>
      </c>
      <c r="T540" s="42" t="s">
        <v>854</v>
      </c>
      <c r="U540" s="42"/>
      <c r="V540" s="42" t="s">
        <v>2388</v>
      </c>
      <c r="W540" s="58" t="s">
        <v>530</v>
      </c>
      <c r="X540" s="58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</row>
    <row r="541" spans="1:45" ht="14.25" customHeight="1">
      <c r="A541" s="437" t="s">
        <v>6233</v>
      </c>
      <c r="B541" s="55" t="s">
        <v>5591</v>
      </c>
      <c r="C541" s="55" t="s">
        <v>6234</v>
      </c>
      <c r="D541" s="55" t="s">
        <v>5593</v>
      </c>
      <c r="E541" s="49" t="s">
        <v>5594</v>
      </c>
      <c r="F541" s="49" t="s">
        <v>25</v>
      </c>
      <c r="G541" s="61">
        <v>45022</v>
      </c>
      <c r="H541" s="61">
        <v>45112</v>
      </c>
      <c r="I541" s="62" t="s">
        <v>236</v>
      </c>
      <c r="J541" s="45">
        <f ca="1">H541-CONTROLE!$A$2</f>
        <v>-138</v>
      </c>
      <c r="K541" s="46" t="str">
        <f t="shared" ca="1" si="140"/>
        <v>ENCERRADO</v>
      </c>
      <c r="L541" s="55" t="s">
        <v>987</v>
      </c>
      <c r="M541" s="55" t="s">
        <v>988</v>
      </c>
      <c r="N541" s="55" t="s">
        <v>6235</v>
      </c>
      <c r="O541" s="55" t="s">
        <v>5704</v>
      </c>
      <c r="P541" s="377" t="s">
        <v>991</v>
      </c>
      <c r="Q541" s="63"/>
      <c r="R541" s="63" t="s">
        <v>470</v>
      </c>
      <c r="S541" s="55" t="s">
        <v>6236</v>
      </c>
      <c r="T541" s="55" t="s">
        <v>6237</v>
      </c>
      <c r="U541" s="64"/>
      <c r="V541" s="55" t="s">
        <v>863</v>
      </c>
      <c r="W541" s="128" t="s">
        <v>864</v>
      </c>
      <c r="X541" s="64"/>
      <c r="Y541" s="41"/>
      <c r="Z541" s="41"/>
      <c r="AA541" s="41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</row>
    <row r="542" spans="1:45" ht="14.25" customHeight="1">
      <c r="A542" s="247" t="s">
        <v>6238</v>
      </c>
      <c r="B542" s="42" t="s">
        <v>5591</v>
      </c>
      <c r="C542" s="42" t="s">
        <v>6239</v>
      </c>
      <c r="D542" s="42" t="s">
        <v>5593</v>
      </c>
      <c r="E542" s="43" t="s">
        <v>5594</v>
      </c>
      <c r="F542" s="43" t="s">
        <v>25</v>
      </c>
      <c r="G542" s="44">
        <v>44662</v>
      </c>
      <c r="H542" s="44">
        <v>45117</v>
      </c>
      <c r="I542" s="45" t="s">
        <v>236</v>
      </c>
      <c r="J542" s="45">
        <f ca="1">H542-CONTROLE!$A$2</f>
        <v>-133</v>
      </c>
      <c r="K542" s="46" t="str">
        <f t="shared" ca="1" si="140"/>
        <v>ENCERRADO</v>
      </c>
      <c r="L542" s="42" t="s">
        <v>554</v>
      </c>
      <c r="M542" s="42" t="s">
        <v>555</v>
      </c>
      <c r="N542" s="47" t="s">
        <v>6240</v>
      </c>
      <c r="O542" s="42" t="s">
        <v>6241</v>
      </c>
      <c r="P542" s="42" t="s">
        <v>6242</v>
      </c>
      <c r="Q542" s="42"/>
      <c r="R542" s="42" t="s">
        <v>553</v>
      </c>
      <c r="S542" s="42" t="s">
        <v>6243</v>
      </c>
      <c r="T542" s="42" t="s">
        <v>1510</v>
      </c>
      <c r="U542" s="42"/>
      <c r="V542" s="42" t="s">
        <v>787</v>
      </c>
      <c r="W542" s="58" t="s">
        <v>788</v>
      </c>
      <c r="X542" s="58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</row>
    <row r="543" spans="1:45" ht="14.25" customHeight="1">
      <c r="A543" s="437" t="s">
        <v>6244</v>
      </c>
      <c r="B543" s="55" t="s">
        <v>5591</v>
      </c>
      <c r="C543" s="55" t="s">
        <v>6245</v>
      </c>
      <c r="D543" s="55" t="s">
        <v>5593</v>
      </c>
      <c r="E543" s="49" t="s">
        <v>5594</v>
      </c>
      <c r="F543" s="49" t="s">
        <v>25</v>
      </c>
      <c r="G543" s="61">
        <v>43200</v>
      </c>
      <c r="H543" s="61">
        <v>45116</v>
      </c>
      <c r="I543" s="62" t="s">
        <v>236</v>
      </c>
      <c r="J543" s="45">
        <f ca="1">H543-CONTROLE!$A$2</f>
        <v>-134</v>
      </c>
      <c r="K543" s="46" t="str">
        <f t="shared" ca="1" si="140"/>
        <v>ENCERRADO</v>
      </c>
      <c r="L543" s="55" t="s">
        <v>6246</v>
      </c>
      <c r="M543" s="55" t="s">
        <v>898</v>
      </c>
      <c r="N543" s="55" t="s">
        <v>6247</v>
      </c>
      <c r="O543" s="55"/>
      <c r="P543" s="55"/>
      <c r="Q543" s="63"/>
      <c r="R543" s="63" t="s">
        <v>444</v>
      </c>
      <c r="S543" s="55" t="s">
        <v>895</v>
      </c>
      <c r="T543" s="55" t="s">
        <v>776</v>
      </c>
      <c r="U543" s="64" t="s">
        <v>6248</v>
      </c>
      <c r="V543" s="55" t="s">
        <v>897</v>
      </c>
      <c r="W543" s="55" t="s">
        <v>898</v>
      </c>
      <c r="X543" s="64" t="s">
        <v>6248</v>
      </c>
      <c r="Y543" s="41"/>
      <c r="Z543" s="41"/>
      <c r="AA543" s="41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</row>
    <row r="544" spans="1:45" ht="14.25" customHeight="1">
      <c r="A544" s="279" t="s">
        <v>6249</v>
      </c>
      <c r="B544" s="279" t="s">
        <v>5707</v>
      </c>
      <c r="C544" s="279" t="s">
        <v>6250</v>
      </c>
      <c r="D544" s="279" t="s">
        <v>6251</v>
      </c>
      <c r="E544" s="296"/>
      <c r="F544" s="296"/>
      <c r="G544" s="296">
        <v>43611</v>
      </c>
      <c r="H544" s="393">
        <v>43703</v>
      </c>
      <c r="I544" s="249"/>
      <c r="J544" s="249">
        <f ca="1">H544-A2</f>
        <v>-1547</v>
      </c>
      <c r="K544" s="362" t="str">
        <f t="shared" ca="1" si="140"/>
        <v>ENCERRADO</v>
      </c>
      <c r="L544" s="279" t="s">
        <v>787</v>
      </c>
      <c r="M544" s="247" t="s">
        <v>788</v>
      </c>
      <c r="N544" s="8"/>
      <c r="O544" s="8" t="s">
        <v>6252</v>
      </c>
      <c r="P544" s="8" t="s">
        <v>548</v>
      </c>
      <c r="Q544" s="434"/>
      <c r="R544" s="434" t="s">
        <v>6253</v>
      </c>
      <c r="S544" s="306" t="s">
        <v>1314</v>
      </c>
      <c r="T544" s="434" t="s">
        <v>6254</v>
      </c>
      <c r="U544" s="306"/>
      <c r="V544" s="306" t="s">
        <v>6255</v>
      </c>
      <c r="W544" s="306" t="s">
        <v>6256</v>
      </c>
      <c r="X544" s="481"/>
      <c r="Y544" s="481"/>
      <c r="Z544" s="481"/>
      <c r="AA544" s="481"/>
      <c r="AB544" s="481"/>
      <c r="AC544" s="481"/>
      <c r="AD544" s="481"/>
      <c r="AE544" s="481"/>
      <c r="AF544" s="481"/>
      <c r="AG544" s="481"/>
      <c r="AH544" s="481"/>
      <c r="AI544" s="481"/>
      <c r="AJ544" s="481"/>
      <c r="AK544" s="481"/>
      <c r="AL544" s="481"/>
      <c r="AM544" s="481"/>
      <c r="AN544" s="481"/>
      <c r="AO544" s="481"/>
      <c r="AP544" s="481"/>
      <c r="AQ544" s="481"/>
      <c r="AR544" s="481"/>
      <c r="AS544" s="481"/>
    </row>
    <row r="545" spans="1:45" ht="14.25" customHeight="1">
      <c r="A545" s="279" t="s">
        <v>6249</v>
      </c>
      <c r="B545" s="279" t="s">
        <v>5707</v>
      </c>
      <c r="C545" s="279" t="s">
        <v>6250</v>
      </c>
      <c r="D545" s="279" t="s">
        <v>6251</v>
      </c>
      <c r="E545" s="296"/>
      <c r="F545" s="296"/>
      <c r="G545" s="296">
        <v>43611</v>
      </c>
      <c r="H545" s="393">
        <v>43703</v>
      </c>
      <c r="I545" s="249"/>
      <c r="J545" s="249">
        <f ca="1">H545-A2</f>
        <v>-1547</v>
      </c>
      <c r="K545" s="362" t="str">
        <f t="shared" ca="1" si="140"/>
        <v>ENCERRADO</v>
      </c>
      <c r="L545" s="279" t="s">
        <v>787</v>
      </c>
      <c r="M545" s="247" t="s">
        <v>788</v>
      </c>
      <c r="N545" s="8"/>
      <c r="O545" s="8" t="s">
        <v>6252</v>
      </c>
      <c r="P545" s="8" t="s">
        <v>548</v>
      </c>
      <c r="Q545" s="434"/>
      <c r="R545" s="434" t="s">
        <v>6257</v>
      </c>
      <c r="S545" s="434" t="s">
        <v>5381</v>
      </c>
      <c r="T545" s="434" t="s">
        <v>707</v>
      </c>
      <c r="U545" s="279"/>
      <c r="V545" s="279" t="s">
        <v>6243</v>
      </c>
      <c r="W545" s="247" t="s">
        <v>1510</v>
      </c>
      <c r="X545" s="99"/>
      <c r="Y545" s="99"/>
      <c r="Z545" s="99"/>
      <c r="AA545" s="99"/>
      <c r="AB545" s="99"/>
      <c r="AC545" s="99"/>
      <c r="AD545" s="99"/>
      <c r="AE545" s="99"/>
      <c r="AF545" s="99"/>
      <c r="AG545" s="99"/>
      <c r="AH545" s="99"/>
      <c r="AI545" s="99"/>
      <c r="AJ545" s="99"/>
      <c r="AK545" s="99"/>
      <c r="AL545" s="99"/>
      <c r="AM545" s="99"/>
      <c r="AN545" s="99"/>
      <c r="AO545" s="99"/>
      <c r="AP545" s="99"/>
      <c r="AQ545" s="99"/>
      <c r="AR545" s="99"/>
      <c r="AS545" s="99"/>
    </row>
    <row r="546" spans="1:45" ht="14.25" customHeight="1">
      <c r="A546" s="279" t="s">
        <v>6258</v>
      </c>
      <c r="B546" s="279" t="s">
        <v>5707</v>
      </c>
      <c r="C546" s="279" t="s">
        <v>6259</v>
      </c>
      <c r="D546" s="279" t="s">
        <v>6260</v>
      </c>
      <c r="E546" s="296"/>
      <c r="F546" s="296"/>
      <c r="G546" s="296">
        <v>43248</v>
      </c>
      <c r="H546" s="393">
        <v>43613</v>
      </c>
      <c r="I546" s="249"/>
      <c r="J546" s="249">
        <f ca="1">H546-A2</f>
        <v>-1637</v>
      </c>
      <c r="K546" s="362" t="str">
        <f t="shared" ca="1" si="140"/>
        <v>ENCERRADO</v>
      </c>
      <c r="L546" s="434" t="s">
        <v>127</v>
      </c>
      <c r="M546" s="434" t="s">
        <v>504</v>
      </c>
      <c r="N546" s="434"/>
      <c r="O546" s="434" t="s">
        <v>6261</v>
      </c>
      <c r="P546" s="247" t="s">
        <v>4786</v>
      </c>
      <c r="Q546" s="434"/>
      <c r="R546" s="434" t="s">
        <v>434</v>
      </c>
      <c r="S546" s="434" t="s">
        <v>132</v>
      </c>
      <c r="T546" s="247" t="s">
        <v>133</v>
      </c>
      <c r="U546" s="434"/>
      <c r="V546" s="434" t="s">
        <v>1426</v>
      </c>
      <c r="W546" s="247" t="s">
        <v>131</v>
      </c>
      <c r="X546" s="99"/>
      <c r="Y546" s="99"/>
      <c r="Z546" s="99"/>
      <c r="AA546" s="99"/>
      <c r="AB546" s="99"/>
      <c r="AC546" s="99"/>
      <c r="AD546" s="99"/>
      <c r="AE546" s="99"/>
      <c r="AF546" s="99"/>
      <c r="AG546" s="99"/>
      <c r="AH546" s="99"/>
      <c r="AI546" s="99"/>
      <c r="AJ546" s="99"/>
      <c r="AK546" s="99"/>
      <c r="AL546" s="99"/>
      <c r="AM546" s="99"/>
      <c r="AN546" s="99"/>
      <c r="AO546" s="99"/>
      <c r="AP546" s="99"/>
      <c r="AQ546" s="99"/>
      <c r="AR546" s="99"/>
      <c r="AS546" s="99"/>
    </row>
    <row r="547" spans="1:45" ht="14.25" customHeight="1">
      <c r="A547" s="279" t="s">
        <v>6258</v>
      </c>
      <c r="B547" s="279" t="s">
        <v>5707</v>
      </c>
      <c r="C547" s="279" t="s">
        <v>6259</v>
      </c>
      <c r="D547" s="279" t="s">
        <v>6260</v>
      </c>
      <c r="E547" s="296"/>
      <c r="F547" s="296"/>
      <c r="G547" s="296">
        <v>43248</v>
      </c>
      <c r="H547" s="393">
        <v>43613</v>
      </c>
      <c r="I547" s="249"/>
      <c r="J547" s="249">
        <f ca="1">H547-A2</f>
        <v>-1637</v>
      </c>
      <c r="K547" s="362" t="str">
        <f t="shared" ca="1" si="140"/>
        <v>ENCERRADO</v>
      </c>
      <c r="L547" s="434" t="s">
        <v>127</v>
      </c>
      <c r="M547" s="434" t="s">
        <v>504</v>
      </c>
      <c r="N547" s="434"/>
      <c r="O547" s="434" t="s">
        <v>6261</v>
      </c>
      <c r="P547" s="247" t="s">
        <v>4786</v>
      </c>
      <c r="Q547" s="434"/>
      <c r="R547" s="434" t="s">
        <v>528</v>
      </c>
      <c r="S547" s="434" t="s">
        <v>724</v>
      </c>
      <c r="T547" s="247"/>
      <c r="U547" s="434"/>
      <c r="V547" s="434" t="s">
        <v>5498</v>
      </c>
      <c r="W547" s="247" t="s">
        <v>5499</v>
      </c>
      <c r="X547" s="99"/>
      <c r="Y547" s="99"/>
      <c r="Z547" s="99"/>
      <c r="AA547" s="99"/>
      <c r="AB547" s="99"/>
      <c r="AC547" s="99"/>
      <c r="AD547" s="99"/>
      <c r="AE547" s="99"/>
      <c r="AF547" s="99"/>
      <c r="AG547" s="99"/>
      <c r="AH547" s="99"/>
      <c r="AI547" s="99"/>
      <c r="AJ547" s="99"/>
      <c r="AK547" s="99"/>
      <c r="AL547" s="99"/>
      <c r="AM547" s="99"/>
      <c r="AN547" s="99"/>
      <c r="AO547" s="99"/>
      <c r="AP547" s="99"/>
      <c r="AQ547" s="99"/>
      <c r="AR547" s="99"/>
      <c r="AS547" s="99"/>
    </row>
    <row r="548" spans="1:45" ht="14.25" customHeight="1">
      <c r="A548" s="279" t="s">
        <v>6262</v>
      </c>
      <c r="B548" s="279" t="s">
        <v>6263</v>
      </c>
      <c r="C548" s="279" t="s">
        <v>6264</v>
      </c>
      <c r="D548" s="279" t="s">
        <v>6075</v>
      </c>
      <c r="E548" s="297" t="s">
        <v>211</v>
      </c>
      <c r="F548" s="296"/>
      <c r="G548" s="296">
        <v>43997</v>
      </c>
      <c r="H548" s="393">
        <v>44361</v>
      </c>
      <c r="I548" s="249" t="s">
        <v>219</v>
      </c>
      <c r="J548" s="249">
        <f ca="1">H548-CONTROLE!$A$2</f>
        <v>-889</v>
      </c>
      <c r="K548" s="362" t="str">
        <f t="shared" ca="1" si="140"/>
        <v>ENCERRADO</v>
      </c>
      <c r="L548" s="279" t="s">
        <v>547</v>
      </c>
      <c r="M548" s="247" t="s">
        <v>6265</v>
      </c>
      <c r="N548" s="263"/>
      <c r="O548" s="263" t="s">
        <v>6266</v>
      </c>
      <c r="P548" s="247" t="s">
        <v>2073</v>
      </c>
      <c r="Q548" s="279"/>
      <c r="R548" s="279" t="s">
        <v>4695</v>
      </c>
      <c r="S548" s="279" t="s">
        <v>6243</v>
      </c>
      <c r="T548" s="279" t="s">
        <v>1510</v>
      </c>
      <c r="U548" s="279"/>
      <c r="V548" s="279" t="s">
        <v>6267</v>
      </c>
      <c r="W548" s="292" t="s">
        <v>2986</v>
      </c>
      <c r="X548" s="99"/>
      <c r="Y548" s="99"/>
      <c r="Z548" s="99"/>
      <c r="AA548" s="99"/>
      <c r="AB548" s="99"/>
      <c r="AC548" s="99"/>
      <c r="AD548" s="99"/>
      <c r="AE548" s="99"/>
      <c r="AF548" s="99"/>
      <c r="AG548" s="99"/>
      <c r="AH548" s="99"/>
      <c r="AI548" s="99"/>
      <c r="AJ548" s="99"/>
      <c r="AK548" s="99"/>
      <c r="AL548" s="99"/>
      <c r="AM548" s="99"/>
      <c r="AN548" s="99"/>
      <c r="AO548" s="99"/>
      <c r="AP548" s="99"/>
      <c r="AQ548" s="99"/>
      <c r="AR548" s="99"/>
      <c r="AS548" s="99"/>
    </row>
    <row r="549" spans="1:45" ht="14.25" customHeight="1">
      <c r="A549" s="247" t="s">
        <v>6268</v>
      </c>
      <c r="B549" s="279" t="s">
        <v>6269</v>
      </c>
      <c r="C549" s="279"/>
      <c r="D549" s="279" t="s">
        <v>6270</v>
      </c>
      <c r="E549" s="297" t="s">
        <v>6271</v>
      </c>
      <c r="F549" s="296"/>
      <c r="G549" s="296">
        <v>43987</v>
      </c>
      <c r="H549" s="393">
        <v>44351</v>
      </c>
      <c r="I549" s="249" t="s">
        <v>219</v>
      </c>
      <c r="J549" s="249">
        <f ca="1">H549-CONTROLE!$A$2</f>
        <v>-899</v>
      </c>
      <c r="K549" s="362" t="str">
        <f t="shared" ca="1" si="140"/>
        <v>ENCERRADO</v>
      </c>
      <c r="L549" s="279" t="s">
        <v>1372</v>
      </c>
      <c r="M549" s="247" t="s">
        <v>1373</v>
      </c>
      <c r="N549" s="247"/>
      <c r="O549" s="247" t="s">
        <v>6272</v>
      </c>
      <c r="P549" s="279" t="s">
        <v>1370</v>
      </c>
      <c r="Q549" s="279"/>
      <c r="R549" s="279" t="s">
        <v>4669</v>
      </c>
      <c r="S549" s="279" t="s">
        <v>6273</v>
      </c>
      <c r="T549" s="279" t="s">
        <v>6274</v>
      </c>
      <c r="U549" s="279"/>
      <c r="V549" s="279" t="s">
        <v>147</v>
      </c>
      <c r="W549" s="303" t="s">
        <v>494</v>
      </c>
      <c r="X549" s="482"/>
      <c r="Y549" s="482"/>
      <c r="Z549" s="482"/>
      <c r="AA549" s="482"/>
      <c r="AB549" s="482"/>
      <c r="AC549" s="482"/>
      <c r="AD549" s="482"/>
      <c r="AE549" s="482"/>
      <c r="AF549" s="482"/>
      <c r="AG549" s="482"/>
      <c r="AH549" s="482"/>
      <c r="AI549" s="482"/>
      <c r="AJ549" s="482"/>
      <c r="AK549" s="482"/>
      <c r="AL549" s="482"/>
      <c r="AM549" s="482"/>
      <c r="AN549" s="482"/>
      <c r="AO549" s="482"/>
      <c r="AP549" s="482"/>
      <c r="AQ549" s="482"/>
      <c r="AR549" s="482"/>
      <c r="AS549" s="482"/>
    </row>
    <row r="550" spans="1:45" ht="14.25" customHeight="1">
      <c r="A550" s="279" t="s">
        <v>6275</v>
      </c>
      <c r="B550" s="279" t="s">
        <v>6276</v>
      </c>
      <c r="C550" s="279" t="s">
        <v>6277</v>
      </c>
      <c r="D550" s="279" t="s">
        <v>5721</v>
      </c>
      <c r="E550" s="393"/>
      <c r="F550" s="393"/>
      <c r="G550" s="393">
        <v>43257</v>
      </c>
      <c r="H550" s="393">
        <v>43622</v>
      </c>
      <c r="I550" s="249"/>
      <c r="J550" s="249">
        <f ca="1">H550-A2</f>
        <v>-1628</v>
      </c>
      <c r="K550" s="362" t="str">
        <f t="shared" ca="1" si="140"/>
        <v>ENCERRADO</v>
      </c>
      <c r="L550" s="254" t="s">
        <v>4740</v>
      </c>
      <c r="M550" s="247" t="s">
        <v>4741</v>
      </c>
      <c r="N550" s="247"/>
      <c r="O550" s="247"/>
      <c r="P550" s="247"/>
      <c r="Q550" s="434"/>
      <c r="R550" s="434" t="s">
        <v>673</v>
      </c>
      <c r="S550" s="290" t="s">
        <v>509</v>
      </c>
      <c r="T550" s="247" t="s">
        <v>510</v>
      </c>
      <c r="U550" s="247"/>
      <c r="V550" s="247" t="s">
        <v>515</v>
      </c>
      <c r="W550" s="247" t="s">
        <v>941</v>
      </c>
      <c r="X550" s="99"/>
      <c r="Y550" s="99"/>
      <c r="Z550" s="99"/>
      <c r="AA550" s="99"/>
      <c r="AB550" s="99"/>
      <c r="AC550" s="99"/>
      <c r="AD550" s="99"/>
      <c r="AE550" s="99"/>
      <c r="AF550" s="99"/>
      <c r="AG550" s="99"/>
      <c r="AH550" s="99"/>
      <c r="AI550" s="99"/>
      <c r="AJ550" s="99"/>
      <c r="AK550" s="99"/>
      <c r="AL550" s="99"/>
      <c r="AM550" s="99"/>
      <c r="AN550" s="99"/>
      <c r="AO550" s="99"/>
      <c r="AP550" s="99"/>
      <c r="AQ550" s="99"/>
      <c r="AR550" s="99"/>
      <c r="AS550" s="99"/>
    </row>
    <row r="551" spans="1:45" ht="14.25" customHeight="1">
      <c r="A551" s="31" t="s">
        <v>6278</v>
      </c>
      <c r="B551" s="279" t="s">
        <v>5707</v>
      </c>
      <c r="C551" s="247" t="s">
        <v>6279</v>
      </c>
      <c r="D551" s="279" t="s">
        <v>5852</v>
      </c>
      <c r="E551" s="483" t="s">
        <v>1103</v>
      </c>
      <c r="F551" s="393"/>
      <c r="G551" s="393">
        <v>44386</v>
      </c>
      <c r="H551" s="393">
        <v>44569</v>
      </c>
      <c r="I551" s="249" t="s">
        <v>138</v>
      </c>
      <c r="J551" s="249">
        <f ca="1">H551-CONTROLE!$A$2</f>
        <v>-681</v>
      </c>
      <c r="K551" s="362" t="s">
        <v>6280</v>
      </c>
      <c r="L551" s="247" t="s">
        <v>441</v>
      </c>
      <c r="M551" s="247" t="s">
        <v>898</v>
      </c>
      <c r="N551" s="484" t="s">
        <v>6281</v>
      </c>
      <c r="O551" s="279"/>
      <c r="P551" s="247"/>
      <c r="Q551" s="254"/>
      <c r="R551" s="254" t="s">
        <v>444</v>
      </c>
      <c r="S551" s="279" t="s">
        <v>5394</v>
      </c>
      <c r="T551" s="247" t="s">
        <v>3575</v>
      </c>
      <c r="U551" s="247"/>
      <c r="V551" s="247" t="s">
        <v>6282</v>
      </c>
      <c r="W551" s="286" t="s">
        <v>446</v>
      </c>
      <c r="X551" s="286"/>
      <c r="Y551" s="360"/>
      <c r="Z551" s="360"/>
      <c r="AA551" s="360"/>
      <c r="AB551" s="360"/>
      <c r="AC551" s="360"/>
      <c r="AD551" s="360"/>
      <c r="AE551" s="360"/>
      <c r="AF551" s="360"/>
      <c r="AG551" s="360"/>
      <c r="AH551" s="360"/>
      <c r="AI551" s="360"/>
      <c r="AJ551" s="360"/>
      <c r="AK551" s="360"/>
      <c r="AL551" s="360"/>
      <c r="AM551" s="360"/>
      <c r="AN551" s="360"/>
      <c r="AO551" s="360"/>
      <c r="AP551" s="360"/>
      <c r="AQ551" s="360"/>
      <c r="AR551" s="360"/>
      <c r="AS551" s="360"/>
    </row>
    <row r="552" spans="1:45" ht="14.25" customHeight="1">
      <c r="A552" s="247" t="s">
        <v>6283</v>
      </c>
      <c r="B552" s="279" t="s">
        <v>5142</v>
      </c>
      <c r="C552" s="279" t="s">
        <v>6284</v>
      </c>
      <c r="D552" s="279" t="s">
        <v>6285</v>
      </c>
      <c r="E552" s="393"/>
      <c r="F552" s="393"/>
      <c r="G552" s="393">
        <v>43632</v>
      </c>
      <c r="H552" s="393">
        <v>43997</v>
      </c>
      <c r="I552" s="249" t="s">
        <v>219</v>
      </c>
      <c r="J552" s="249">
        <f ca="1">H552-CONTROLE!$A$2</f>
        <v>-1253</v>
      </c>
      <c r="K552" s="362" t="str">
        <f t="shared" ref="K552:K574" ca="1" si="144">IF(J552&lt;=0,"ENCERRADO",IF(J552&lt;=30,"URGENTE",IF(J552&lt;=90,"PROVIDÊNCIAS","VIGENTE")))</f>
        <v>ENCERRADO</v>
      </c>
      <c r="L552" s="263" t="s">
        <v>634</v>
      </c>
      <c r="M552" s="247" t="s">
        <v>635</v>
      </c>
      <c r="N552" s="247"/>
      <c r="O552" s="247" t="s">
        <v>795</v>
      </c>
      <c r="P552" s="247" t="s">
        <v>796</v>
      </c>
      <c r="Q552" s="434"/>
      <c r="R552" s="434" t="s">
        <v>639</v>
      </c>
      <c r="S552" s="247" t="s">
        <v>640</v>
      </c>
      <c r="T552" s="247" t="s">
        <v>641</v>
      </c>
      <c r="U552" s="247"/>
      <c r="V552" s="247" t="s">
        <v>1515</v>
      </c>
      <c r="W552" s="286" t="s">
        <v>1516</v>
      </c>
      <c r="X552" s="360"/>
      <c r="Y552" s="360"/>
      <c r="Z552" s="360"/>
      <c r="AA552" s="360"/>
      <c r="AB552" s="360"/>
      <c r="AC552" s="360"/>
      <c r="AD552" s="360"/>
      <c r="AE552" s="360"/>
      <c r="AF552" s="360"/>
      <c r="AG552" s="360"/>
      <c r="AH552" s="360"/>
      <c r="AI552" s="360"/>
      <c r="AJ552" s="360"/>
      <c r="AK552" s="360"/>
      <c r="AL552" s="360"/>
      <c r="AM552" s="360"/>
      <c r="AN552" s="360"/>
      <c r="AO552" s="360"/>
      <c r="AP552" s="360"/>
      <c r="AQ552" s="360"/>
      <c r="AR552" s="360"/>
      <c r="AS552" s="360"/>
    </row>
    <row r="553" spans="1:45" ht="14.25" customHeight="1">
      <c r="A553" s="31" t="s">
        <v>6286</v>
      </c>
      <c r="B553" s="279" t="s">
        <v>5707</v>
      </c>
      <c r="C553" s="247" t="s">
        <v>6287</v>
      </c>
      <c r="D553" s="279" t="s">
        <v>5852</v>
      </c>
      <c r="E553" s="483" t="s">
        <v>1103</v>
      </c>
      <c r="F553" s="393"/>
      <c r="G553" s="393">
        <v>44383</v>
      </c>
      <c r="H553" s="393">
        <v>44566</v>
      </c>
      <c r="I553" s="249" t="s">
        <v>138</v>
      </c>
      <c r="J553" s="249">
        <f ca="1">H553-CONTROLE!$A$2</f>
        <v>-684</v>
      </c>
      <c r="K553" s="362" t="str">
        <f t="shared" ca="1" si="144"/>
        <v>ENCERRADO</v>
      </c>
      <c r="L553" s="307" t="s">
        <v>987</v>
      </c>
      <c r="M553" s="394" t="s">
        <v>988</v>
      </c>
      <c r="N553" s="485" t="s">
        <v>6288</v>
      </c>
      <c r="O553" s="279" t="s">
        <v>5704</v>
      </c>
      <c r="P553" s="295" t="s">
        <v>991</v>
      </c>
      <c r="Q553" s="279"/>
      <c r="R553" s="279" t="s">
        <v>470</v>
      </c>
      <c r="S553" s="247" t="s">
        <v>960</v>
      </c>
      <c r="T553" s="281" t="str">
        <f>HYPERLINK("mailto:mariana.rocha@ifpr.edu.br","mariana.rocha@ifpr.edu.br")</f>
        <v>mariana.rocha@ifpr.edu.br</v>
      </c>
      <c r="U553" s="281"/>
      <c r="V553" s="247" t="s">
        <v>1260</v>
      </c>
      <c r="W553" s="281" t="s">
        <v>1261</v>
      </c>
      <c r="X553" s="281"/>
      <c r="Y553" s="282"/>
      <c r="Z553" s="282"/>
      <c r="AA553" s="282"/>
      <c r="AB553" s="282"/>
      <c r="AC553" s="282"/>
      <c r="AD553" s="282"/>
      <c r="AE553" s="282"/>
      <c r="AF553" s="282"/>
      <c r="AG553" s="282"/>
      <c r="AH553" s="282"/>
      <c r="AI553" s="282"/>
      <c r="AJ553" s="282"/>
      <c r="AK553" s="282"/>
      <c r="AL553" s="282"/>
      <c r="AM553" s="282"/>
      <c r="AN553" s="282"/>
      <c r="AO553" s="282"/>
      <c r="AP553" s="282"/>
      <c r="AQ553" s="282"/>
      <c r="AR553" s="282"/>
      <c r="AS553" s="282"/>
    </row>
    <row r="554" spans="1:45" ht="14.25" customHeight="1">
      <c r="A554" s="279" t="s">
        <v>6289</v>
      </c>
      <c r="B554" s="279" t="s">
        <v>5707</v>
      </c>
      <c r="C554" s="306" t="s">
        <v>6290</v>
      </c>
      <c r="D554" s="279" t="s">
        <v>6260</v>
      </c>
      <c r="E554" s="393"/>
      <c r="F554" s="393"/>
      <c r="G554" s="393">
        <v>43287</v>
      </c>
      <c r="H554" s="393">
        <v>43652</v>
      </c>
      <c r="I554" s="249"/>
      <c r="J554" s="249">
        <f ca="1">H554-A2</f>
        <v>-1598</v>
      </c>
      <c r="K554" s="362" t="str">
        <f t="shared" ca="1" si="144"/>
        <v>ENCERRADO</v>
      </c>
      <c r="L554" s="279" t="s">
        <v>634</v>
      </c>
      <c r="M554" s="247" t="s">
        <v>635</v>
      </c>
      <c r="N554" s="247"/>
      <c r="O554" s="247" t="s">
        <v>795</v>
      </c>
      <c r="P554" s="247" t="s">
        <v>796</v>
      </c>
      <c r="Q554" s="434"/>
      <c r="R554" s="434" t="s">
        <v>639</v>
      </c>
      <c r="S554" s="247" t="s">
        <v>829</v>
      </c>
      <c r="T554" s="247" t="s">
        <v>830</v>
      </c>
      <c r="U554" s="247"/>
      <c r="V554" s="247" t="s">
        <v>636</v>
      </c>
      <c r="W554" s="306" t="s">
        <v>637</v>
      </c>
      <c r="X554" s="481"/>
      <c r="Y554" s="481"/>
      <c r="Z554" s="481"/>
      <c r="AA554" s="481"/>
      <c r="AB554" s="481"/>
      <c r="AC554" s="481"/>
      <c r="AD554" s="481"/>
      <c r="AE554" s="481"/>
      <c r="AF554" s="481"/>
      <c r="AG554" s="481"/>
      <c r="AH554" s="481"/>
      <c r="AI554" s="481"/>
      <c r="AJ554" s="481"/>
      <c r="AK554" s="481"/>
      <c r="AL554" s="481"/>
      <c r="AM554" s="481"/>
      <c r="AN554" s="481"/>
      <c r="AO554" s="481"/>
      <c r="AP554" s="481"/>
      <c r="AQ554" s="481"/>
      <c r="AR554" s="481"/>
      <c r="AS554" s="481"/>
    </row>
    <row r="555" spans="1:45" ht="14.25" customHeight="1">
      <c r="A555" s="279" t="s">
        <v>6291</v>
      </c>
      <c r="B555" s="279" t="s">
        <v>5707</v>
      </c>
      <c r="C555" s="306" t="s">
        <v>6292</v>
      </c>
      <c r="D555" s="279" t="s">
        <v>6260</v>
      </c>
      <c r="E555" s="393"/>
      <c r="F555" s="393"/>
      <c r="G555" s="393">
        <v>43287</v>
      </c>
      <c r="H555" s="393">
        <v>43652</v>
      </c>
      <c r="I555" s="249"/>
      <c r="J555" s="249">
        <f ca="1">H555-A2</f>
        <v>-1598</v>
      </c>
      <c r="K555" s="362" t="str">
        <f t="shared" ca="1" si="144"/>
        <v>ENCERRADO</v>
      </c>
      <c r="L555" s="259" t="s">
        <v>110</v>
      </c>
      <c r="M555" s="259" t="s">
        <v>111</v>
      </c>
      <c r="N555" s="279"/>
      <c r="O555" s="279" t="s">
        <v>113</v>
      </c>
      <c r="P555" s="279" t="s">
        <v>114</v>
      </c>
      <c r="Q555" s="434"/>
      <c r="R555" s="434" t="s">
        <v>6293</v>
      </c>
      <c r="S555" s="247" t="s">
        <v>2108</v>
      </c>
      <c r="T555" s="247" t="s">
        <v>2109</v>
      </c>
      <c r="U555" s="247"/>
      <c r="V555" s="247" t="s">
        <v>2110</v>
      </c>
      <c r="W555" s="283" t="s">
        <v>2111</v>
      </c>
      <c r="X555" s="284"/>
      <c r="Y555" s="284"/>
      <c r="Z555" s="284"/>
      <c r="AA555" s="284"/>
      <c r="AB555" s="284"/>
      <c r="AC555" s="284"/>
      <c r="AD555" s="284"/>
      <c r="AE555" s="284"/>
      <c r="AF555" s="284"/>
      <c r="AG555" s="284"/>
      <c r="AH555" s="284"/>
      <c r="AI555" s="284"/>
      <c r="AJ555" s="284"/>
      <c r="AK555" s="284"/>
      <c r="AL555" s="284"/>
      <c r="AM555" s="284"/>
      <c r="AN555" s="284"/>
      <c r="AO555" s="284"/>
      <c r="AP555" s="284"/>
      <c r="AQ555" s="284"/>
      <c r="AR555" s="284"/>
      <c r="AS555" s="284"/>
    </row>
    <row r="556" spans="1:45" ht="14.25" customHeight="1">
      <c r="A556" s="279" t="s">
        <v>6291</v>
      </c>
      <c r="B556" s="279" t="s">
        <v>5707</v>
      </c>
      <c r="C556" s="306" t="s">
        <v>6292</v>
      </c>
      <c r="D556" s="279" t="s">
        <v>6260</v>
      </c>
      <c r="E556" s="393"/>
      <c r="F556" s="393"/>
      <c r="G556" s="393">
        <v>43287</v>
      </c>
      <c r="H556" s="393">
        <v>43652</v>
      </c>
      <c r="I556" s="249"/>
      <c r="J556" s="249">
        <f ca="1">H556-A2</f>
        <v>-1598</v>
      </c>
      <c r="K556" s="362" t="str">
        <f t="shared" ca="1" si="144"/>
        <v>ENCERRADO</v>
      </c>
      <c r="L556" s="259" t="s">
        <v>110</v>
      </c>
      <c r="M556" s="259" t="s">
        <v>111</v>
      </c>
      <c r="N556" s="279"/>
      <c r="O556" s="279" t="s">
        <v>113</v>
      </c>
      <c r="P556" s="279" t="s">
        <v>114</v>
      </c>
      <c r="Q556" s="434"/>
      <c r="R556" s="434" t="s">
        <v>6294</v>
      </c>
      <c r="S556" s="247" t="s">
        <v>6295</v>
      </c>
      <c r="T556" s="247" t="s">
        <v>6296</v>
      </c>
      <c r="U556" s="259"/>
      <c r="V556" s="259" t="s">
        <v>483</v>
      </c>
      <c r="W556" s="486" t="s">
        <v>484</v>
      </c>
      <c r="X556" s="487"/>
      <c r="Y556" s="487"/>
      <c r="Z556" s="487"/>
      <c r="AA556" s="487"/>
      <c r="AB556" s="487"/>
      <c r="AC556" s="487"/>
      <c r="AD556" s="487"/>
      <c r="AE556" s="487"/>
      <c r="AF556" s="487"/>
      <c r="AG556" s="487"/>
      <c r="AH556" s="487"/>
      <c r="AI556" s="487"/>
      <c r="AJ556" s="487"/>
      <c r="AK556" s="487"/>
      <c r="AL556" s="487"/>
      <c r="AM556" s="487"/>
      <c r="AN556" s="487"/>
      <c r="AO556" s="487"/>
      <c r="AP556" s="487"/>
      <c r="AQ556" s="487"/>
      <c r="AR556" s="487"/>
      <c r="AS556" s="487"/>
    </row>
    <row r="557" spans="1:45" ht="14.25" customHeight="1">
      <c r="A557" s="279" t="s">
        <v>6297</v>
      </c>
      <c r="B557" s="279" t="s">
        <v>5707</v>
      </c>
      <c r="C557" s="306" t="s">
        <v>6298</v>
      </c>
      <c r="D557" s="279" t="s">
        <v>6260</v>
      </c>
      <c r="E557" s="393"/>
      <c r="F557" s="393"/>
      <c r="G557" s="393">
        <v>43292</v>
      </c>
      <c r="H557" s="393">
        <v>43657</v>
      </c>
      <c r="I557" s="249"/>
      <c r="J557" s="249">
        <f ca="1">H557-A2</f>
        <v>-1593</v>
      </c>
      <c r="K557" s="362" t="str">
        <f t="shared" ca="1" si="144"/>
        <v>ENCERRADO</v>
      </c>
      <c r="L557" s="254" t="s">
        <v>4740</v>
      </c>
      <c r="M557" s="247" t="s">
        <v>4741</v>
      </c>
      <c r="N557" s="290"/>
      <c r="O557" s="290" t="s">
        <v>509</v>
      </c>
      <c r="P557" s="290" t="s">
        <v>704</v>
      </c>
      <c r="Q557" s="434"/>
      <c r="R557" s="434" t="s">
        <v>4652</v>
      </c>
      <c r="S557" s="290" t="s">
        <v>509</v>
      </c>
      <c r="T557" s="290" t="s">
        <v>704</v>
      </c>
      <c r="U557" s="252"/>
      <c r="V557" s="252" t="s">
        <v>674</v>
      </c>
      <c r="W557" s="247" t="s">
        <v>941</v>
      </c>
      <c r="X557" s="99"/>
      <c r="Y557" s="99"/>
      <c r="Z557" s="99"/>
      <c r="AA557" s="99"/>
      <c r="AB557" s="99"/>
      <c r="AC557" s="99"/>
      <c r="AD557" s="99"/>
      <c r="AE557" s="99"/>
      <c r="AF557" s="99"/>
      <c r="AG557" s="99"/>
      <c r="AH557" s="99"/>
      <c r="AI557" s="99"/>
      <c r="AJ557" s="99"/>
      <c r="AK557" s="99"/>
      <c r="AL557" s="99"/>
      <c r="AM557" s="99"/>
      <c r="AN557" s="99"/>
      <c r="AO557" s="99"/>
      <c r="AP557" s="99"/>
      <c r="AQ557" s="99"/>
      <c r="AR557" s="99"/>
      <c r="AS557" s="99"/>
    </row>
    <row r="558" spans="1:45" ht="14.25" customHeight="1">
      <c r="A558" s="279" t="s">
        <v>6297</v>
      </c>
      <c r="B558" s="279" t="s">
        <v>5707</v>
      </c>
      <c r="C558" s="306" t="s">
        <v>6298</v>
      </c>
      <c r="D558" s="279" t="s">
        <v>6260</v>
      </c>
      <c r="E558" s="393"/>
      <c r="F558" s="393"/>
      <c r="G558" s="393">
        <v>43292</v>
      </c>
      <c r="H558" s="393">
        <v>43657</v>
      </c>
      <c r="I558" s="249"/>
      <c r="J558" s="249">
        <f ca="1">H558-A2</f>
        <v>-1593</v>
      </c>
      <c r="K558" s="362" t="str">
        <f t="shared" ca="1" si="144"/>
        <v>ENCERRADO</v>
      </c>
      <c r="L558" s="254" t="s">
        <v>4740</v>
      </c>
      <c r="M558" s="247" t="s">
        <v>4741</v>
      </c>
      <c r="N558" s="290"/>
      <c r="O558" s="290" t="s">
        <v>509</v>
      </c>
      <c r="P558" s="290" t="s">
        <v>704</v>
      </c>
      <c r="Q558" s="434"/>
      <c r="R558" s="434" t="s">
        <v>6299</v>
      </c>
      <c r="S558" s="279" t="s">
        <v>6300</v>
      </c>
      <c r="T558" s="247" t="s">
        <v>4649</v>
      </c>
      <c r="U558" s="247"/>
      <c r="V558" s="247" t="s">
        <v>4546</v>
      </c>
      <c r="W558" s="247" t="s">
        <v>5043</v>
      </c>
      <c r="X558" s="99"/>
      <c r="Y558" s="99"/>
      <c r="Z558" s="99"/>
      <c r="AA558" s="99"/>
      <c r="AB558" s="99"/>
      <c r="AC558" s="99"/>
      <c r="AD558" s="99"/>
      <c r="AE558" s="99"/>
      <c r="AF558" s="99"/>
      <c r="AG558" s="99"/>
      <c r="AH558" s="99"/>
      <c r="AI558" s="99"/>
      <c r="AJ558" s="99"/>
      <c r="AK558" s="99"/>
      <c r="AL558" s="99"/>
      <c r="AM558" s="99"/>
      <c r="AN558" s="99"/>
      <c r="AO558" s="99"/>
      <c r="AP558" s="99"/>
      <c r="AQ558" s="99"/>
      <c r="AR558" s="99"/>
      <c r="AS558" s="99"/>
    </row>
    <row r="559" spans="1:45" ht="14.25" customHeight="1">
      <c r="A559" s="279" t="s">
        <v>6301</v>
      </c>
      <c r="B559" s="279" t="s">
        <v>6302</v>
      </c>
      <c r="C559" s="306"/>
      <c r="D559" s="434" t="s">
        <v>6303</v>
      </c>
      <c r="E559" s="393"/>
      <c r="F559" s="393"/>
      <c r="G559" s="393">
        <v>43291</v>
      </c>
      <c r="H559" s="393">
        <v>43534</v>
      </c>
      <c r="I559" s="249"/>
      <c r="J559" s="249">
        <f ca="1">H559-A2</f>
        <v>-1716</v>
      </c>
      <c r="K559" s="362" t="str">
        <f t="shared" ca="1" si="144"/>
        <v>ENCERRADO</v>
      </c>
      <c r="L559" s="434" t="s">
        <v>4280</v>
      </c>
      <c r="M559" s="394" t="s">
        <v>4281</v>
      </c>
      <c r="N559" s="279"/>
      <c r="O559" s="279"/>
      <c r="P559" s="279"/>
      <c r="Q559" s="434"/>
      <c r="R559" s="434" t="s">
        <v>1270</v>
      </c>
      <c r="S559" s="434" t="s">
        <v>6304</v>
      </c>
      <c r="T559" s="283" t="s">
        <v>6305</v>
      </c>
      <c r="U559" s="247"/>
      <c r="V559" s="247"/>
      <c r="W559" s="281"/>
      <c r="X559" s="282"/>
      <c r="Y559" s="282"/>
      <c r="Z559" s="282"/>
      <c r="AA559" s="282"/>
      <c r="AB559" s="282"/>
      <c r="AC559" s="282"/>
      <c r="AD559" s="282"/>
      <c r="AE559" s="282"/>
      <c r="AF559" s="282"/>
      <c r="AG559" s="282"/>
      <c r="AH559" s="282"/>
      <c r="AI559" s="282"/>
      <c r="AJ559" s="282"/>
      <c r="AK559" s="282"/>
      <c r="AL559" s="282"/>
      <c r="AM559" s="282"/>
      <c r="AN559" s="282"/>
      <c r="AO559" s="282"/>
      <c r="AP559" s="282"/>
      <c r="AQ559" s="282"/>
      <c r="AR559" s="282"/>
      <c r="AS559" s="282"/>
    </row>
    <row r="560" spans="1:45" ht="14.25" customHeight="1">
      <c r="A560" s="279" t="s">
        <v>6306</v>
      </c>
      <c r="B560" s="279" t="s">
        <v>6307</v>
      </c>
      <c r="C560" s="306"/>
      <c r="D560" s="279" t="s">
        <v>6308</v>
      </c>
      <c r="E560" s="393"/>
      <c r="F560" s="393"/>
      <c r="G560" s="393">
        <v>43785</v>
      </c>
      <c r="H560" s="393">
        <v>43905</v>
      </c>
      <c r="I560" s="249" t="s">
        <v>55</v>
      </c>
      <c r="J560" s="249">
        <f ca="1">H560-ENCERRADOS!$A$2</f>
        <v>-1345</v>
      </c>
      <c r="K560" s="362" t="str">
        <f t="shared" ca="1" si="144"/>
        <v>ENCERRADO</v>
      </c>
      <c r="L560" s="247" t="s">
        <v>634</v>
      </c>
      <c r="M560" s="283" t="s">
        <v>4684</v>
      </c>
      <c r="N560" s="247"/>
      <c r="O560" s="247" t="s">
        <v>4603</v>
      </c>
      <c r="P560" s="247" t="s">
        <v>644</v>
      </c>
      <c r="Q560" s="434"/>
      <c r="R560" s="434" t="s">
        <v>6309</v>
      </c>
      <c r="S560" s="247" t="s">
        <v>6310</v>
      </c>
      <c r="T560" s="283" t="s">
        <v>4627</v>
      </c>
      <c r="U560" s="247"/>
      <c r="V560" s="247" t="s">
        <v>6311</v>
      </c>
      <c r="W560" s="283" t="s">
        <v>4620</v>
      </c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</row>
    <row r="561" spans="1:45" ht="14.25" customHeight="1">
      <c r="A561" s="279" t="s">
        <v>6306</v>
      </c>
      <c r="B561" s="279" t="s">
        <v>6307</v>
      </c>
      <c r="C561" s="306"/>
      <c r="D561" s="279" t="s">
        <v>6308</v>
      </c>
      <c r="E561" s="393"/>
      <c r="F561" s="393"/>
      <c r="G561" s="393">
        <v>43785</v>
      </c>
      <c r="H561" s="393">
        <v>43905</v>
      </c>
      <c r="I561" s="249" t="s">
        <v>55</v>
      </c>
      <c r="J561" s="249">
        <f ca="1">H561-ENCERRADOS!$A$2</f>
        <v>-1345</v>
      </c>
      <c r="K561" s="362" t="str">
        <f t="shared" ca="1" si="144"/>
        <v>ENCERRADO</v>
      </c>
      <c r="L561" s="247" t="s">
        <v>634</v>
      </c>
      <c r="M561" s="283" t="s">
        <v>4684</v>
      </c>
      <c r="N561" s="247"/>
      <c r="O561" s="247" t="s">
        <v>4603</v>
      </c>
      <c r="P561" s="247" t="s">
        <v>644</v>
      </c>
      <c r="Q561" s="434"/>
      <c r="R561" s="434" t="s">
        <v>6312</v>
      </c>
      <c r="S561" s="247" t="s">
        <v>2342</v>
      </c>
      <c r="T561" s="310" t="s">
        <v>2343</v>
      </c>
      <c r="U561" s="247"/>
      <c r="V561" s="247" t="s">
        <v>6313</v>
      </c>
      <c r="W561" s="247" t="s">
        <v>6314</v>
      </c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</row>
    <row r="562" spans="1:45" ht="14.25" customHeight="1">
      <c r="A562" s="279" t="s">
        <v>6315</v>
      </c>
      <c r="B562" s="279" t="s">
        <v>6316</v>
      </c>
      <c r="C562" s="306"/>
      <c r="D562" s="279" t="s">
        <v>6011</v>
      </c>
      <c r="E562" s="393"/>
      <c r="F562" s="393"/>
      <c r="G562" s="393">
        <v>43298</v>
      </c>
      <c r="H562" s="393">
        <v>43785</v>
      </c>
      <c r="I562" s="249"/>
      <c r="J562" s="249">
        <f ca="1">H562-$A$2</f>
        <v>-1465</v>
      </c>
      <c r="K562" s="362" t="str">
        <f t="shared" ca="1" si="144"/>
        <v>ENCERRADO</v>
      </c>
      <c r="L562" s="247" t="s">
        <v>4797</v>
      </c>
      <c r="M562" s="279" t="s">
        <v>2443</v>
      </c>
      <c r="N562" s="279"/>
      <c r="O562" s="279" t="s">
        <v>483</v>
      </c>
      <c r="P562" s="279" t="s">
        <v>484</v>
      </c>
      <c r="Q562" s="434"/>
      <c r="R562" s="434" t="s">
        <v>480</v>
      </c>
      <c r="S562" s="279" t="s">
        <v>1727</v>
      </c>
      <c r="T562" s="99" t="s">
        <v>1728</v>
      </c>
      <c r="U562" s="99"/>
      <c r="V562" s="247" t="s">
        <v>5427</v>
      </c>
      <c r="W562" s="283" t="s">
        <v>4627</v>
      </c>
      <c r="X562" s="284"/>
      <c r="Y562" s="284"/>
      <c r="Z562" s="284"/>
      <c r="AA562" s="284"/>
      <c r="AB562" s="284"/>
      <c r="AC562" s="284"/>
      <c r="AD562" s="284"/>
      <c r="AE562" s="284"/>
      <c r="AF562" s="284"/>
      <c r="AG562" s="284"/>
      <c r="AH562" s="284"/>
      <c r="AI562" s="284"/>
      <c r="AJ562" s="284"/>
      <c r="AK562" s="284"/>
      <c r="AL562" s="284"/>
      <c r="AM562" s="284"/>
      <c r="AN562" s="284"/>
      <c r="AO562" s="284"/>
      <c r="AP562" s="284"/>
      <c r="AQ562" s="284"/>
      <c r="AR562" s="284"/>
      <c r="AS562" s="284"/>
    </row>
    <row r="563" spans="1:45" ht="14.25" customHeight="1">
      <c r="A563" s="60" t="s">
        <v>6317</v>
      </c>
      <c r="B563" s="55" t="s">
        <v>194</v>
      </c>
      <c r="C563" s="55" t="s">
        <v>6318</v>
      </c>
      <c r="D563" s="55" t="s">
        <v>196</v>
      </c>
      <c r="E563" s="49" t="s">
        <v>197</v>
      </c>
      <c r="F563" s="49" t="s">
        <v>198</v>
      </c>
      <c r="G563" s="61">
        <v>44452</v>
      </c>
      <c r="H563" s="61">
        <v>45181</v>
      </c>
      <c r="I563" s="62" t="s">
        <v>212</v>
      </c>
      <c r="J563" s="45">
        <f ca="1">H563-CONTROLE!$A$2</f>
        <v>-69</v>
      </c>
      <c r="K563" s="46" t="str">
        <f t="shared" ca="1" si="144"/>
        <v>ENCERRADO</v>
      </c>
      <c r="L563" s="55" t="s">
        <v>897</v>
      </c>
      <c r="M563" s="55" t="s">
        <v>442</v>
      </c>
      <c r="N563" s="55" t="s">
        <v>6319</v>
      </c>
      <c r="O563" s="55"/>
      <c r="P563" s="55"/>
      <c r="Q563" s="63"/>
      <c r="R563" s="63" t="s">
        <v>444</v>
      </c>
      <c r="S563" s="55" t="s">
        <v>5394</v>
      </c>
      <c r="T563" s="55" t="s">
        <v>3575</v>
      </c>
      <c r="U563" s="64" t="s">
        <v>6320</v>
      </c>
      <c r="V563" s="55"/>
      <c r="W563" s="55"/>
      <c r="X563" s="64"/>
      <c r="Y563" s="41"/>
      <c r="Z563" s="41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</row>
    <row r="564" spans="1:45" ht="14.25" customHeight="1">
      <c r="A564" s="279" t="s">
        <v>6321</v>
      </c>
      <c r="B564" s="279" t="s">
        <v>194</v>
      </c>
      <c r="C564" s="279" t="s">
        <v>6322</v>
      </c>
      <c r="D564" s="279" t="s">
        <v>196</v>
      </c>
      <c r="E564" s="393"/>
      <c r="F564" s="393"/>
      <c r="G564" s="393">
        <v>43721</v>
      </c>
      <c r="H564" s="393">
        <v>43811</v>
      </c>
      <c r="I564" s="249"/>
      <c r="J564" s="249">
        <f t="shared" ref="J564:J565" ca="1" si="145">H564-$A$2</f>
        <v>-1439</v>
      </c>
      <c r="K564" s="362" t="str">
        <f t="shared" ca="1" si="144"/>
        <v>ENCERRADO</v>
      </c>
      <c r="L564" s="247" t="s">
        <v>6323</v>
      </c>
      <c r="M564" s="434" t="s">
        <v>1966</v>
      </c>
      <c r="N564" s="279"/>
      <c r="O564" s="279" t="s">
        <v>5381</v>
      </c>
      <c r="P564" s="434" t="s">
        <v>707</v>
      </c>
      <c r="Q564" s="434"/>
      <c r="R564" s="434" t="s">
        <v>6257</v>
      </c>
      <c r="S564" s="306" t="s">
        <v>4915</v>
      </c>
      <c r="T564" s="247" t="s">
        <v>1839</v>
      </c>
      <c r="U564" s="247"/>
      <c r="V564" s="247" t="s">
        <v>6324</v>
      </c>
      <c r="W564" s="488" t="s">
        <v>2421</v>
      </c>
      <c r="X564" s="434"/>
      <c r="Y564" s="489"/>
      <c r="Z564" s="489"/>
      <c r="AA564" s="489"/>
      <c r="AB564" s="489"/>
      <c r="AC564" s="489"/>
      <c r="AD564" s="489"/>
      <c r="AE564" s="489"/>
      <c r="AF564" s="489"/>
      <c r="AG564" s="489"/>
      <c r="AH564" s="489"/>
      <c r="AI564" s="489"/>
      <c r="AJ564" s="489"/>
      <c r="AK564" s="489"/>
      <c r="AL564" s="489"/>
      <c r="AM564" s="489"/>
      <c r="AN564" s="489"/>
      <c r="AO564" s="489"/>
      <c r="AP564" s="489"/>
      <c r="AQ564" s="489"/>
      <c r="AR564" s="489"/>
      <c r="AS564" s="489"/>
    </row>
    <row r="565" spans="1:45" ht="14.25" customHeight="1">
      <c r="A565" s="279" t="s">
        <v>6321</v>
      </c>
      <c r="B565" s="279" t="s">
        <v>194</v>
      </c>
      <c r="C565" s="279" t="s">
        <v>6322</v>
      </c>
      <c r="D565" s="279" t="s">
        <v>196</v>
      </c>
      <c r="E565" s="393"/>
      <c r="F565" s="393"/>
      <c r="G565" s="393">
        <v>43721</v>
      </c>
      <c r="H565" s="393">
        <v>43811</v>
      </c>
      <c r="I565" s="249"/>
      <c r="J565" s="249">
        <f t="shared" ca="1" si="145"/>
        <v>-1439</v>
      </c>
      <c r="K565" s="362" t="str">
        <f t="shared" ca="1" si="144"/>
        <v>ENCERRADO</v>
      </c>
      <c r="L565" s="247" t="s">
        <v>6323</v>
      </c>
      <c r="M565" s="434" t="s">
        <v>1966</v>
      </c>
      <c r="N565" s="279"/>
      <c r="O565" s="279" t="s">
        <v>5381</v>
      </c>
      <c r="P565" s="434" t="s">
        <v>707</v>
      </c>
      <c r="Q565" s="434"/>
      <c r="R565" s="434" t="s">
        <v>6253</v>
      </c>
      <c r="S565" s="306" t="s">
        <v>5054</v>
      </c>
      <c r="T565" s="292" t="s">
        <v>5055</v>
      </c>
      <c r="U565" s="247"/>
      <c r="V565" s="247" t="s">
        <v>6325</v>
      </c>
      <c r="W565" s="434" t="s">
        <v>4793</v>
      </c>
      <c r="X565" s="434"/>
      <c r="Y565" s="489"/>
      <c r="Z565" s="489"/>
      <c r="AA565" s="489"/>
      <c r="AB565" s="489"/>
      <c r="AC565" s="489"/>
      <c r="AD565" s="489"/>
      <c r="AE565" s="489"/>
      <c r="AF565" s="489"/>
      <c r="AG565" s="489"/>
      <c r="AH565" s="489"/>
      <c r="AI565" s="489"/>
      <c r="AJ565" s="489"/>
      <c r="AK565" s="489"/>
      <c r="AL565" s="489"/>
      <c r="AM565" s="489"/>
      <c r="AN565" s="489"/>
      <c r="AO565" s="489"/>
      <c r="AP565" s="489"/>
      <c r="AQ565" s="489"/>
      <c r="AR565" s="489"/>
      <c r="AS565" s="489"/>
    </row>
    <row r="566" spans="1:45" ht="14.25" customHeight="1">
      <c r="A566" s="247" t="s">
        <v>6326</v>
      </c>
      <c r="B566" s="279" t="s">
        <v>5891</v>
      </c>
      <c r="C566" s="279" t="s">
        <v>6327</v>
      </c>
      <c r="D566" s="279" t="s">
        <v>5893</v>
      </c>
      <c r="E566" s="393"/>
      <c r="F566" s="393"/>
      <c r="G566" s="393">
        <v>43320</v>
      </c>
      <c r="H566" s="393">
        <v>43685</v>
      </c>
      <c r="I566" s="249"/>
      <c r="J566" s="249">
        <f ca="1">H566-A2</f>
        <v>-1565</v>
      </c>
      <c r="K566" s="362" t="str">
        <f t="shared" ca="1" si="144"/>
        <v>ENCERRADO</v>
      </c>
      <c r="L566" s="247" t="s">
        <v>4797</v>
      </c>
      <c r="M566" s="279" t="s">
        <v>2443</v>
      </c>
      <c r="N566" s="279"/>
      <c r="O566" s="279" t="s">
        <v>483</v>
      </c>
      <c r="P566" s="279" t="s">
        <v>484</v>
      </c>
      <c r="Q566" s="434"/>
      <c r="R566" s="434" t="s">
        <v>480</v>
      </c>
      <c r="S566" s="279" t="s">
        <v>6295</v>
      </c>
      <c r="T566" s="279" t="s">
        <v>6296</v>
      </c>
      <c r="U566" s="247"/>
      <c r="V566" s="247" t="s">
        <v>6328</v>
      </c>
      <c r="W566" s="283" t="s">
        <v>111</v>
      </c>
      <c r="X566" s="284"/>
      <c r="Y566" s="284"/>
      <c r="Z566" s="284"/>
      <c r="AA566" s="284"/>
      <c r="AB566" s="284"/>
      <c r="AC566" s="284"/>
      <c r="AD566" s="284"/>
      <c r="AE566" s="284"/>
      <c r="AF566" s="284"/>
      <c r="AG566" s="284"/>
      <c r="AH566" s="284"/>
      <c r="AI566" s="284"/>
      <c r="AJ566" s="284"/>
      <c r="AK566" s="284"/>
      <c r="AL566" s="284"/>
      <c r="AM566" s="284"/>
      <c r="AN566" s="284"/>
      <c r="AO566" s="284"/>
      <c r="AP566" s="284"/>
      <c r="AQ566" s="284"/>
      <c r="AR566" s="284"/>
      <c r="AS566" s="284"/>
    </row>
    <row r="567" spans="1:45" ht="14.25" customHeight="1">
      <c r="A567" s="42" t="s">
        <v>6329</v>
      </c>
      <c r="B567" s="42" t="s">
        <v>194</v>
      </c>
      <c r="C567" s="42" t="s">
        <v>6330</v>
      </c>
      <c r="D567" s="42" t="s">
        <v>196</v>
      </c>
      <c r="E567" s="43" t="s">
        <v>197</v>
      </c>
      <c r="F567" s="43" t="s">
        <v>198</v>
      </c>
      <c r="G567" s="44">
        <v>44452</v>
      </c>
      <c r="H567" s="44">
        <v>44907</v>
      </c>
      <c r="I567" s="45" t="s">
        <v>26</v>
      </c>
      <c r="J567" s="45">
        <f ca="1">H567-CONTROLE!$A$2</f>
        <v>-343</v>
      </c>
      <c r="K567" s="37" t="str">
        <f t="shared" ca="1" si="144"/>
        <v>ENCERRADO</v>
      </c>
      <c r="L567" s="42" t="s">
        <v>987</v>
      </c>
      <c r="M567" s="42" t="s">
        <v>988</v>
      </c>
      <c r="N567" s="47" t="s">
        <v>6331</v>
      </c>
      <c r="O567" s="42" t="s">
        <v>5704</v>
      </c>
      <c r="P567" s="65" t="s">
        <v>991</v>
      </c>
      <c r="Q567" s="42"/>
      <c r="R567" s="42" t="s">
        <v>470</v>
      </c>
      <c r="S567" s="42" t="s">
        <v>6332</v>
      </c>
      <c r="T567" s="42" t="s">
        <v>743</v>
      </c>
      <c r="U567" s="42"/>
      <c r="V567" s="42" t="s">
        <v>863</v>
      </c>
      <c r="W567" s="126" t="s">
        <v>864</v>
      </c>
      <c r="X567" s="58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</row>
    <row r="568" spans="1:45" ht="14.25" customHeight="1">
      <c r="A568" s="42" t="s">
        <v>6333</v>
      </c>
      <c r="B568" s="42" t="s">
        <v>194</v>
      </c>
      <c r="C568" s="42" t="s">
        <v>6334</v>
      </c>
      <c r="D568" s="42" t="s">
        <v>196</v>
      </c>
      <c r="E568" s="43" t="s">
        <v>197</v>
      </c>
      <c r="F568" s="43" t="s">
        <v>198</v>
      </c>
      <c r="G568" s="44">
        <v>44452</v>
      </c>
      <c r="H568" s="44">
        <v>45182</v>
      </c>
      <c r="I568" s="45" t="s">
        <v>212</v>
      </c>
      <c r="J568" s="45">
        <f ca="1">H568-CONTROLE!$A$2</f>
        <v>-68</v>
      </c>
      <c r="K568" s="46" t="str">
        <f t="shared" ca="1" si="144"/>
        <v>ENCERRADO</v>
      </c>
      <c r="L568" s="42" t="s">
        <v>509</v>
      </c>
      <c r="M568" s="42" t="s">
        <v>510</v>
      </c>
      <c r="N568" s="47" t="s">
        <v>6335</v>
      </c>
      <c r="O568" s="42" t="s">
        <v>512</v>
      </c>
      <c r="P568" s="42" t="s">
        <v>513</v>
      </c>
      <c r="Q568" s="42" t="s">
        <v>6335</v>
      </c>
      <c r="R568" s="42" t="s">
        <v>6336</v>
      </c>
      <c r="S568" s="42" t="s">
        <v>6337</v>
      </c>
      <c r="T568" s="42" t="s">
        <v>6338</v>
      </c>
      <c r="U568" s="42"/>
      <c r="V568" s="42" t="s">
        <v>4663</v>
      </c>
      <c r="W568" s="58" t="s">
        <v>4307</v>
      </c>
      <c r="X568" s="58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</row>
    <row r="569" spans="1:45" ht="14.25" customHeight="1">
      <c r="A569" s="42" t="s">
        <v>6333</v>
      </c>
      <c r="B569" s="42" t="s">
        <v>194</v>
      </c>
      <c r="C569" s="42" t="s">
        <v>6334</v>
      </c>
      <c r="D569" s="42" t="s">
        <v>196</v>
      </c>
      <c r="E569" s="43" t="s">
        <v>197</v>
      </c>
      <c r="F569" s="43" t="s">
        <v>198</v>
      </c>
      <c r="G569" s="44">
        <v>44452</v>
      </c>
      <c r="H569" s="44">
        <v>45182</v>
      </c>
      <c r="I569" s="45" t="s">
        <v>212</v>
      </c>
      <c r="J569" s="45">
        <f ca="1">H569-CONTROLE!$A$2</f>
        <v>-68</v>
      </c>
      <c r="K569" s="46" t="str">
        <f t="shared" ca="1" si="144"/>
        <v>ENCERRADO</v>
      </c>
      <c r="L569" s="42" t="s">
        <v>509</v>
      </c>
      <c r="M569" s="42" t="s">
        <v>510</v>
      </c>
      <c r="N569" s="47" t="s">
        <v>6335</v>
      </c>
      <c r="O569" s="42" t="s">
        <v>512</v>
      </c>
      <c r="P569" s="42" t="s">
        <v>513</v>
      </c>
      <c r="Q569" s="42" t="s">
        <v>6335</v>
      </c>
      <c r="R569" s="42" t="s">
        <v>4305</v>
      </c>
      <c r="S569" s="42" t="s">
        <v>2005</v>
      </c>
      <c r="T569" s="42" t="s">
        <v>2006</v>
      </c>
      <c r="U569" s="42"/>
      <c r="V569" s="42" t="s">
        <v>6213</v>
      </c>
      <c r="W569" s="58" t="s">
        <v>1728</v>
      </c>
      <c r="X569" s="58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</row>
    <row r="570" spans="1:45" ht="14.25" customHeight="1">
      <c r="A570" s="42" t="s">
        <v>6333</v>
      </c>
      <c r="B570" s="42" t="s">
        <v>194</v>
      </c>
      <c r="C570" s="42" t="s">
        <v>6334</v>
      </c>
      <c r="D570" s="42" t="s">
        <v>196</v>
      </c>
      <c r="E570" s="43" t="s">
        <v>197</v>
      </c>
      <c r="F570" s="43" t="s">
        <v>198</v>
      </c>
      <c r="G570" s="44">
        <v>44452</v>
      </c>
      <c r="H570" s="44">
        <v>45182</v>
      </c>
      <c r="I570" s="45" t="s">
        <v>212</v>
      </c>
      <c r="J570" s="45">
        <f ca="1">H570-CONTROLE!$A$2</f>
        <v>-68</v>
      </c>
      <c r="K570" s="46" t="str">
        <f t="shared" ca="1" si="144"/>
        <v>ENCERRADO</v>
      </c>
      <c r="L570" s="42" t="s">
        <v>509</v>
      </c>
      <c r="M570" s="42" t="s">
        <v>510</v>
      </c>
      <c r="N570" s="47" t="s">
        <v>6335</v>
      </c>
      <c r="O570" s="42" t="s">
        <v>512</v>
      </c>
      <c r="P570" s="42" t="s">
        <v>513</v>
      </c>
      <c r="Q570" s="42" t="s">
        <v>6335</v>
      </c>
      <c r="R570" s="42" t="s">
        <v>673</v>
      </c>
      <c r="S570" s="42" t="s">
        <v>512</v>
      </c>
      <c r="T570" s="42" t="s">
        <v>513</v>
      </c>
      <c r="U570" s="58" t="s">
        <v>6339</v>
      </c>
      <c r="V570" s="42" t="s">
        <v>519</v>
      </c>
      <c r="W570" s="58" t="s">
        <v>520</v>
      </c>
      <c r="X570" s="58" t="s">
        <v>6339</v>
      </c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</row>
    <row r="571" spans="1:45" ht="14.25" customHeight="1">
      <c r="A571" s="42" t="s">
        <v>6333</v>
      </c>
      <c r="B571" s="42" t="s">
        <v>194</v>
      </c>
      <c r="C571" s="42" t="s">
        <v>6334</v>
      </c>
      <c r="D571" s="42" t="s">
        <v>196</v>
      </c>
      <c r="E571" s="43" t="s">
        <v>197</v>
      </c>
      <c r="F571" s="43" t="s">
        <v>198</v>
      </c>
      <c r="G571" s="44">
        <v>44452</v>
      </c>
      <c r="H571" s="44">
        <v>45182</v>
      </c>
      <c r="I571" s="45" t="s">
        <v>212</v>
      </c>
      <c r="J571" s="45">
        <f ca="1">H571-CONTROLE!$A$2</f>
        <v>-68</v>
      </c>
      <c r="K571" s="46" t="str">
        <f t="shared" ca="1" si="144"/>
        <v>ENCERRADO</v>
      </c>
      <c r="L571" s="42" t="s">
        <v>509</v>
      </c>
      <c r="M571" s="42" t="s">
        <v>510</v>
      </c>
      <c r="N571" s="47" t="s">
        <v>6335</v>
      </c>
      <c r="O571" s="42" t="s">
        <v>512</v>
      </c>
      <c r="P571" s="42" t="s">
        <v>513</v>
      </c>
      <c r="Q571" s="42" t="s">
        <v>6335</v>
      </c>
      <c r="R571" s="42" t="s">
        <v>6340</v>
      </c>
      <c r="S571" s="42" t="s">
        <v>512</v>
      </c>
      <c r="T571" s="42" t="s">
        <v>513</v>
      </c>
      <c r="U571" s="42"/>
      <c r="V571" s="42" t="s">
        <v>515</v>
      </c>
      <c r="W571" s="58" t="s">
        <v>516</v>
      </c>
      <c r="X571" s="58" t="s">
        <v>6339</v>
      </c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</row>
    <row r="572" spans="1:45" ht="14.25" customHeight="1">
      <c r="A572" s="42" t="s">
        <v>6333</v>
      </c>
      <c r="B572" s="42" t="s">
        <v>194</v>
      </c>
      <c r="C572" s="42" t="s">
        <v>6334</v>
      </c>
      <c r="D572" s="42" t="s">
        <v>196</v>
      </c>
      <c r="E572" s="43" t="s">
        <v>197</v>
      </c>
      <c r="F572" s="43" t="s">
        <v>198</v>
      </c>
      <c r="G572" s="44">
        <v>44452</v>
      </c>
      <c r="H572" s="44">
        <v>45182</v>
      </c>
      <c r="I572" s="45" t="s">
        <v>212</v>
      </c>
      <c r="J572" s="45">
        <f ca="1">H572-CONTROLE!$A$2</f>
        <v>-68</v>
      </c>
      <c r="K572" s="46" t="str">
        <f t="shared" ca="1" si="144"/>
        <v>ENCERRADO</v>
      </c>
      <c r="L572" s="42" t="s">
        <v>509</v>
      </c>
      <c r="M572" s="42" t="s">
        <v>510</v>
      </c>
      <c r="N572" s="47" t="s">
        <v>6335</v>
      </c>
      <c r="O572" s="42" t="s">
        <v>512</v>
      </c>
      <c r="P572" s="42" t="s">
        <v>513</v>
      </c>
      <c r="Q572" s="42" t="s">
        <v>6335</v>
      </c>
      <c r="R572" s="42" t="s">
        <v>104</v>
      </c>
      <c r="S572" s="42" t="s">
        <v>563</v>
      </c>
      <c r="T572" s="42" t="s">
        <v>564</v>
      </c>
      <c r="U572" s="42" t="s">
        <v>6341</v>
      </c>
      <c r="V572" s="42" t="s">
        <v>408</v>
      </c>
      <c r="W572" s="58" t="s">
        <v>409</v>
      </c>
      <c r="X572" s="58" t="s">
        <v>6341</v>
      </c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</row>
    <row r="573" spans="1:45" ht="14.25" customHeight="1">
      <c r="A573" s="42" t="s">
        <v>6333</v>
      </c>
      <c r="B573" s="42" t="s">
        <v>194</v>
      </c>
      <c r="C573" s="42" t="s">
        <v>6334</v>
      </c>
      <c r="D573" s="42" t="s">
        <v>196</v>
      </c>
      <c r="E573" s="43" t="s">
        <v>197</v>
      </c>
      <c r="F573" s="43" t="s">
        <v>198</v>
      </c>
      <c r="G573" s="44">
        <v>44452</v>
      </c>
      <c r="H573" s="44">
        <v>45182</v>
      </c>
      <c r="I573" s="45" t="s">
        <v>212</v>
      </c>
      <c r="J573" s="45">
        <f ca="1">H573-CONTROLE!$A$2</f>
        <v>-68</v>
      </c>
      <c r="K573" s="46" t="str">
        <f t="shared" ca="1" si="144"/>
        <v>ENCERRADO</v>
      </c>
      <c r="L573" s="42" t="s">
        <v>509</v>
      </c>
      <c r="M573" s="42" t="s">
        <v>510</v>
      </c>
      <c r="N573" s="47" t="s">
        <v>6335</v>
      </c>
      <c r="O573" s="42" t="s">
        <v>512</v>
      </c>
      <c r="P573" s="42" t="s">
        <v>513</v>
      </c>
      <c r="Q573" s="42" t="s">
        <v>6335</v>
      </c>
      <c r="R573" s="42" t="s">
        <v>6342</v>
      </c>
      <c r="S573" s="42" t="s">
        <v>6343</v>
      </c>
      <c r="T573" s="42" t="s">
        <v>4304</v>
      </c>
      <c r="U573" s="42" t="s">
        <v>6344</v>
      </c>
      <c r="V573" s="42" t="s">
        <v>6345</v>
      </c>
      <c r="W573" s="58" t="s">
        <v>4431</v>
      </c>
      <c r="X573" s="58" t="s">
        <v>6346</v>
      </c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  <c r="AL573" s="59"/>
      <c r="AM573" s="59"/>
      <c r="AN573" s="59"/>
      <c r="AO573" s="59"/>
      <c r="AP573" s="59"/>
      <c r="AQ573" s="59"/>
      <c r="AR573" s="59"/>
      <c r="AS573" s="59"/>
    </row>
    <row r="574" spans="1:45" ht="14.25" customHeight="1">
      <c r="A574" s="42" t="s">
        <v>6333</v>
      </c>
      <c r="B574" s="42" t="s">
        <v>194</v>
      </c>
      <c r="C574" s="42" t="s">
        <v>6334</v>
      </c>
      <c r="D574" s="42" t="s">
        <v>196</v>
      </c>
      <c r="E574" s="43" t="s">
        <v>197</v>
      </c>
      <c r="F574" s="43" t="s">
        <v>198</v>
      </c>
      <c r="G574" s="44">
        <v>44452</v>
      </c>
      <c r="H574" s="44">
        <v>45182</v>
      </c>
      <c r="I574" s="45" t="s">
        <v>212</v>
      </c>
      <c r="J574" s="45">
        <f ca="1">H574-CONTROLE!$A$2</f>
        <v>-68</v>
      </c>
      <c r="K574" s="46" t="str">
        <f t="shared" ca="1" si="144"/>
        <v>ENCERRADO</v>
      </c>
      <c r="L574" s="42" t="s">
        <v>509</v>
      </c>
      <c r="M574" s="42" t="s">
        <v>510</v>
      </c>
      <c r="N574" s="47" t="s">
        <v>6335</v>
      </c>
      <c r="O574" s="42" t="s">
        <v>512</v>
      </c>
      <c r="P574" s="42" t="s">
        <v>513</v>
      </c>
      <c r="Q574" s="42" t="s">
        <v>6335</v>
      </c>
      <c r="R574" s="42" t="s">
        <v>6347</v>
      </c>
      <c r="S574" s="42" t="s">
        <v>6348</v>
      </c>
      <c r="T574" s="42" t="s">
        <v>6349</v>
      </c>
      <c r="U574" s="58" t="s">
        <v>6350</v>
      </c>
      <c r="V574" s="42" t="s">
        <v>6351</v>
      </c>
      <c r="W574" s="58" t="s">
        <v>1234</v>
      </c>
      <c r="X574" s="58" t="s">
        <v>6350</v>
      </c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</row>
    <row r="575" spans="1:45" ht="14.25" customHeight="1">
      <c r="A575" s="279" t="s">
        <v>6352</v>
      </c>
      <c r="B575" s="279" t="s">
        <v>194</v>
      </c>
      <c r="C575" s="279" t="s">
        <v>6353</v>
      </c>
      <c r="D575" s="279" t="s">
        <v>6354</v>
      </c>
      <c r="E575" s="393"/>
      <c r="F575" s="393"/>
      <c r="G575" s="393">
        <v>43356</v>
      </c>
      <c r="H575" s="393">
        <v>43721</v>
      </c>
      <c r="I575" s="249"/>
      <c r="J575" s="249">
        <f ca="1">H575-CONTROLE!A2</f>
        <v>-1529</v>
      </c>
      <c r="K575" s="433" t="s">
        <v>5480</v>
      </c>
      <c r="L575" s="247" t="s">
        <v>634</v>
      </c>
      <c r="M575" s="283" t="s">
        <v>4684</v>
      </c>
      <c r="N575" s="434"/>
      <c r="O575" s="434" t="s">
        <v>795</v>
      </c>
      <c r="P575" s="434" t="s">
        <v>4795</v>
      </c>
      <c r="Q575" s="434"/>
      <c r="R575" s="434" t="s">
        <v>639</v>
      </c>
      <c r="S575" s="247" t="s">
        <v>4603</v>
      </c>
      <c r="T575" s="247" t="s">
        <v>644</v>
      </c>
      <c r="U575" s="247"/>
      <c r="V575" s="247" t="s">
        <v>5109</v>
      </c>
      <c r="W575" s="283" t="s">
        <v>5110</v>
      </c>
      <c r="X575" s="284"/>
      <c r="Y575" s="284"/>
      <c r="Z575" s="284"/>
      <c r="AA575" s="284"/>
      <c r="AB575" s="284"/>
      <c r="AC575" s="284"/>
      <c r="AD575" s="284"/>
      <c r="AE575" s="284"/>
      <c r="AF575" s="284"/>
      <c r="AG575" s="284"/>
      <c r="AH575" s="284"/>
      <c r="AI575" s="284"/>
      <c r="AJ575" s="284"/>
      <c r="AK575" s="284"/>
      <c r="AL575" s="284"/>
      <c r="AM575" s="284"/>
      <c r="AN575" s="284"/>
      <c r="AO575" s="284"/>
      <c r="AP575" s="284"/>
      <c r="AQ575" s="284"/>
      <c r="AR575" s="284"/>
      <c r="AS575" s="284"/>
    </row>
    <row r="576" spans="1:45" ht="14.25" customHeight="1">
      <c r="A576" s="247" t="s">
        <v>6355</v>
      </c>
      <c r="B576" s="247" t="s">
        <v>6356</v>
      </c>
      <c r="C576" s="247"/>
      <c r="D576" s="247" t="s">
        <v>6357</v>
      </c>
      <c r="E576" s="248"/>
      <c r="F576" s="248"/>
      <c r="G576" s="248">
        <v>43719</v>
      </c>
      <c r="H576" s="248">
        <v>43869</v>
      </c>
      <c r="I576" s="249" t="s">
        <v>153</v>
      </c>
      <c r="J576" s="250">
        <f ca="1">H576-$A$2</f>
        <v>-1381</v>
      </c>
      <c r="K576" s="251" t="str">
        <f t="shared" ref="K576:K590" ca="1" si="146">IF(J576&lt;=0,"ENCERRADO",IF(J576&lt;=30,"URGENTE",IF(J576&lt;=90,"PROVIDÊNCIAS","VIGENTE")))</f>
        <v>ENCERRADO</v>
      </c>
      <c r="L576" s="247" t="s">
        <v>2384</v>
      </c>
      <c r="M576" s="247" t="s">
        <v>2385</v>
      </c>
      <c r="N576" s="9"/>
      <c r="O576" s="9" t="s">
        <v>724</v>
      </c>
      <c r="P576" s="8"/>
      <c r="Q576" s="397"/>
      <c r="R576" s="397" t="s">
        <v>6358</v>
      </c>
      <c r="S576" s="307" t="s">
        <v>2074</v>
      </c>
      <c r="T576" s="490" t="s">
        <v>5440</v>
      </c>
      <c r="U576" s="300"/>
      <c r="V576" s="247"/>
      <c r="W576" s="283"/>
      <c r="X576" s="284"/>
      <c r="Y576" s="284"/>
      <c r="Z576" s="284"/>
      <c r="AA576" s="284"/>
      <c r="AB576" s="284"/>
      <c r="AC576" s="284"/>
      <c r="AD576" s="284"/>
      <c r="AE576" s="284"/>
      <c r="AF576" s="284"/>
      <c r="AG576" s="284"/>
      <c r="AH576" s="284"/>
      <c r="AI576" s="284"/>
      <c r="AJ576" s="284"/>
      <c r="AK576" s="284"/>
      <c r="AL576" s="284"/>
      <c r="AM576" s="284"/>
      <c r="AN576" s="284"/>
      <c r="AO576" s="284"/>
      <c r="AP576" s="284"/>
      <c r="AQ576" s="284"/>
      <c r="AR576" s="284"/>
      <c r="AS576" s="284"/>
    </row>
    <row r="577" spans="1:45" ht="14.25" customHeight="1">
      <c r="A577" s="247" t="s">
        <v>6359</v>
      </c>
      <c r="B577" s="247" t="s">
        <v>194</v>
      </c>
      <c r="C577" s="247" t="s">
        <v>6360</v>
      </c>
      <c r="D577" s="247" t="s">
        <v>6361</v>
      </c>
      <c r="E577" s="297" t="s">
        <v>197</v>
      </c>
      <c r="F577" s="296"/>
      <c r="G577" s="296">
        <v>44452</v>
      </c>
      <c r="H577" s="296">
        <v>44512</v>
      </c>
      <c r="I577" s="249" t="s">
        <v>55</v>
      </c>
      <c r="J577" s="249">
        <f ca="1">H577-CONTROLE!$A$2</f>
        <v>-738</v>
      </c>
      <c r="K577" s="251" t="str">
        <f t="shared" ca="1" si="146"/>
        <v>ENCERRADO</v>
      </c>
      <c r="L577" s="247" t="s">
        <v>402</v>
      </c>
      <c r="M577" s="247" t="s">
        <v>403</v>
      </c>
      <c r="N577" s="247"/>
      <c r="O577" s="247" t="s">
        <v>563</v>
      </c>
      <c r="P577" s="247" t="s">
        <v>564</v>
      </c>
      <c r="Q577" s="247"/>
      <c r="R577" s="247" t="s">
        <v>407</v>
      </c>
      <c r="S577" s="247" t="s">
        <v>6362</v>
      </c>
      <c r="T577" s="247" t="s">
        <v>520</v>
      </c>
      <c r="U577" s="247"/>
      <c r="V577" s="247" t="s">
        <v>4294</v>
      </c>
      <c r="W577" s="247" t="s">
        <v>4295</v>
      </c>
      <c r="X577" s="99"/>
      <c r="Y577" s="99"/>
      <c r="Z577" s="99"/>
      <c r="AA577" s="99"/>
      <c r="AB577" s="99"/>
      <c r="AC577" s="99"/>
      <c r="AD577" s="99"/>
      <c r="AE577" s="99"/>
      <c r="AF577" s="99"/>
      <c r="AG577" s="99"/>
      <c r="AH577" s="99"/>
      <c r="AI577" s="99"/>
      <c r="AJ577" s="99"/>
      <c r="AK577" s="99"/>
      <c r="AL577" s="99"/>
      <c r="AM577" s="99"/>
      <c r="AN577" s="99"/>
      <c r="AO577" s="99"/>
      <c r="AP577" s="99"/>
      <c r="AQ577" s="99"/>
      <c r="AR577" s="99"/>
      <c r="AS577" s="99"/>
    </row>
    <row r="578" spans="1:45" ht="14.25" customHeight="1">
      <c r="A578" s="279" t="s">
        <v>6363</v>
      </c>
      <c r="B578" s="279" t="s">
        <v>6364</v>
      </c>
      <c r="C578" s="279"/>
      <c r="D578" s="279" t="s">
        <v>6365</v>
      </c>
      <c r="E578" s="393"/>
      <c r="F578" s="393"/>
      <c r="G578" s="393">
        <v>43356</v>
      </c>
      <c r="H578" s="393">
        <v>43721</v>
      </c>
      <c r="I578" s="249"/>
      <c r="J578" s="249">
        <f ca="1">H578-A2</f>
        <v>-1529</v>
      </c>
      <c r="K578" s="362" t="str">
        <f t="shared" ca="1" si="146"/>
        <v>ENCERRADO</v>
      </c>
      <c r="L578" s="434" t="s">
        <v>6366</v>
      </c>
      <c r="M578" s="279" t="s">
        <v>2841</v>
      </c>
      <c r="N578" s="434"/>
      <c r="O578" s="434" t="s">
        <v>6367</v>
      </c>
      <c r="P578" s="491" t="s">
        <v>6368</v>
      </c>
      <c r="Q578" s="247"/>
      <c r="R578" s="247" t="s">
        <v>4661</v>
      </c>
      <c r="S578" s="279" t="s">
        <v>6369</v>
      </c>
      <c r="T578" s="491" t="s">
        <v>4290</v>
      </c>
      <c r="U578" s="279"/>
      <c r="V578" s="279" t="s">
        <v>5372</v>
      </c>
      <c r="W578" s="491" t="s">
        <v>5373</v>
      </c>
      <c r="X578" s="492"/>
      <c r="Y578" s="492"/>
      <c r="Z578" s="492"/>
      <c r="AA578" s="492"/>
      <c r="AB578" s="492"/>
      <c r="AC578" s="492"/>
      <c r="AD578" s="492"/>
      <c r="AE578" s="492"/>
      <c r="AF578" s="492"/>
      <c r="AG578" s="492"/>
      <c r="AH578" s="492"/>
      <c r="AI578" s="492"/>
      <c r="AJ578" s="492"/>
      <c r="AK578" s="492"/>
      <c r="AL578" s="492"/>
      <c r="AM578" s="492"/>
      <c r="AN578" s="492"/>
      <c r="AO578" s="492"/>
      <c r="AP578" s="492"/>
      <c r="AQ578" s="492"/>
      <c r="AR578" s="492"/>
      <c r="AS578" s="492"/>
    </row>
    <row r="579" spans="1:45" ht="14.25" customHeight="1">
      <c r="A579" s="42" t="s">
        <v>6370</v>
      </c>
      <c r="B579" s="55" t="s">
        <v>194</v>
      </c>
      <c r="C579" s="55" t="s">
        <v>6371</v>
      </c>
      <c r="D579" s="55" t="s">
        <v>1938</v>
      </c>
      <c r="E579" s="49" t="s">
        <v>197</v>
      </c>
      <c r="F579" s="49" t="s">
        <v>198</v>
      </c>
      <c r="G579" s="61">
        <v>44470</v>
      </c>
      <c r="H579" s="61">
        <v>45199</v>
      </c>
      <c r="I579" s="62" t="s">
        <v>212</v>
      </c>
      <c r="J579" s="45">
        <f ca="1">H579-CONTROLE!$A$2</f>
        <v>-51</v>
      </c>
      <c r="K579" s="46" t="str">
        <f t="shared" ca="1" si="146"/>
        <v>ENCERRADO</v>
      </c>
      <c r="L579" s="55" t="s">
        <v>502</v>
      </c>
      <c r="M579" s="55" t="s">
        <v>503</v>
      </c>
      <c r="N579" s="55" t="s">
        <v>6372</v>
      </c>
      <c r="O579" s="55" t="s">
        <v>6373</v>
      </c>
      <c r="P579" s="55" t="s">
        <v>1057</v>
      </c>
      <c r="Q579" s="63"/>
      <c r="R579" s="63" t="s">
        <v>434</v>
      </c>
      <c r="S579" s="55" t="s">
        <v>127</v>
      </c>
      <c r="T579" s="55" t="s">
        <v>128</v>
      </c>
      <c r="U579" s="64"/>
      <c r="V579" s="55" t="s">
        <v>6374</v>
      </c>
      <c r="W579" s="55" t="s">
        <v>2175</v>
      </c>
      <c r="X579" s="64"/>
      <c r="Y579" s="41"/>
      <c r="Z579" s="41"/>
      <c r="AA579" s="41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</row>
    <row r="580" spans="1:45" ht="14.25" customHeight="1">
      <c r="A580" s="279" t="s">
        <v>6375</v>
      </c>
      <c r="B580" s="279" t="s">
        <v>5519</v>
      </c>
      <c r="C580" s="279" t="s">
        <v>6376</v>
      </c>
      <c r="D580" s="434" t="s">
        <v>5873</v>
      </c>
      <c r="E580" s="393"/>
      <c r="F580" s="393"/>
      <c r="G580" s="393">
        <v>43363</v>
      </c>
      <c r="H580" s="393">
        <v>43544</v>
      </c>
      <c r="I580" s="249"/>
      <c r="J580" s="249">
        <f ca="1">H580-A2</f>
        <v>-1706</v>
      </c>
      <c r="K580" s="362" t="str">
        <f t="shared" ca="1" si="146"/>
        <v>ENCERRADO</v>
      </c>
      <c r="L580" s="279" t="s">
        <v>5394</v>
      </c>
      <c r="M580" s="279" t="s">
        <v>695</v>
      </c>
      <c r="N580" s="279"/>
      <c r="O580" s="279"/>
      <c r="P580" s="279"/>
      <c r="Q580" s="254"/>
      <c r="R580" s="254" t="s">
        <v>444</v>
      </c>
      <c r="S580" s="247" t="s">
        <v>4590</v>
      </c>
      <c r="T580" s="247" t="s">
        <v>4687</v>
      </c>
      <c r="U580" s="247"/>
      <c r="V580" s="247"/>
      <c r="W580" s="283"/>
      <c r="X580" s="284"/>
      <c r="Y580" s="284"/>
      <c r="Z580" s="284"/>
      <c r="AA580" s="284"/>
      <c r="AB580" s="284"/>
      <c r="AC580" s="284"/>
      <c r="AD580" s="284"/>
      <c r="AE580" s="284"/>
      <c r="AF580" s="284"/>
      <c r="AG580" s="284"/>
      <c r="AH580" s="284"/>
      <c r="AI580" s="284"/>
      <c r="AJ580" s="284"/>
      <c r="AK580" s="284"/>
      <c r="AL580" s="284"/>
      <c r="AM580" s="284"/>
      <c r="AN580" s="284"/>
      <c r="AO580" s="284"/>
      <c r="AP580" s="284"/>
      <c r="AQ580" s="284"/>
      <c r="AR580" s="284"/>
      <c r="AS580" s="284"/>
    </row>
    <row r="581" spans="1:45" ht="14.25" customHeight="1">
      <c r="A581" s="279" t="s">
        <v>6377</v>
      </c>
      <c r="B581" s="279" t="s">
        <v>5891</v>
      </c>
      <c r="C581" s="279" t="s">
        <v>6378</v>
      </c>
      <c r="D581" s="279" t="s">
        <v>5997</v>
      </c>
      <c r="E581" s="393"/>
      <c r="F581" s="393"/>
      <c r="G581" s="393">
        <v>43739</v>
      </c>
      <c r="H581" s="393">
        <v>43770</v>
      </c>
      <c r="I581" s="249"/>
      <c r="J581" s="249">
        <f t="shared" ref="J581:J582" ca="1" si="147">H581-$A$2</f>
        <v>-1480</v>
      </c>
      <c r="K581" s="362" t="str">
        <f t="shared" ca="1" si="146"/>
        <v>ENCERRADO</v>
      </c>
      <c r="L581" s="434" t="s">
        <v>127</v>
      </c>
      <c r="M581" s="434" t="s">
        <v>504</v>
      </c>
      <c r="N581" s="247"/>
      <c r="O581" s="247" t="s">
        <v>502</v>
      </c>
      <c r="P581" s="247" t="s">
        <v>503</v>
      </c>
      <c r="Q581" s="434"/>
      <c r="R581" s="434" t="s">
        <v>434</v>
      </c>
      <c r="S581" s="279" t="s">
        <v>2330</v>
      </c>
      <c r="T581" s="279" t="s">
        <v>4620</v>
      </c>
      <c r="U581" s="247"/>
      <c r="V581" s="247" t="s">
        <v>6379</v>
      </c>
      <c r="W581" s="279" t="s">
        <v>1610</v>
      </c>
      <c r="X581" s="319"/>
      <c r="Y581" s="319"/>
      <c r="Z581" s="319"/>
      <c r="AA581" s="319"/>
      <c r="AB581" s="319"/>
      <c r="AC581" s="319"/>
      <c r="AD581" s="319"/>
      <c r="AE581" s="319"/>
      <c r="AF581" s="319"/>
      <c r="AG581" s="319"/>
      <c r="AH581" s="319"/>
      <c r="AI581" s="319"/>
      <c r="AJ581" s="319"/>
      <c r="AK581" s="319"/>
      <c r="AL581" s="319"/>
      <c r="AM581" s="319"/>
      <c r="AN581" s="319"/>
      <c r="AO581" s="319"/>
      <c r="AP581" s="319"/>
      <c r="AQ581" s="319"/>
      <c r="AR581" s="319"/>
      <c r="AS581" s="319"/>
    </row>
    <row r="582" spans="1:45" ht="14.25" customHeight="1">
      <c r="A582" s="279" t="s">
        <v>6380</v>
      </c>
      <c r="B582" s="247" t="s">
        <v>194</v>
      </c>
      <c r="C582" s="279" t="s">
        <v>6381</v>
      </c>
      <c r="D582" s="247" t="s">
        <v>196</v>
      </c>
      <c r="E582" s="393"/>
      <c r="F582" s="393"/>
      <c r="G582" s="393">
        <v>43757</v>
      </c>
      <c r="H582" s="393">
        <v>43787</v>
      </c>
      <c r="I582" s="249"/>
      <c r="J582" s="249">
        <f t="shared" ca="1" si="147"/>
        <v>-1463</v>
      </c>
      <c r="K582" s="362" t="str">
        <f t="shared" ca="1" si="146"/>
        <v>ENCERRADO</v>
      </c>
      <c r="L582" s="259" t="s">
        <v>110</v>
      </c>
      <c r="M582" s="259" t="s">
        <v>111</v>
      </c>
      <c r="N582" s="279"/>
      <c r="O582" s="279" t="s">
        <v>113</v>
      </c>
      <c r="P582" s="279" t="s">
        <v>114</v>
      </c>
      <c r="Q582" s="434"/>
      <c r="R582" s="434" t="s">
        <v>115</v>
      </c>
      <c r="S582" s="247" t="s">
        <v>4797</v>
      </c>
      <c r="T582" s="281" t="str">
        <f>HYPERLINK("mailto:juliana.such@ifpr.edu.br","claudemiro.oliveira@ifpr.edu.br")</f>
        <v>claudemiro.oliveira@ifpr.edu.br</v>
      </c>
      <c r="U582" s="247"/>
      <c r="V582" s="247" t="s">
        <v>662</v>
      </c>
      <c r="W582" s="247" t="s">
        <v>663</v>
      </c>
      <c r="X582" s="99"/>
      <c r="Y582" s="99"/>
      <c r="Z582" s="99"/>
      <c r="AA582" s="99"/>
      <c r="AB582" s="99"/>
      <c r="AC582" s="99"/>
      <c r="AD582" s="99"/>
      <c r="AE582" s="99"/>
      <c r="AF582" s="99"/>
      <c r="AG582" s="99"/>
      <c r="AH582" s="99"/>
      <c r="AI582" s="99"/>
      <c r="AJ582" s="99"/>
      <c r="AK582" s="99"/>
      <c r="AL582" s="99"/>
      <c r="AM582" s="99"/>
      <c r="AN582" s="99"/>
      <c r="AO582" s="99"/>
      <c r="AP582" s="99"/>
      <c r="AQ582" s="99"/>
      <c r="AR582" s="99"/>
      <c r="AS582" s="99"/>
    </row>
    <row r="583" spans="1:45" ht="14.25" customHeight="1">
      <c r="A583" s="31" t="s">
        <v>6382</v>
      </c>
      <c r="B583" s="42" t="s">
        <v>5707</v>
      </c>
      <c r="C583" s="42" t="s">
        <v>6383</v>
      </c>
      <c r="D583" s="42" t="s">
        <v>6384</v>
      </c>
      <c r="E583" s="43" t="s">
        <v>1103</v>
      </c>
      <c r="F583" s="44"/>
      <c r="G583" s="44">
        <v>44471</v>
      </c>
      <c r="H583" s="44">
        <v>44652</v>
      </c>
      <c r="I583" s="45" t="s">
        <v>199</v>
      </c>
      <c r="J583" s="45">
        <f ca="1">H583-CONTROLE!$A$2</f>
        <v>-598</v>
      </c>
      <c r="K583" s="371" t="str">
        <f t="shared" ca="1" si="146"/>
        <v>ENCERRADO</v>
      </c>
      <c r="L583" s="42" t="s">
        <v>402</v>
      </c>
      <c r="M583" s="42" t="s">
        <v>403</v>
      </c>
      <c r="N583" s="47" t="s">
        <v>6385</v>
      </c>
      <c r="O583" s="42" t="s">
        <v>563</v>
      </c>
      <c r="P583" s="42" t="s">
        <v>564</v>
      </c>
      <c r="Q583" s="42"/>
      <c r="R583" s="42" t="s">
        <v>407</v>
      </c>
      <c r="S583" s="42" t="s">
        <v>6386</v>
      </c>
      <c r="T583" s="42" t="s">
        <v>6387</v>
      </c>
      <c r="U583" s="42"/>
      <c r="V583" s="42" t="s">
        <v>1555</v>
      </c>
      <c r="W583" s="58" t="s">
        <v>403</v>
      </c>
      <c r="X583" s="58">
        <v>1553948</v>
      </c>
      <c r="Y583" s="99"/>
      <c r="Z583" s="99"/>
      <c r="AA583" s="99"/>
      <c r="AB583" s="99"/>
      <c r="AC583" s="99"/>
      <c r="AD583" s="99"/>
      <c r="AE583" s="99"/>
      <c r="AF583" s="99"/>
      <c r="AG583" s="99"/>
      <c r="AH583" s="99"/>
      <c r="AI583" s="99"/>
      <c r="AJ583" s="99"/>
      <c r="AK583" s="99"/>
      <c r="AL583" s="99"/>
      <c r="AM583" s="99"/>
      <c r="AN583" s="99"/>
      <c r="AO583" s="99"/>
      <c r="AP583" s="99"/>
      <c r="AQ583" s="99"/>
      <c r="AR583" s="99"/>
      <c r="AS583" s="99"/>
    </row>
    <row r="584" spans="1:45" ht="14.25" customHeight="1">
      <c r="A584" s="279" t="s">
        <v>6388</v>
      </c>
      <c r="B584" s="279" t="s">
        <v>6389</v>
      </c>
      <c r="C584" s="279"/>
      <c r="D584" s="279" t="s">
        <v>6390</v>
      </c>
      <c r="E584" s="393"/>
      <c r="F584" s="393"/>
      <c r="G584" s="393">
        <v>43383</v>
      </c>
      <c r="H584" s="393">
        <v>43748</v>
      </c>
      <c r="I584" s="249"/>
      <c r="J584" s="249">
        <f ca="1">H584-A2</f>
        <v>-1502</v>
      </c>
      <c r="K584" s="362" t="str">
        <f t="shared" ca="1" si="146"/>
        <v>ENCERRADO</v>
      </c>
      <c r="L584" s="247" t="s">
        <v>4932</v>
      </c>
      <c r="M584" s="279" t="s">
        <v>4933</v>
      </c>
      <c r="N584" s="279"/>
      <c r="O584" s="279"/>
      <c r="P584" s="279"/>
      <c r="Q584" s="434"/>
      <c r="R584" s="434" t="s">
        <v>6391</v>
      </c>
      <c r="S584" s="279" t="s">
        <v>5069</v>
      </c>
      <c r="T584" s="247" t="s">
        <v>2646</v>
      </c>
      <c r="U584" s="247"/>
      <c r="V584" s="247"/>
      <c r="W584" s="247"/>
      <c r="X584" s="99"/>
      <c r="Y584" s="99"/>
      <c r="Z584" s="99"/>
      <c r="AA584" s="99"/>
      <c r="AB584" s="99"/>
      <c r="AC584" s="99"/>
      <c r="AD584" s="99"/>
      <c r="AE584" s="99"/>
      <c r="AF584" s="99"/>
      <c r="AG584" s="99"/>
      <c r="AH584" s="99"/>
      <c r="AI584" s="99"/>
      <c r="AJ584" s="99"/>
      <c r="AK584" s="99"/>
      <c r="AL584" s="99"/>
      <c r="AM584" s="99"/>
      <c r="AN584" s="99"/>
      <c r="AO584" s="99"/>
      <c r="AP584" s="99"/>
      <c r="AQ584" s="99"/>
      <c r="AR584" s="99"/>
      <c r="AS584" s="99"/>
    </row>
    <row r="585" spans="1:45" ht="14.25" customHeight="1">
      <c r="A585" s="279" t="s">
        <v>6388</v>
      </c>
      <c r="B585" s="279" t="s">
        <v>6389</v>
      </c>
      <c r="C585" s="279"/>
      <c r="D585" s="279" t="s">
        <v>6390</v>
      </c>
      <c r="E585" s="393"/>
      <c r="F585" s="393"/>
      <c r="G585" s="393">
        <v>43383</v>
      </c>
      <c r="H585" s="393">
        <v>43748</v>
      </c>
      <c r="I585" s="249"/>
      <c r="J585" s="249">
        <f ca="1">H585-A2</f>
        <v>-1502</v>
      </c>
      <c r="K585" s="362" t="str">
        <f t="shared" ca="1" si="146"/>
        <v>ENCERRADO</v>
      </c>
      <c r="L585" s="247" t="s">
        <v>4932</v>
      </c>
      <c r="M585" s="279" t="s">
        <v>4933</v>
      </c>
      <c r="N585" s="279"/>
      <c r="O585" s="279"/>
      <c r="P585" s="279"/>
      <c r="Q585" s="434"/>
      <c r="R585" s="434" t="s">
        <v>6392</v>
      </c>
      <c r="S585" s="279" t="s">
        <v>6393</v>
      </c>
      <c r="T585" s="247" t="s">
        <v>6394</v>
      </c>
      <c r="U585" s="247"/>
      <c r="V585" s="247"/>
      <c r="W585" s="247"/>
      <c r="X585" s="99"/>
      <c r="Y585" s="99"/>
      <c r="Z585" s="99"/>
      <c r="AA585" s="99"/>
      <c r="AB585" s="99"/>
      <c r="AC585" s="99"/>
      <c r="AD585" s="99"/>
      <c r="AE585" s="99"/>
      <c r="AF585" s="99"/>
      <c r="AG585" s="99"/>
      <c r="AH585" s="99"/>
      <c r="AI585" s="99"/>
      <c r="AJ585" s="99"/>
      <c r="AK585" s="99"/>
      <c r="AL585" s="99"/>
      <c r="AM585" s="99"/>
      <c r="AN585" s="99"/>
      <c r="AO585" s="99"/>
      <c r="AP585" s="99"/>
      <c r="AQ585" s="99"/>
      <c r="AR585" s="99"/>
      <c r="AS585" s="99"/>
    </row>
    <row r="586" spans="1:45" ht="14.25" customHeight="1">
      <c r="A586" s="279" t="s">
        <v>6395</v>
      </c>
      <c r="B586" s="279" t="s">
        <v>6396</v>
      </c>
      <c r="C586" s="279"/>
      <c r="D586" s="279" t="s">
        <v>6397</v>
      </c>
      <c r="E586" s="393"/>
      <c r="F586" s="393"/>
      <c r="G586" s="393">
        <v>43402</v>
      </c>
      <c r="H586" s="393">
        <v>43767</v>
      </c>
      <c r="I586" s="249"/>
      <c r="J586" s="249">
        <f ca="1">H586-A2</f>
        <v>-1483</v>
      </c>
      <c r="K586" s="362" t="str">
        <f t="shared" ca="1" si="146"/>
        <v>ENCERRADO</v>
      </c>
      <c r="L586" s="247" t="s">
        <v>4932</v>
      </c>
      <c r="M586" s="279" t="s">
        <v>4933</v>
      </c>
      <c r="N586" s="279"/>
      <c r="O586" s="279"/>
      <c r="P586" s="434"/>
      <c r="Q586" s="434"/>
      <c r="R586" s="434" t="s">
        <v>104</v>
      </c>
      <c r="S586" s="279" t="s">
        <v>5069</v>
      </c>
      <c r="T586" s="247" t="s">
        <v>2646</v>
      </c>
      <c r="U586" s="279"/>
      <c r="V586" s="279" t="s">
        <v>6393</v>
      </c>
      <c r="W586" s="247" t="s">
        <v>6394</v>
      </c>
      <c r="X586" s="99"/>
      <c r="Y586" s="99"/>
      <c r="Z586" s="99"/>
      <c r="AA586" s="99"/>
      <c r="AB586" s="99"/>
      <c r="AC586" s="99"/>
      <c r="AD586" s="99"/>
      <c r="AE586" s="99"/>
      <c r="AF586" s="99"/>
      <c r="AG586" s="99"/>
      <c r="AH586" s="99"/>
      <c r="AI586" s="99"/>
      <c r="AJ586" s="99"/>
      <c r="AK586" s="99"/>
      <c r="AL586" s="99"/>
      <c r="AM586" s="99"/>
      <c r="AN586" s="99"/>
      <c r="AO586" s="99"/>
      <c r="AP586" s="99"/>
      <c r="AQ586" s="99"/>
      <c r="AR586" s="99"/>
      <c r="AS586" s="99"/>
    </row>
    <row r="587" spans="1:45" ht="14.25" customHeight="1">
      <c r="A587" s="18" t="s">
        <v>6398</v>
      </c>
      <c r="B587" s="409" t="s">
        <v>5891</v>
      </c>
      <c r="C587" s="299" t="s">
        <v>6399</v>
      </c>
      <c r="D587" s="409" t="s">
        <v>6400</v>
      </c>
      <c r="E587" s="493"/>
      <c r="F587" s="493"/>
      <c r="G587" s="493">
        <v>43405</v>
      </c>
      <c r="H587" s="493">
        <v>43770</v>
      </c>
      <c r="I587" s="337"/>
      <c r="J587" s="337">
        <f ca="1">H587-$A$2</f>
        <v>-1480</v>
      </c>
      <c r="K587" s="257" t="str">
        <f t="shared" ca="1" si="146"/>
        <v>ENCERRADO</v>
      </c>
      <c r="L587" s="299" t="s">
        <v>523</v>
      </c>
      <c r="M587" s="409" t="s">
        <v>524</v>
      </c>
      <c r="N587" s="409"/>
      <c r="O587" s="409" t="s">
        <v>6401</v>
      </c>
      <c r="P587" s="409" t="s">
        <v>1422</v>
      </c>
      <c r="Q587" s="494"/>
      <c r="R587" s="494" t="s">
        <v>528</v>
      </c>
      <c r="S587" s="299" t="s">
        <v>6402</v>
      </c>
      <c r="T587" s="299" t="s">
        <v>5497</v>
      </c>
      <c r="U587" s="299"/>
      <c r="V587" s="299" t="s">
        <v>1419</v>
      </c>
      <c r="W587" s="299" t="s">
        <v>530</v>
      </c>
      <c r="X587" s="230"/>
      <c r="Y587" s="230"/>
      <c r="Z587" s="230"/>
      <c r="AA587" s="230"/>
      <c r="AB587" s="230"/>
      <c r="AC587" s="230"/>
      <c r="AD587" s="230"/>
      <c r="AE587" s="230"/>
      <c r="AF587" s="230"/>
      <c r="AG587" s="230"/>
      <c r="AH587" s="230"/>
      <c r="AI587" s="230"/>
      <c r="AJ587" s="230"/>
      <c r="AK587" s="230"/>
      <c r="AL587" s="230"/>
      <c r="AM587" s="230"/>
      <c r="AN587" s="230"/>
      <c r="AO587" s="230"/>
      <c r="AP587" s="230"/>
      <c r="AQ587" s="230"/>
      <c r="AR587" s="230"/>
      <c r="AS587" s="230"/>
    </row>
    <row r="588" spans="1:45" ht="14.25" customHeight="1">
      <c r="A588" s="279" t="s">
        <v>6403</v>
      </c>
      <c r="B588" s="279" t="s">
        <v>6404</v>
      </c>
      <c r="C588" s="247"/>
      <c r="D588" s="434" t="s">
        <v>5449</v>
      </c>
      <c r="E588" s="393"/>
      <c r="F588" s="393"/>
      <c r="G588" s="393">
        <v>43405</v>
      </c>
      <c r="H588" s="393">
        <v>43586</v>
      </c>
      <c r="I588" s="249"/>
      <c r="J588" s="249">
        <f ca="1">H588-A2</f>
        <v>-1664</v>
      </c>
      <c r="K588" s="362" t="str">
        <f t="shared" ca="1" si="146"/>
        <v>ENCERRADO</v>
      </c>
      <c r="L588" s="247" t="s">
        <v>1718</v>
      </c>
      <c r="M588" s="279" t="s">
        <v>6405</v>
      </c>
      <c r="N588" s="279"/>
      <c r="O588" s="279" t="s">
        <v>6406</v>
      </c>
      <c r="P588" s="279" t="s">
        <v>6407</v>
      </c>
      <c r="Q588" s="434"/>
      <c r="R588" s="434" t="s">
        <v>6358</v>
      </c>
      <c r="S588" s="247" t="s">
        <v>2074</v>
      </c>
      <c r="T588" s="247" t="s">
        <v>5440</v>
      </c>
      <c r="U588" s="247"/>
      <c r="V588" s="247" t="s">
        <v>2330</v>
      </c>
      <c r="W588" s="247" t="s">
        <v>1613</v>
      </c>
      <c r="X588" s="99"/>
      <c r="Y588" s="99"/>
      <c r="Z588" s="99"/>
      <c r="AA588" s="99"/>
      <c r="AB588" s="99"/>
      <c r="AC588" s="99"/>
      <c r="AD588" s="99"/>
      <c r="AE588" s="99"/>
      <c r="AF588" s="99"/>
      <c r="AG588" s="99"/>
      <c r="AH588" s="99"/>
      <c r="AI588" s="99"/>
      <c r="AJ588" s="99"/>
      <c r="AK588" s="99"/>
      <c r="AL588" s="99"/>
      <c r="AM588" s="99"/>
      <c r="AN588" s="99"/>
      <c r="AO588" s="99"/>
      <c r="AP588" s="99"/>
      <c r="AQ588" s="99"/>
      <c r="AR588" s="99"/>
      <c r="AS588" s="99"/>
    </row>
    <row r="589" spans="1:45" ht="14.25" customHeight="1">
      <c r="A589" s="279" t="s">
        <v>6408</v>
      </c>
      <c r="B589" s="279" t="s">
        <v>6409</v>
      </c>
      <c r="C589" s="247"/>
      <c r="D589" s="279" t="s">
        <v>6308</v>
      </c>
      <c r="E589" s="393"/>
      <c r="F589" s="393"/>
      <c r="G589" s="393">
        <v>43896</v>
      </c>
      <c r="H589" s="393">
        <v>44016</v>
      </c>
      <c r="I589" s="249" t="s">
        <v>236</v>
      </c>
      <c r="J589" s="249">
        <f ca="1">H589-CONTROLE!$A$2</f>
        <v>-1234</v>
      </c>
      <c r="K589" s="362" t="str">
        <f t="shared" ca="1" si="146"/>
        <v>ENCERRADO</v>
      </c>
      <c r="L589" s="259" t="s">
        <v>110</v>
      </c>
      <c r="M589" s="299" t="s">
        <v>111</v>
      </c>
      <c r="N589" s="495"/>
      <c r="O589" s="279" t="s">
        <v>113</v>
      </c>
      <c r="P589" s="279" t="s">
        <v>114</v>
      </c>
      <c r="Q589" s="434"/>
      <c r="R589" s="434" t="s">
        <v>115</v>
      </c>
      <c r="S589" s="247" t="s">
        <v>6213</v>
      </c>
      <c r="T589" s="247" t="s">
        <v>1728</v>
      </c>
      <c r="U589" s="247"/>
      <c r="V589" s="247" t="s">
        <v>2720</v>
      </c>
      <c r="W589" s="247" t="s">
        <v>4627</v>
      </c>
      <c r="X589" s="99"/>
      <c r="Y589" s="99"/>
      <c r="Z589" s="99"/>
      <c r="AA589" s="99"/>
      <c r="AB589" s="99"/>
      <c r="AC589" s="99"/>
      <c r="AD589" s="99"/>
      <c r="AE589" s="99"/>
      <c r="AF589" s="99"/>
      <c r="AG589" s="99"/>
      <c r="AH589" s="99"/>
      <c r="AI589" s="99"/>
      <c r="AJ589" s="99"/>
      <c r="AK589" s="99"/>
      <c r="AL589" s="99"/>
      <c r="AM589" s="99"/>
      <c r="AN589" s="99"/>
      <c r="AO589" s="99"/>
      <c r="AP589" s="99"/>
      <c r="AQ589" s="99"/>
      <c r="AR589" s="99"/>
      <c r="AS589" s="99"/>
    </row>
    <row r="590" spans="1:45" ht="14.25" customHeight="1">
      <c r="A590" s="279" t="s">
        <v>6410</v>
      </c>
      <c r="B590" s="279" t="s">
        <v>6411</v>
      </c>
      <c r="C590" s="247"/>
      <c r="D590" s="279" t="s">
        <v>2643</v>
      </c>
      <c r="E590" s="393"/>
      <c r="F590" s="393"/>
      <c r="G590" s="393">
        <v>43411</v>
      </c>
      <c r="H590" s="393">
        <v>43776</v>
      </c>
      <c r="I590" s="249"/>
      <c r="J590" s="249">
        <f t="shared" ref="J590:J591" ca="1" si="148">H590-$A$2</f>
        <v>-1474</v>
      </c>
      <c r="K590" s="362" t="str">
        <f t="shared" ca="1" si="146"/>
        <v>ENCERRADO</v>
      </c>
      <c r="L590" s="247" t="s">
        <v>105</v>
      </c>
      <c r="M590" s="279" t="s">
        <v>540</v>
      </c>
      <c r="N590" s="279"/>
      <c r="O590" s="279" t="s">
        <v>102</v>
      </c>
      <c r="P590" s="247" t="s">
        <v>103</v>
      </c>
      <c r="Q590" s="434"/>
      <c r="R590" s="434" t="s">
        <v>104</v>
      </c>
      <c r="S590" s="247" t="s">
        <v>6412</v>
      </c>
      <c r="T590" s="99" t="s">
        <v>5368</v>
      </c>
      <c r="U590" s="99"/>
      <c r="V590" s="247" t="s">
        <v>6413</v>
      </c>
      <c r="W590" s="300" t="s">
        <v>6414</v>
      </c>
      <c r="X590" s="99"/>
      <c r="Y590" s="99"/>
      <c r="Z590" s="99"/>
      <c r="AA590" s="99"/>
      <c r="AB590" s="99"/>
      <c r="AC590" s="99"/>
      <c r="AD590" s="99"/>
      <c r="AE590" s="99"/>
      <c r="AF590" s="99"/>
      <c r="AG590" s="99"/>
      <c r="AH590" s="99"/>
      <c r="AI590" s="99"/>
      <c r="AJ590" s="99"/>
      <c r="AK590" s="99"/>
      <c r="AL590" s="99"/>
      <c r="AM590" s="99"/>
      <c r="AN590" s="99"/>
      <c r="AO590" s="99"/>
      <c r="AP590" s="99"/>
      <c r="AQ590" s="99"/>
      <c r="AR590" s="99"/>
      <c r="AS590" s="99"/>
    </row>
    <row r="591" spans="1:45" ht="14.25" customHeight="1">
      <c r="A591" s="247" t="s">
        <v>6415</v>
      </c>
      <c r="B591" s="247" t="s">
        <v>6416</v>
      </c>
      <c r="C591" s="247"/>
      <c r="D591" s="279" t="s">
        <v>6417</v>
      </c>
      <c r="E591" s="393"/>
      <c r="F591" s="393"/>
      <c r="G591" s="393">
        <v>43424</v>
      </c>
      <c r="H591" s="296">
        <v>44459</v>
      </c>
      <c r="I591" s="249" t="s">
        <v>212</v>
      </c>
      <c r="J591" s="249">
        <f t="shared" ca="1" si="148"/>
        <v>-791</v>
      </c>
      <c r="K591" s="456" t="s">
        <v>5480</v>
      </c>
      <c r="L591" s="247" t="s">
        <v>987</v>
      </c>
      <c r="M591" s="279" t="s">
        <v>988</v>
      </c>
      <c r="N591" s="279"/>
      <c r="O591" s="279" t="s">
        <v>5704</v>
      </c>
      <c r="P591" s="295" t="s">
        <v>991</v>
      </c>
      <c r="Q591" s="434"/>
      <c r="R591" s="434" t="s">
        <v>470</v>
      </c>
      <c r="S591" s="247" t="s">
        <v>6418</v>
      </c>
      <c r="T591" s="303" t="s">
        <v>6419</v>
      </c>
      <c r="U591" s="247"/>
      <c r="V591" s="247" t="s">
        <v>2005</v>
      </c>
      <c r="W591" s="247" t="s">
        <v>6420</v>
      </c>
      <c r="X591" s="99"/>
      <c r="Y591" s="99"/>
      <c r="Z591" s="99"/>
      <c r="AA591" s="99"/>
      <c r="AB591" s="99"/>
      <c r="AC591" s="99"/>
      <c r="AD591" s="99"/>
      <c r="AE591" s="99"/>
      <c r="AF591" s="99"/>
      <c r="AG591" s="99"/>
      <c r="AH591" s="99"/>
      <c r="AI591" s="99"/>
      <c r="AJ591" s="99"/>
      <c r="AK591" s="99"/>
      <c r="AL591" s="99"/>
      <c r="AM591" s="99"/>
      <c r="AN591" s="99"/>
      <c r="AO591" s="99"/>
      <c r="AP591" s="99"/>
      <c r="AQ591" s="99"/>
      <c r="AR591" s="99"/>
      <c r="AS591" s="99"/>
    </row>
    <row r="592" spans="1:45" ht="14.25" customHeight="1">
      <c r="A592" s="279" t="s">
        <v>6421</v>
      </c>
      <c r="B592" s="279" t="s">
        <v>6204</v>
      </c>
      <c r="C592" s="247" t="s">
        <v>6422</v>
      </c>
      <c r="D592" s="279" t="s">
        <v>2553</v>
      </c>
      <c r="E592" s="393"/>
      <c r="F592" s="393"/>
      <c r="G592" s="393">
        <v>43424</v>
      </c>
      <c r="H592" s="393">
        <v>44032</v>
      </c>
      <c r="I592" s="249" t="s">
        <v>236</v>
      </c>
      <c r="J592" s="249">
        <f ca="1">H592-CONTROLE!$A$2</f>
        <v>-1218</v>
      </c>
      <c r="K592" s="362" t="str">
        <f t="shared" ref="K592:K617" ca="1" si="149">IF(J592&lt;=0,"ENCERRADO",IF(J592&lt;=30,"URGENTE",IF(J592&lt;=90,"PROVIDÊNCIAS","VIGENTE")))</f>
        <v>ENCERRADO</v>
      </c>
      <c r="L592" s="306" t="s">
        <v>1314</v>
      </c>
      <c r="M592" s="434" t="s">
        <v>920</v>
      </c>
      <c r="N592" s="279"/>
      <c r="O592" s="279" t="s">
        <v>5381</v>
      </c>
      <c r="P592" s="434" t="s">
        <v>707</v>
      </c>
      <c r="Q592" s="434"/>
      <c r="R592" s="434" t="s">
        <v>6257</v>
      </c>
      <c r="S592" s="247" t="s">
        <v>6323</v>
      </c>
      <c r="T592" s="397" t="s">
        <v>1966</v>
      </c>
      <c r="U592" s="247"/>
      <c r="V592" s="247" t="s">
        <v>787</v>
      </c>
      <c r="W592" s="247" t="s">
        <v>788</v>
      </c>
      <c r="X592" s="99"/>
      <c r="Y592" s="99"/>
      <c r="Z592" s="99"/>
      <c r="AA592" s="99"/>
      <c r="AB592" s="99"/>
      <c r="AC592" s="99"/>
      <c r="AD592" s="99"/>
      <c r="AE592" s="99"/>
      <c r="AF592" s="99"/>
      <c r="AG592" s="99"/>
      <c r="AH592" s="99"/>
      <c r="AI592" s="99"/>
      <c r="AJ592" s="99"/>
      <c r="AK592" s="99"/>
      <c r="AL592" s="99"/>
      <c r="AM592" s="99"/>
      <c r="AN592" s="99"/>
      <c r="AO592" s="99"/>
      <c r="AP592" s="99"/>
      <c r="AQ592" s="99"/>
      <c r="AR592" s="99"/>
      <c r="AS592" s="99"/>
    </row>
    <row r="593" spans="1:45" ht="14.25" customHeight="1">
      <c r="A593" s="279" t="s">
        <v>6421</v>
      </c>
      <c r="B593" s="279" t="s">
        <v>6204</v>
      </c>
      <c r="C593" s="247" t="s">
        <v>6422</v>
      </c>
      <c r="D593" s="279" t="s">
        <v>2553</v>
      </c>
      <c r="E593" s="393"/>
      <c r="F593" s="393"/>
      <c r="G593" s="393">
        <v>43424</v>
      </c>
      <c r="H593" s="393">
        <v>44032</v>
      </c>
      <c r="I593" s="249" t="s">
        <v>236</v>
      </c>
      <c r="J593" s="249">
        <f ca="1">H593-CONTROLE!$A$2</f>
        <v>-1218</v>
      </c>
      <c r="K593" s="362" t="str">
        <f t="shared" ca="1" si="149"/>
        <v>ENCERRADO</v>
      </c>
      <c r="L593" s="306" t="s">
        <v>1314</v>
      </c>
      <c r="M593" s="397" t="s">
        <v>920</v>
      </c>
      <c r="N593" s="279"/>
      <c r="O593" s="279" t="s">
        <v>5381</v>
      </c>
      <c r="P593" s="434" t="s">
        <v>707</v>
      </c>
      <c r="Q593" s="434"/>
      <c r="R593" s="434" t="s">
        <v>6253</v>
      </c>
      <c r="S593" s="247" t="s">
        <v>6418</v>
      </c>
      <c r="T593" s="247" t="s">
        <v>6419</v>
      </c>
      <c r="U593" s="247"/>
      <c r="V593" s="247" t="s">
        <v>2005</v>
      </c>
      <c r="W593" s="247" t="s">
        <v>6420</v>
      </c>
      <c r="X593" s="99"/>
      <c r="Y593" s="99"/>
      <c r="Z593" s="99"/>
      <c r="AA593" s="99"/>
      <c r="AB593" s="99"/>
      <c r="AC593" s="99"/>
      <c r="AD593" s="99"/>
      <c r="AE593" s="99"/>
      <c r="AF593" s="99"/>
      <c r="AG593" s="99"/>
      <c r="AH593" s="99"/>
      <c r="AI593" s="99"/>
      <c r="AJ593" s="99"/>
      <c r="AK593" s="99"/>
      <c r="AL593" s="99"/>
      <c r="AM593" s="99"/>
      <c r="AN593" s="99"/>
      <c r="AO593" s="99"/>
      <c r="AP593" s="99"/>
      <c r="AQ593" s="99"/>
      <c r="AR593" s="99"/>
      <c r="AS593" s="99"/>
    </row>
    <row r="594" spans="1:45" ht="14.25" customHeight="1">
      <c r="A594" s="31" t="s">
        <v>6423</v>
      </c>
      <c r="B594" s="32"/>
      <c r="C594" s="32" t="s">
        <v>6424</v>
      </c>
      <c r="D594" s="32" t="s">
        <v>6425</v>
      </c>
      <c r="E594" s="33" t="s">
        <v>1605</v>
      </c>
      <c r="F594" s="33" t="s">
        <v>25</v>
      </c>
      <c r="G594" s="34">
        <v>44034</v>
      </c>
      <c r="H594" s="34">
        <v>44642</v>
      </c>
      <c r="I594" s="35" t="s">
        <v>41</v>
      </c>
      <c r="J594" s="36">
        <f ca="1">H594-CONTROLE!$A$2</f>
        <v>-608</v>
      </c>
      <c r="K594" s="37" t="str">
        <f t="shared" ca="1" si="149"/>
        <v>ENCERRADO</v>
      </c>
      <c r="L594" s="32" t="s">
        <v>634</v>
      </c>
      <c r="M594" s="32" t="s">
        <v>4684</v>
      </c>
      <c r="N594" s="32" t="s">
        <v>6426</v>
      </c>
      <c r="O594" s="32" t="s">
        <v>795</v>
      </c>
      <c r="P594" s="32" t="s">
        <v>4795</v>
      </c>
      <c r="Q594" s="39"/>
      <c r="R594" s="39" t="s">
        <v>6427</v>
      </c>
      <c r="S594" s="32" t="s">
        <v>6428</v>
      </c>
      <c r="T594" s="32" t="s">
        <v>6429</v>
      </c>
      <c r="U594" s="40"/>
      <c r="V594" s="32" t="s">
        <v>2342</v>
      </c>
      <c r="W594" s="32" t="s">
        <v>2343</v>
      </c>
      <c r="X594" s="40"/>
      <c r="Y594" s="41"/>
      <c r="Z594" s="99"/>
      <c r="AA594" s="99"/>
      <c r="AB594" s="99"/>
      <c r="AC594" s="99"/>
      <c r="AD594" s="99"/>
      <c r="AE594" s="99"/>
      <c r="AF594" s="99"/>
      <c r="AG594" s="99"/>
      <c r="AH594" s="99"/>
      <c r="AI594" s="99"/>
      <c r="AJ594" s="99"/>
      <c r="AK594" s="99"/>
      <c r="AL594" s="99"/>
      <c r="AM594" s="99"/>
      <c r="AN594" s="99"/>
      <c r="AO594" s="99"/>
      <c r="AP594" s="99"/>
      <c r="AQ594" s="99"/>
      <c r="AR594" s="99"/>
      <c r="AS594" s="99"/>
    </row>
    <row r="595" spans="1:45" ht="14.25" customHeight="1">
      <c r="A595" s="31" t="s">
        <v>6423</v>
      </c>
      <c r="B595" s="32"/>
      <c r="C595" s="32" t="s">
        <v>6424</v>
      </c>
      <c r="D595" s="32" t="s">
        <v>6425</v>
      </c>
      <c r="E595" s="33" t="s">
        <v>1605</v>
      </c>
      <c r="F595" s="33" t="s">
        <v>25</v>
      </c>
      <c r="G595" s="34">
        <v>44034</v>
      </c>
      <c r="H595" s="34">
        <v>44642</v>
      </c>
      <c r="I595" s="35" t="s">
        <v>41</v>
      </c>
      <c r="J595" s="36">
        <f ca="1">H595-CONTROLE!$A$2</f>
        <v>-608</v>
      </c>
      <c r="K595" s="37" t="str">
        <f t="shared" ca="1" si="149"/>
        <v>ENCERRADO</v>
      </c>
      <c r="L595" s="32" t="s">
        <v>634</v>
      </c>
      <c r="M595" s="32" t="s">
        <v>4684</v>
      </c>
      <c r="N595" s="32" t="s">
        <v>6426</v>
      </c>
      <c r="O595" s="32" t="s">
        <v>795</v>
      </c>
      <c r="P595" s="32" t="s">
        <v>4795</v>
      </c>
      <c r="Q595" s="39"/>
      <c r="R595" s="39" t="s">
        <v>6430</v>
      </c>
      <c r="S595" s="32" t="s">
        <v>2720</v>
      </c>
      <c r="T595" s="32" t="s">
        <v>4627</v>
      </c>
      <c r="U595" s="40"/>
      <c r="V595" s="32" t="s">
        <v>2330</v>
      </c>
      <c r="W595" s="32" t="s">
        <v>4620</v>
      </c>
      <c r="X595" s="40"/>
      <c r="Y595" s="41"/>
      <c r="Z595" s="99"/>
      <c r="AA595" s="99"/>
      <c r="AB595" s="99"/>
      <c r="AC595" s="99"/>
      <c r="AD595" s="99"/>
      <c r="AE595" s="99"/>
      <c r="AF595" s="99"/>
      <c r="AG595" s="99"/>
      <c r="AH595" s="99"/>
      <c r="AI595" s="99"/>
      <c r="AJ595" s="99"/>
      <c r="AK595" s="99"/>
      <c r="AL595" s="99"/>
      <c r="AM595" s="99"/>
      <c r="AN595" s="99"/>
      <c r="AO595" s="99"/>
      <c r="AP595" s="99"/>
      <c r="AQ595" s="99"/>
      <c r="AR595" s="99"/>
      <c r="AS595" s="99"/>
    </row>
    <row r="596" spans="1:45" ht="14.25" customHeight="1">
      <c r="A596" s="279" t="s">
        <v>6431</v>
      </c>
      <c r="B596" s="279"/>
      <c r="C596" s="247" t="s">
        <v>6432</v>
      </c>
      <c r="D596" s="279" t="s">
        <v>6433</v>
      </c>
      <c r="E596" s="393"/>
      <c r="F596" s="393"/>
      <c r="G596" s="393">
        <v>43433</v>
      </c>
      <c r="H596" s="393">
        <v>43919</v>
      </c>
      <c r="I596" s="249" t="s">
        <v>41</v>
      </c>
      <c r="J596" s="249">
        <f ca="1">H596-CONTROLE!$A$2</f>
        <v>-1331</v>
      </c>
      <c r="K596" s="362" t="str">
        <f t="shared" ca="1" si="149"/>
        <v>ENCERRADO</v>
      </c>
      <c r="L596" s="259" t="s">
        <v>4872</v>
      </c>
      <c r="M596" s="496" t="s">
        <v>4873</v>
      </c>
      <c r="N596" s="259"/>
      <c r="O596" s="259" t="s">
        <v>6434</v>
      </c>
      <c r="P596" s="259" t="s">
        <v>6435</v>
      </c>
      <c r="Q596" s="259"/>
      <c r="R596" s="259" t="s">
        <v>407</v>
      </c>
      <c r="S596" s="247" t="s">
        <v>6436</v>
      </c>
      <c r="T596" s="247" t="s">
        <v>6420</v>
      </c>
      <c r="U596" s="247"/>
      <c r="V596" s="247" t="s">
        <v>1725</v>
      </c>
      <c r="W596" s="247" t="s">
        <v>6419</v>
      </c>
      <c r="X596" s="99"/>
      <c r="Y596" s="99"/>
      <c r="Z596" s="99"/>
      <c r="AA596" s="99"/>
      <c r="AB596" s="99"/>
      <c r="AC596" s="99"/>
      <c r="AD596" s="99"/>
      <c r="AE596" s="99"/>
      <c r="AF596" s="99"/>
      <c r="AG596" s="99"/>
      <c r="AH596" s="99"/>
      <c r="AI596" s="99"/>
      <c r="AJ596" s="99"/>
      <c r="AK596" s="99"/>
      <c r="AL596" s="99"/>
      <c r="AM596" s="99"/>
      <c r="AN596" s="99"/>
      <c r="AO596" s="99"/>
      <c r="AP596" s="99"/>
      <c r="AQ596" s="99"/>
      <c r="AR596" s="99"/>
      <c r="AS596" s="99"/>
    </row>
    <row r="597" spans="1:45" ht="14.25" customHeight="1">
      <c r="A597" s="279" t="s">
        <v>6437</v>
      </c>
      <c r="B597" s="279" t="s">
        <v>6438</v>
      </c>
      <c r="C597" s="247" t="s">
        <v>6439</v>
      </c>
      <c r="D597" s="279" t="s">
        <v>6440</v>
      </c>
      <c r="E597" s="393"/>
      <c r="F597" s="393"/>
      <c r="G597" s="393">
        <v>43434</v>
      </c>
      <c r="H597" s="393">
        <v>44042</v>
      </c>
      <c r="I597" s="249" t="s">
        <v>236</v>
      </c>
      <c r="J597" s="249">
        <f ca="1">H597-CONTROLE!$A$2</f>
        <v>-1208</v>
      </c>
      <c r="K597" s="362" t="str">
        <f t="shared" ca="1" si="149"/>
        <v>ENCERRADO</v>
      </c>
      <c r="L597" s="247" t="s">
        <v>5589</v>
      </c>
      <c r="M597" s="247" t="s">
        <v>2869</v>
      </c>
      <c r="N597" s="434"/>
      <c r="O597" s="434" t="s">
        <v>127</v>
      </c>
      <c r="P597" s="434" t="s">
        <v>504</v>
      </c>
      <c r="Q597" s="434"/>
      <c r="R597" s="434" t="s">
        <v>6441</v>
      </c>
      <c r="S597" s="247" t="s">
        <v>6442</v>
      </c>
      <c r="T597" s="247" t="s">
        <v>6443</v>
      </c>
      <c r="U597" s="247"/>
      <c r="V597" s="247" t="s">
        <v>502</v>
      </c>
      <c r="W597" s="247" t="s">
        <v>503</v>
      </c>
      <c r="X597" s="99"/>
      <c r="Y597" s="99"/>
      <c r="Z597" s="99"/>
      <c r="AA597" s="99"/>
      <c r="AB597" s="99"/>
      <c r="AC597" s="99"/>
      <c r="AD597" s="99"/>
      <c r="AE597" s="99"/>
      <c r="AF597" s="99"/>
      <c r="AG597" s="99"/>
      <c r="AH597" s="99"/>
      <c r="AI597" s="99"/>
      <c r="AJ597" s="99"/>
      <c r="AK597" s="99"/>
      <c r="AL597" s="99"/>
      <c r="AM597" s="99"/>
      <c r="AN597" s="99"/>
      <c r="AO597" s="99"/>
      <c r="AP597" s="99"/>
      <c r="AQ597" s="99"/>
      <c r="AR597" s="99"/>
      <c r="AS597" s="99"/>
    </row>
    <row r="598" spans="1:45" ht="14.25" customHeight="1">
      <c r="A598" s="279" t="s">
        <v>6437</v>
      </c>
      <c r="B598" s="279" t="s">
        <v>6438</v>
      </c>
      <c r="C598" s="247" t="s">
        <v>6439</v>
      </c>
      <c r="D598" s="279" t="s">
        <v>6440</v>
      </c>
      <c r="E598" s="393"/>
      <c r="F598" s="393"/>
      <c r="G598" s="393">
        <v>43434</v>
      </c>
      <c r="H598" s="393">
        <v>44042</v>
      </c>
      <c r="I598" s="249" t="s">
        <v>236</v>
      </c>
      <c r="J598" s="249">
        <f ca="1">H598-CONTROLE!$A$2</f>
        <v>-1208</v>
      </c>
      <c r="K598" s="362" t="str">
        <f t="shared" ca="1" si="149"/>
        <v>ENCERRADO</v>
      </c>
      <c r="L598" s="247" t="s">
        <v>5589</v>
      </c>
      <c r="M598" s="247" t="s">
        <v>2869</v>
      </c>
      <c r="N598" s="434"/>
      <c r="O598" s="434" t="s">
        <v>127</v>
      </c>
      <c r="P598" s="434" t="s">
        <v>504</v>
      </c>
      <c r="Q598" s="434"/>
      <c r="R598" s="434" t="s">
        <v>6444</v>
      </c>
      <c r="S598" s="247" t="s">
        <v>6379</v>
      </c>
      <c r="T598" s="247" t="s">
        <v>1610</v>
      </c>
      <c r="U598" s="247"/>
      <c r="V598" s="247" t="s">
        <v>2330</v>
      </c>
      <c r="W598" s="247" t="s">
        <v>4620</v>
      </c>
      <c r="X598" s="99"/>
      <c r="Y598" s="99"/>
      <c r="Z598" s="99"/>
      <c r="AA598" s="99"/>
      <c r="AB598" s="99"/>
      <c r="AC598" s="99"/>
      <c r="AD598" s="99"/>
      <c r="AE598" s="99"/>
      <c r="AF598" s="99"/>
      <c r="AG598" s="99"/>
      <c r="AH598" s="99"/>
      <c r="AI598" s="99"/>
      <c r="AJ598" s="99"/>
      <c r="AK598" s="99"/>
      <c r="AL598" s="99"/>
      <c r="AM598" s="99"/>
      <c r="AN598" s="99"/>
      <c r="AO598" s="99"/>
      <c r="AP598" s="99"/>
      <c r="AQ598" s="99"/>
      <c r="AR598" s="99"/>
      <c r="AS598" s="99"/>
    </row>
    <row r="599" spans="1:45" ht="14.25" customHeight="1">
      <c r="A599" s="279" t="s">
        <v>6445</v>
      </c>
      <c r="B599" s="279" t="s">
        <v>6035</v>
      </c>
      <c r="C599" s="247" t="s">
        <v>6446</v>
      </c>
      <c r="D599" s="279" t="s">
        <v>6447</v>
      </c>
      <c r="E599" s="393"/>
      <c r="F599" s="393"/>
      <c r="G599" s="393">
        <v>43438</v>
      </c>
      <c r="H599" s="393">
        <v>43650</v>
      </c>
      <c r="I599" s="249"/>
      <c r="J599" s="249">
        <f ca="1">H599-A2</f>
        <v>-1600</v>
      </c>
      <c r="K599" s="362" t="str">
        <f t="shared" ca="1" si="149"/>
        <v>ENCERRADO</v>
      </c>
      <c r="L599" s="306" t="s">
        <v>1314</v>
      </c>
      <c r="M599" s="397" t="s">
        <v>6448</v>
      </c>
      <c r="N599" s="279"/>
      <c r="O599" s="279" t="s">
        <v>5381</v>
      </c>
      <c r="P599" s="434" t="s">
        <v>707</v>
      </c>
      <c r="Q599" s="434"/>
      <c r="R599" s="434" t="s">
        <v>6449</v>
      </c>
      <c r="S599" s="247" t="s">
        <v>6323</v>
      </c>
      <c r="T599" s="397" t="s">
        <v>1966</v>
      </c>
      <c r="U599" s="247"/>
      <c r="V599" s="247" t="s">
        <v>787</v>
      </c>
      <c r="W599" s="247" t="s">
        <v>788</v>
      </c>
      <c r="X599" s="99"/>
      <c r="Y599" s="99"/>
      <c r="Z599" s="99"/>
      <c r="AA599" s="99"/>
      <c r="AB599" s="99"/>
      <c r="AC599" s="99"/>
      <c r="AD599" s="99"/>
      <c r="AE599" s="99"/>
      <c r="AF599" s="99"/>
      <c r="AG599" s="99"/>
      <c r="AH599" s="99"/>
      <c r="AI599" s="99"/>
      <c r="AJ599" s="99"/>
      <c r="AK599" s="99"/>
      <c r="AL599" s="99"/>
      <c r="AM599" s="99"/>
      <c r="AN599" s="99"/>
      <c r="AO599" s="99"/>
      <c r="AP599" s="99"/>
      <c r="AQ599" s="99"/>
      <c r="AR599" s="99"/>
      <c r="AS599" s="99"/>
    </row>
    <row r="600" spans="1:45" ht="14.25" customHeight="1">
      <c r="A600" s="279" t="s">
        <v>6445</v>
      </c>
      <c r="B600" s="279" t="s">
        <v>6035</v>
      </c>
      <c r="C600" s="247" t="s">
        <v>6446</v>
      </c>
      <c r="D600" s="279" t="s">
        <v>6447</v>
      </c>
      <c r="E600" s="393"/>
      <c r="F600" s="393"/>
      <c r="G600" s="393">
        <v>43438</v>
      </c>
      <c r="H600" s="393">
        <v>43650</v>
      </c>
      <c r="I600" s="338"/>
      <c r="J600" s="338">
        <f ca="1">H600-A2</f>
        <v>-1600</v>
      </c>
      <c r="K600" s="257" t="str">
        <f t="shared" ca="1" si="149"/>
        <v>ENCERRADO</v>
      </c>
      <c r="L600" s="306" t="s">
        <v>1314</v>
      </c>
      <c r="M600" s="397" t="s">
        <v>6448</v>
      </c>
      <c r="N600" s="279"/>
      <c r="O600" s="279" t="s">
        <v>5381</v>
      </c>
      <c r="P600" s="434" t="s">
        <v>707</v>
      </c>
      <c r="Q600" s="434"/>
      <c r="R600" s="434" t="s">
        <v>6253</v>
      </c>
      <c r="S600" s="247" t="s">
        <v>6418</v>
      </c>
      <c r="T600" s="247" t="s">
        <v>6419</v>
      </c>
      <c r="U600" s="247"/>
      <c r="V600" s="247" t="s">
        <v>6213</v>
      </c>
      <c r="W600" s="283" t="s">
        <v>5512</v>
      </c>
      <c r="X600" s="284"/>
      <c r="Y600" s="284"/>
      <c r="Z600" s="284"/>
      <c r="AA600" s="284"/>
      <c r="AB600" s="284"/>
      <c r="AC600" s="284"/>
      <c r="AD600" s="284"/>
      <c r="AE600" s="284"/>
      <c r="AF600" s="284"/>
      <c r="AG600" s="284"/>
      <c r="AH600" s="284"/>
      <c r="AI600" s="284"/>
      <c r="AJ600" s="284"/>
      <c r="AK600" s="284"/>
      <c r="AL600" s="284"/>
      <c r="AM600" s="284"/>
      <c r="AN600" s="284"/>
      <c r="AO600" s="284"/>
      <c r="AP600" s="284"/>
      <c r="AQ600" s="284"/>
      <c r="AR600" s="284"/>
      <c r="AS600" s="284"/>
    </row>
    <row r="601" spans="1:45" ht="14.25" customHeight="1">
      <c r="A601" s="279" t="s">
        <v>6450</v>
      </c>
      <c r="B601" s="279" t="s">
        <v>6035</v>
      </c>
      <c r="C601" s="247" t="s">
        <v>6451</v>
      </c>
      <c r="D601" s="279" t="s">
        <v>6447</v>
      </c>
      <c r="E601" s="393"/>
      <c r="F601" s="393"/>
      <c r="G601" s="393">
        <v>43650</v>
      </c>
      <c r="H601" s="393">
        <v>43742</v>
      </c>
      <c r="I601" s="249"/>
      <c r="J601" s="249">
        <f ca="1">H601-A2</f>
        <v>-1508</v>
      </c>
      <c r="K601" s="362" t="str">
        <f t="shared" ca="1" si="149"/>
        <v>ENCERRADO</v>
      </c>
      <c r="L601" s="497" t="s">
        <v>6452</v>
      </c>
      <c r="M601" s="247" t="s">
        <v>6453</v>
      </c>
      <c r="N601" s="279"/>
      <c r="O601" s="279" t="s">
        <v>127</v>
      </c>
      <c r="P601" s="279" t="s">
        <v>504</v>
      </c>
      <c r="Q601" s="434"/>
      <c r="R601" s="434" t="s">
        <v>6441</v>
      </c>
      <c r="S601" s="247" t="s">
        <v>6442</v>
      </c>
      <c r="T601" s="247" t="s">
        <v>6443</v>
      </c>
      <c r="U601" s="247"/>
      <c r="V601" s="247" t="s">
        <v>502</v>
      </c>
      <c r="W601" s="247" t="s">
        <v>503</v>
      </c>
      <c r="X601" s="99"/>
      <c r="Y601" s="99"/>
      <c r="Z601" s="99"/>
      <c r="AA601" s="99"/>
      <c r="AB601" s="99"/>
      <c r="AC601" s="99"/>
      <c r="AD601" s="99"/>
      <c r="AE601" s="99"/>
      <c r="AF601" s="99"/>
      <c r="AG601" s="99"/>
      <c r="AH601" s="99"/>
      <c r="AI601" s="99"/>
      <c r="AJ601" s="99"/>
      <c r="AK601" s="99"/>
      <c r="AL601" s="99"/>
      <c r="AM601" s="99"/>
      <c r="AN601" s="99"/>
      <c r="AO601" s="99"/>
      <c r="AP601" s="99"/>
      <c r="AQ601" s="99"/>
      <c r="AR601" s="99"/>
      <c r="AS601" s="99"/>
    </row>
    <row r="602" spans="1:45" ht="14.25" customHeight="1">
      <c r="A602" s="279" t="s">
        <v>6450</v>
      </c>
      <c r="B602" s="279" t="s">
        <v>6035</v>
      </c>
      <c r="C602" s="247" t="s">
        <v>6451</v>
      </c>
      <c r="D602" s="279" t="s">
        <v>6447</v>
      </c>
      <c r="E602" s="393"/>
      <c r="F602" s="393"/>
      <c r="G602" s="393">
        <v>43650</v>
      </c>
      <c r="H602" s="393">
        <v>43742</v>
      </c>
      <c r="I602" s="249"/>
      <c r="J602" s="249">
        <f ca="1">H602-A2</f>
        <v>-1508</v>
      </c>
      <c r="K602" s="362" t="str">
        <f t="shared" ca="1" si="149"/>
        <v>ENCERRADO</v>
      </c>
      <c r="L602" s="397" t="s">
        <v>6452</v>
      </c>
      <c r="M602" s="247" t="s">
        <v>6453</v>
      </c>
      <c r="N602" s="279"/>
      <c r="O602" s="279" t="s">
        <v>127</v>
      </c>
      <c r="P602" s="279" t="s">
        <v>504</v>
      </c>
      <c r="Q602" s="434"/>
      <c r="R602" s="434" t="s">
        <v>6444</v>
      </c>
      <c r="S602" s="247" t="s">
        <v>6379</v>
      </c>
      <c r="T602" s="247" t="s">
        <v>1610</v>
      </c>
      <c r="U602" s="247"/>
      <c r="V602" s="247" t="s">
        <v>2330</v>
      </c>
      <c r="W602" s="247" t="s">
        <v>4620</v>
      </c>
      <c r="X602" s="99"/>
      <c r="Y602" s="99"/>
      <c r="Z602" s="99"/>
      <c r="AA602" s="99"/>
      <c r="AB602" s="99"/>
      <c r="AC602" s="99"/>
      <c r="AD602" s="99"/>
      <c r="AE602" s="99"/>
      <c r="AF602" s="99"/>
      <c r="AG602" s="99"/>
      <c r="AH602" s="99"/>
      <c r="AI602" s="99"/>
      <c r="AJ602" s="99"/>
      <c r="AK602" s="99"/>
      <c r="AL602" s="99"/>
      <c r="AM602" s="99"/>
      <c r="AN602" s="99"/>
      <c r="AO602" s="99"/>
      <c r="AP602" s="99"/>
      <c r="AQ602" s="99"/>
      <c r="AR602" s="99"/>
      <c r="AS602" s="99"/>
    </row>
    <row r="603" spans="1:45" ht="14.25" customHeight="1">
      <c r="A603" s="279" t="s">
        <v>6454</v>
      </c>
      <c r="B603" s="279" t="s">
        <v>6438</v>
      </c>
      <c r="C603" s="247" t="s">
        <v>6455</v>
      </c>
      <c r="D603" s="279" t="s">
        <v>2553</v>
      </c>
      <c r="E603" s="393"/>
      <c r="F603" s="393"/>
      <c r="G603" s="393">
        <v>43446</v>
      </c>
      <c r="H603" s="393">
        <v>44055</v>
      </c>
      <c r="I603" s="249" t="s">
        <v>633</v>
      </c>
      <c r="J603" s="249">
        <f ca="1">H603-CONTROLE!$A$2</f>
        <v>-1195</v>
      </c>
      <c r="K603" s="362" t="str">
        <f t="shared" ca="1" si="149"/>
        <v>ENCERRADO</v>
      </c>
      <c r="L603" s="397" t="s">
        <v>897</v>
      </c>
      <c r="M603" s="247" t="s">
        <v>442</v>
      </c>
      <c r="N603" s="279"/>
      <c r="O603" s="279"/>
      <c r="P603" s="279"/>
      <c r="Q603" s="434"/>
      <c r="R603" s="434" t="s">
        <v>6456</v>
      </c>
      <c r="S603" s="247" t="s">
        <v>2299</v>
      </c>
      <c r="T603" s="247" t="s">
        <v>2300</v>
      </c>
      <c r="U603" s="247"/>
      <c r="V603" s="247"/>
      <c r="W603" s="247"/>
      <c r="X603" s="99"/>
      <c r="Y603" s="99"/>
      <c r="Z603" s="99"/>
      <c r="AA603" s="99"/>
      <c r="AB603" s="99"/>
      <c r="AC603" s="99"/>
      <c r="AD603" s="99"/>
      <c r="AE603" s="99"/>
      <c r="AF603" s="99"/>
      <c r="AG603" s="99"/>
      <c r="AH603" s="99"/>
      <c r="AI603" s="99"/>
      <c r="AJ603" s="99"/>
      <c r="AK603" s="99"/>
      <c r="AL603" s="99"/>
      <c r="AM603" s="99"/>
      <c r="AN603" s="99"/>
      <c r="AO603" s="99"/>
      <c r="AP603" s="99"/>
      <c r="AQ603" s="99"/>
      <c r="AR603" s="99"/>
      <c r="AS603" s="99"/>
    </row>
    <row r="604" spans="1:45" ht="14.25" customHeight="1">
      <c r="A604" s="279" t="s">
        <v>6454</v>
      </c>
      <c r="B604" s="279" t="s">
        <v>6438</v>
      </c>
      <c r="C604" s="247" t="s">
        <v>6455</v>
      </c>
      <c r="D604" s="247" t="s">
        <v>2553</v>
      </c>
      <c r="E604" s="296"/>
      <c r="F604" s="296"/>
      <c r="G604" s="296">
        <v>43446</v>
      </c>
      <c r="H604" s="296">
        <v>44055</v>
      </c>
      <c r="I604" s="249" t="s">
        <v>633</v>
      </c>
      <c r="J604" s="249">
        <f ca="1">H604-CONTROLE!$A$2</f>
        <v>-1195</v>
      </c>
      <c r="K604" s="362" t="str">
        <f t="shared" ca="1" si="149"/>
        <v>ENCERRADO</v>
      </c>
      <c r="L604" s="397" t="s">
        <v>897</v>
      </c>
      <c r="M604" s="247" t="s">
        <v>442</v>
      </c>
      <c r="N604" s="279"/>
      <c r="O604" s="279"/>
      <c r="P604" s="279"/>
      <c r="Q604" s="434"/>
      <c r="R604" s="434" t="s">
        <v>6457</v>
      </c>
      <c r="S604" s="247" t="s">
        <v>4237</v>
      </c>
      <c r="T604" s="279" t="s">
        <v>6458</v>
      </c>
      <c r="U604" s="259"/>
      <c r="V604" s="259" t="s">
        <v>1725</v>
      </c>
      <c r="W604" s="259" t="s">
        <v>6419</v>
      </c>
      <c r="X604" s="99"/>
      <c r="Y604" s="99"/>
      <c r="Z604" s="99"/>
      <c r="AA604" s="99"/>
      <c r="AB604" s="99"/>
      <c r="AC604" s="99"/>
      <c r="AD604" s="99"/>
      <c r="AE604" s="99"/>
      <c r="AF604" s="99"/>
      <c r="AG604" s="99"/>
      <c r="AH604" s="99"/>
      <c r="AI604" s="99"/>
      <c r="AJ604" s="99"/>
      <c r="AK604" s="99"/>
      <c r="AL604" s="99"/>
      <c r="AM604" s="99"/>
      <c r="AN604" s="99"/>
      <c r="AO604" s="99"/>
      <c r="AP604" s="99"/>
      <c r="AQ604" s="99"/>
      <c r="AR604" s="99"/>
      <c r="AS604" s="99"/>
    </row>
    <row r="605" spans="1:45" ht="14.25" customHeight="1">
      <c r="A605" s="279" t="s">
        <v>6459</v>
      </c>
      <c r="B605" s="279" t="s">
        <v>6035</v>
      </c>
      <c r="C605" s="247" t="s">
        <v>6460</v>
      </c>
      <c r="D605" s="300" t="s">
        <v>6447</v>
      </c>
      <c r="E605" s="498"/>
      <c r="F605" s="498"/>
      <c r="G605" s="296">
        <v>43446</v>
      </c>
      <c r="H605" s="296">
        <v>43658</v>
      </c>
      <c r="I605" s="249"/>
      <c r="J605" s="249">
        <f ca="1">H605-A2</f>
        <v>-1592</v>
      </c>
      <c r="K605" s="362" t="str">
        <f t="shared" ca="1" si="149"/>
        <v>ENCERRADO</v>
      </c>
      <c r="L605" s="397" t="s">
        <v>6461</v>
      </c>
      <c r="M605" s="247" t="s">
        <v>6462</v>
      </c>
      <c r="N605" s="279"/>
      <c r="O605" s="279" t="s">
        <v>6463</v>
      </c>
      <c r="P605" s="279" t="s">
        <v>6464</v>
      </c>
      <c r="Q605" s="434"/>
      <c r="R605" s="434" t="s">
        <v>528</v>
      </c>
      <c r="S605" s="247" t="s">
        <v>2720</v>
      </c>
      <c r="T605" s="279" t="s">
        <v>1610</v>
      </c>
      <c r="U605" s="279"/>
      <c r="V605" s="279" t="s">
        <v>2330</v>
      </c>
      <c r="W605" s="279" t="s">
        <v>4620</v>
      </c>
      <c r="X605" s="319"/>
      <c r="Y605" s="319"/>
      <c r="Z605" s="319"/>
      <c r="AA605" s="319"/>
      <c r="AB605" s="319"/>
      <c r="AC605" s="319"/>
      <c r="AD605" s="319"/>
      <c r="AE605" s="319"/>
      <c r="AF605" s="319"/>
      <c r="AG605" s="319"/>
      <c r="AH605" s="319"/>
      <c r="AI605" s="319"/>
      <c r="AJ605" s="319"/>
      <c r="AK605" s="319"/>
      <c r="AL605" s="319"/>
      <c r="AM605" s="319"/>
      <c r="AN605" s="319"/>
      <c r="AO605" s="319"/>
      <c r="AP605" s="319"/>
      <c r="AQ605" s="319"/>
      <c r="AR605" s="319"/>
      <c r="AS605" s="319"/>
    </row>
    <row r="606" spans="1:45" ht="14.25" customHeight="1">
      <c r="A606" s="247" t="s">
        <v>6459</v>
      </c>
      <c r="B606" s="247" t="s">
        <v>6035</v>
      </c>
      <c r="C606" s="247" t="s">
        <v>6460</v>
      </c>
      <c r="D606" s="300" t="s">
        <v>6447</v>
      </c>
      <c r="E606" s="498"/>
      <c r="F606" s="498"/>
      <c r="G606" s="498">
        <v>43446</v>
      </c>
      <c r="H606" s="498">
        <v>43658</v>
      </c>
      <c r="I606" s="499"/>
      <c r="J606" s="249">
        <f ca="1">H606-A2</f>
        <v>-1592</v>
      </c>
      <c r="K606" s="362" t="str">
        <f t="shared" ca="1" si="149"/>
        <v>ENCERRADO</v>
      </c>
      <c r="L606" s="500" t="s">
        <v>6461</v>
      </c>
      <c r="M606" s="501" t="s">
        <v>6462</v>
      </c>
      <c r="N606" s="500"/>
      <c r="O606" s="500" t="s">
        <v>6463</v>
      </c>
      <c r="P606" s="397" t="s">
        <v>6465</v>
      </c>
      <c r="Q606" s="397"/>
      <c r="R606" s="397" t="s">
        <v>528</v>
      </c>
      <c r="S606" s="397" t="s">
        <v>2720</v>
      </c>
      <c r="T606" s="500" t="s">
        <v>1610</v>
      </c>
      <c r="U606" s="300"/>
      <c r="V606" s="300" t="s">
        <v>2330</v>
      </c>
      <c r="W606" s="500" t="s">
        <v>4620</v>
      </c>
      <c r="X606" s="497"/>
      <c r="Y606" s="497"/>
      <c r="Z606" s="497"/>
      <c r="AA606" s="497"/>
      <c r="AB606" s="497"/>
      <c r="AC606" s="497"/>
      <c r="AD606" s="497"/>
      <c r="AE606" s="497"/>
      <c r="AF606" s="497"/>
      <c r="AG606" s="497"/>
      <c r="AH606" s="497"/>
      <c r="AI606" s="497"/>
      <c r="AJ606" s="497"/>
      <c r="AK606" s="497"/>
      <c r="AL606" s="497"/>
      <c r="AM606" s="497"/>
      <c r="AN606" s="497"/>
      <c r="AO606" s="497"/>
      <c r="AP606" s="497"/>
      <c r="AQ606" s="497"/>
      <c r="AR606" s="497"/>
      <c r="AS606" s="497"/>
    </row>
    <row r="607" spans="1:45" ht="14.25" customHeight="1">
      <c r="A607" s="279" t="s">
        <v>6466</v>
      </c>
      <c r="B607" s="279" t="s">
        <v>6035</v>
      </c>
      <c r="C607" s="247" t="s">
        <v>6467</v>
      </c>
      <c r="D607" s="247" t="s">
        <v>6468</v>
      </c>
      <c r="E607" s="296"/>
      <c r="F607" s="296"/>
      <c r="G607" s="296">
        <v>43658</v>
      </c>
      <c r="H607" s="296">
        <v>43750</v>
      </c>
      <c r="I607" s="249"/>
      <c r="J607" s="249">
        <f ca="1">H607-A2</f>
        <v>-1500</v>
      </c>
      <c r="K607" s="362" t="str">
        <f t="shared" ca="1" si="149"/>
        <v>ENCERRADO</v>
      </c>
      <c r="L607" s="397" t="s">
        <v>897</v>
      </c>
      <c r="M607" s="247" t="s">
        <v>442</v>
      </c>
      <c r="N607" s="279"/>
      <c r="O607" s="279"/>
      <c r="P607" s="279"/>
      <c r="Q607" s="434"/>
      <c r="R607" s="434" t="s">
        <v>6456</v>
      </c>
      <c r="S607" s="247" t="s">
        <v>2299</v>
      </c>
      <c r="T607" s="279" t="s">
        <v>2300</v>
      </c>
      <c r="U607" s="279"/>
      <c r="V607" s="279"/>
      <c r="W607" s="279"/>
      <c r="X607" s="319"/>
      <c r="Y607" s="319"/>
      <c r="Z607" s="319"/>
      <c r="AA607" s="319"/>
      <c r="AB607" s="319"/>
      <c r="AC607" s="319"/>
      <c r="AD607" s="319"/>
      <c r="AE607" s="319"/>
      <c r="AF607" s="319"/>
      <c r="AG607" s="319"/>
      <c r="AH607" s="319"/>
      <c r="AI607" s="319"/>
      <c r="AJ607" s="319"/>
      <c r="AK607" s="319"/>
      <c r="AL607" s="319"/>
      <c r="AM607" s="319"/>
      <c r="AN607" s="319"/>
      <c r="AO607" s="319"/>
      <c r="AP607" s="319"/>
      <c r="AQ607" s="319"/>
      <c r="AR607" s="319"/>
      <c r="AS607" s="319"/>
    </row>
    <row r="608" spans="1:45" ht="14.25" customHeight="1">
      <c r="A608" s="279" t="s">
        <v>6466</v>
      </c>
      <c r="B608" s="279" t="s">
        <v>6035</v>
      </c>
      <c r="C608" s="247" t="s">
        <v>6467</v>
      </c>
      <c r="D608" s="247" t="s">
        <v>6468</v>
      </c>
      <c r="E608" s="296"/>
      <c r="F608" s="296"/>
      <c r="G608" s="296">
        <v>43658</v>
      </c>
      <c r="H608" s="296">
        <v>43750</v>
      </c>
      <c r="I608" s="249"/>
      <c r="J608" s="249">
        <f ca="1">H608-A2</f>
        <v>-1500</v>
      </c>
      <c r="K608" s="362" t="str">
        <f t="shared" ca="1" si="149"/>
        <v>ENCERRADO</v>
      </c>
      <c r="L608" s="397" t="s">
        <v>897</v>
      </c>
      <c r="M608" s="247" t="s">
        <v>442</v>
      </c>
      <c r="N608" s="279"/>
      <c r="O608" s="279"/>
      <c r="P608" s="279"/>
      <c r="Q608" s="434"/>
      <c r="R608" s="434" t="s">
        <v>6457</v>
      </c>
      <c r="S608" s="247" t="s">
        <v>4237</v>
      </c>
      <c r="T608" s="279" t="s">
        <v>6458</v>
      </c>
      <c r="U608" s="247"/>
      <c r="V608" s="247" t="s">
        <v>6213</v>
      </c>
      <c r="W608" s="283" t="s">
        <v>5512</v>
      </c>
      <c r="X608" s="284"/>
      <c r="Y608" s="284"/>
      <c r="Z608" s="284"/>
      <c r="AA608" s="284"/>
      <c r="AB608" s="284"/>
      <c r="AC608" s="284"/>
      <c r="AD608" s="284"/>
      <c r="AE608" s="284"/>
      <c r="AF608" s="284"/>
      <c r="AG608" s="284"/>
      <c r="AH608" s="284"/>
      <c r="AI608" s="284"/>
      <c r="AJ608" s="284"/>
      <c r="AK608" s="284"/>
      <c r="AL608" s="284"/>
      <c r="AM608" s="284"/>
      <c r="AN608" s="284"/>
      <c r="AO608" s="284"/>
      <c r="AP608" s="284"/>
      <c r="AQ608" s="284"/>
      <c r="AR608" s="284"/>
      <c r="AS608" s="284"/>
    </row>
    <row r="609" spans="1:45" ht="14.25" customHeight="1">
      <c r="A609" s="247" t="s">
        <v>6469</v>
      </c>
      <c r="B609" s="247" t="s">
        <v>6060</v>
      </c>
      <c r="C609" s="247" t="s">
        <v>6470</v>
      </c>
      <c r="D609" s="247" t="s">
        <v>6471</v>
      </c>
      <c r="E609" s="296"/>
      <c r="F609" s="296"/>
      <c r="G609" s="296">
        <v>43451</v>
      </c>
      <c r="H609" s="296">
        <v>43816</v>
      </c>
      <c r="I609" s="249" t="s">
        <v>26</v>
      </c>
      <c r="J609" s="249">
        <f t="shared" ref="J609:J617" ca="1" si="150">H609-$A$2</f>
        <v>-1434</v>
      </c>
      <c r="K609" s="362" t="str">
        <f t="shared" ca="1" si="149"/>
        <v>ENCERRADO</v>
      </c>
      <c r="L609" s="397" t="s">
        <v>2647</v>
      </c>
      <c r="M609" s="247" t="s">
        <v>100</v>
      </c>
      <c r="N609" s="279"/>
      <c r="O609" s="279" t="s">
        <v>6472</v>
      </c>
      <c r="P609" s="279" t="s">
        <v>103</v>
      </c>
      <c r="Q609" s="434"/>
      <c r="R609" s="434" t="s">
        <v>104</v>
      </c>
      <c r="S609" s="247" t="s">
        <v>105</v>
      </c>
      <c r="T609" s="279" t="s">
        <v>6473</v>
      </c>
      <c r="U609" s="279"/>
      <c r="V609" s="279" t="s">
        <v>5454</v>
      </c>
      <c r="W609" s="279" t="s">
        <v>5455</v>
      </c>
      <c r="X609" s="284"/>
      <c r="Y609" s="284"/>
      <c r="Z609" s="284"/>
      <c r="AA609" s="284"/>
      <c r="AB609" s="284"/>
      <c r="AC609" s="284"/>
      <c r="AD609" s="284"/>
      <c r="AE609" s="284"/>
      <c r="AF609" s="284"/>
      <c r="AG609" s="284"/>
      <c r="AH609" s="284"/>
      <c r="AI609" s="284"/>
      <c r="AJ609" s="284"/>
      <c r="AK609" s="284"/>
      <c r="AL609" s="284"/>
      <c r="AM609" s="284"/>
      <c r="AN609" s="284"/>
      <c r="AO609" s="284"/>
      <c r="AP609" s="284"/>
      <c r="AQ609" s="284"/>
      <c r="AR609" s="284"/>
      <c r="AS609" s="284"/>
    </row>
    <row r="610" spans="1:45" ht="14.25" customHeight="1">
      <c r="A610" s="247" t="s">
        <v>6469</v>
      </c>
      <c r="B610" s="247" t="s">
        <v>6060</v>
      </c>
      <c r="C610" s="247" t="s">
        <v>6470</v>
      </c>
      <c r="D610" s="247" t="s">
        <v>6471</v>
      </c>
      <c r="E610" s="296"/>
      <c r="F610" s="296"/>
      <c r="G610" s="296">
        <v>43451</v>
      </c>
      <c r="H610" s="296">
        <v>43816</v>
      </c>
      <c r="I610" s="249" t="s">
        <v>26</v>
      </c>
      <c r="J610" s="249">
        <f t="shared" ca="1" si="150"/>
        <v>-1434</v>
      </c>
      <c r="K610" s="362" t="str">
        <f t="shared" ca="1" si="149"/>
        <v>ENCERRADO</v>
      </c>
      <c r="L610" s="397" t="s">
        <v>2647</v>
      </c>
      <c r="M610" s="247" t="s">
        <v>100</v>
      </c>
      <c r="N610" s="279"/>
      <c r="O610" s="279" t="s">
        <v>6472</v>
      </c>
      <c r="P610" s="279" t="s">
        <v>103</v>
      </c>
      <c r="Q610" s="434"/>
      <c r="R610" s="434" t="s">
        <v>528</v>
      </c>
      <c r="S610" s="247" t="s">
        <v>5458</v>
      </c>
      <c r="T610" s="279" t="s">
        <v>2633</v>
      </c>
      <c r="U610" s="279"/>
      <c r="V610" s="279" t="s">
        <v>724</v>
      </c>
      <c r="W610" s="279" t="s">
        <v>527</v>
      </c>
      <c r="X610" s="284"/>
      <c r="Y610" s="284"/>
      <c r="Z610" s="284"/>
      <c r="AA610" s="284"/>
      <c r="AB610" s="284"/>
      <c r="AC610" s="284"/>
      <c r="AD610" s="284"/>
      <c r="AE610" s="284"/>
      <c r="AF610" s="284"/>
      <c r="AG610" s="284"/>
      <c r="AH610" s="284"/>
      <c r="AI610" s="284"/>
      <c r="AJ610" s="284"/>
      <c r="AK610" s="284"/>
      <c r="AL610" s="284"/>
      <c r="AM610" s="284"/>
      <c r="AN610" s="284"/>
      <c r="AO610" s="284"/>
      <c r="AP610" s="284"/>
      <c r="AQ610" s="284"/>
      <c r="AR610" s="284"/>
      <c r="AS610" s="284"/>
    </row>
    <row r="611" spans="1:45" ht="14.25" customHeight="1">
      <c r="A611" s="247" t="s">
        <v>6469</v>
      </c>
      <c r="B611" s="247" t="s">
        <v>6060</v>
      </c>
      <c r="C611" s="247" t="s">
        <v>6470</v>
      </c>
      <c r="D611" s="247" t="s">
        <v>6471</v>
      </c>
      <c r="E611" s="296"/>
      <c r="F611" s="296"/>
      <c r="G611" s="296">
        <v>43451</v>
      </c>
      <c r="H611" s="296">
        <v>43816</v>
      </c>
      <c r="I611" s="249" t="s">
        <v>26</v>
      </c>
      <c r="J611" s="249">
        <f t="shared" ca="1" si="150"/>
        <v>-1434</v>
      </c>
      <c r="K611" s="362" t="str">
        <f t="shared" ca="1" si="149"/>
        <v>ENCERRADO</v>
      </c>
      <c r="L611" s="397" t="s">
        <v>2647</v>
      </c>
      <c r="M611" s="247" t="s">
        <v>100</v>
      </c>
      <c r="N611" s="279"/>
      <c r="O611" s="279" t="s">
        <v>6472</v>
      </c>
      <c r="P611" s="279" t="s">
        <v>103</v>
      </c>
      <c r="Q611" s="434"/>
      <c r="R611" s="434" t="s">
        <v>434</v>
      </c>
      <c r="S611" s="247" t="s">
        <v>6474</v>
      </c>
      <c r="T611" s="279" t="s">
        <v>2542</v>
      </c>
      <c r="U611" s="279"/>
      <c r="V611" s="279" t="s">
        <v>2545</v>
      </c>
      <c r="W611" s="279" t="s">
        <v>2546</v>
      </c>
      <c r="X611" s="284"/>
      <c r="Y611" s="284"/>
      <c r="Z611" s="284"/>
      <c r="AA611" s="284"/>
      <c r="AB611" s="284"/>
      <c r="AC611" s="284"/>
      <c r="AD611" s="284"/>
      <c r="AE611" s="284"/>
      <c r="AF611" s="284"/>
      <c r="AG611" s="284"/>
      <c r="AH611" s="284"/>
      <c r="AI611" s="284"/>
      <c r="AJ611" s="284"/>
      <c r="AK611" s="284"/>
      <c r="AL611" s="284"/>
      <c r="AM611" s="284"/>
      <c r="AN611" s="284"/>
      <c r="AO611" s="284"/>
      <c r="AP611" s="284"/>
      <c r="AQ611" s="284"/>
      <c r="AR611" s="284"/>
      <c r="AS611" s="284"/>
    </row>
    <row r="612" spans="1:45" ht="14.25" customHeight="1">
      <c r="A612" s="247" t="s">
        <v>6469</v>
      </c>
      <c r="B612" s="247" t="s">
        <v>6060</v>
      </c>
      <c r="C612" s="247" t="s">
        <v>6470</v>
      </c>
      <c r="D612" s="247" t="s">
        <v>6471</v>
      </c>
      <c r="E612" s="296"/>
      <c r="F612" s="296"/>
      <c r="G612" s="296">
        <v>43451</v>
      </c>
      <c r="H612" s="296">
        <v>43816</v>
      </c>
      <c r="I612" s="249" t="s">
        <v>26</v>
      </c>
      <c r="J612" s="249">
        <f t="shared" ca="1" si="150"/>
        <v>-1434</v>
      </c>
      <c r="K612" s="362" t="str">
        <f t="shared" ca="1" si="149"/>
        <v>ENCERRADO</v>
      </c>
      <c r="L612" s="397" t="s">
        <v>2647</v>
      </c>
      <c r="M612" s="247" t="s">
        <v>100</v>
      </c>
      <c r="N612" s="279"/>
      <c r="O612" s="279" t="s">
        <v>6472</v>
      </c>
      <c r="P612" s="279" t="s">
        <v>103</v>
      </c>
      <c r="Q612" s="434"/>
      <c r="R612" s="434" t="s">
        <v>470</v>
      </c>
      <c r="S612" s="259" t="s">
        <v>3672</v>
      </c>
      <c r="T612" s="409" t="s">
        <v>542</v>
      </c>
      <c r="U612" s="409"/>
      <c r="V612" s="18" t="s">
        <v>6475</v>
      </c>
      <c r="W612" s="409" t="s">
        <v>6476</v>
      </c>
      <c r="X612" s="284"/>
      <c r="Y612" s="284"/>
      <c r="Z612" s="284"/>
      <c r="AA612" s="284"/>
      <c r="AB612" s="284"/>
      <c r="AC612" s="284"/>
      <c r="AD612" s="284"/>
      <c r="AE612" s="284"/>
      <c r="AF612" s="284"/>
      <c r="AG612" s="284"/>
      <c r="AH612" s="284"/>
      <c r="AI612" s="284"/>
      <c r="AJ612" s="284"/>
      <c r="AK612" s="284"/>
      <c r="AL612" s="284"/>
      <c r="AM612" s="284"/>
      <c r="AN612" s="284"/>
      <c r="AO612" s="284"/>
      <c r="AP612" s="284"/>
      <c r="AQ612" s="284"/>
      <c r="AR612" s="284"/>
      <c r="AS612" s="284"/>
    </row>
    <row r="613" spans="1:45" ht="14.25" customHeight="1">
      <c r="A613" s="247" t="s">
        <v>6469</v>
      </c>
      <c r="B613" s="247" t="s">
        <v>6060</v>
      </c>
      <c r="C613" s="247" t="s">
        <v>6470</v>
      </c>
      <c r="D613" s="247" t="s">
        <v>6471</v>
      </c>
      <c r="E613" s="296"/>
      <c r="F613" s="296"/>
      <c r="G613" s="296">
        <v>43451</v>
      </c>
      <c r="H613" s="296">
        <v>43816</v>
      </c>
      <c r="I613" s="249" t="s">
        <v>26</v>
      </c>
      <c r="J613" s="249">
        <f t="shared" ca="1" si="150"/>
        <v>-1434</v>
      </c>
      <c r="K613" s="362" t="str">
        <f t="shared" ca="1" si="149"/>
        <v>ENCERRADO</v>
      </c>
      <c r="L613" s="397" t="s">
        <v>2647</v>
      </c>
      <c r="M613" s="247" t="s">
        <v>100</v>
      </c>
      <c r="N613" s="279"/>
      <c r="O613" s="279" t="s">
        <v>6472</v>
      </c>
      <c r="P613" s="279" t="s">
        <v>103</v>
      </c>
      <c r="Q613" s="434"/>
      <c r="R613" s="434" t="s">
        <v>407</v>
      </c>
      <c r="S613" s="247" t="s">
        <v>6477</v>
      </c>
      <c r="T613" s="279" t="s">
        <v>5487</v>
      </c>
      <c r="U613" s="279"/>
      <c r="V613" s="279" t="s">
        <v>6478</v>
      </c>
      <c r="W613" s="279" t="s">
        <v>6479</v>
      </c>
      <c r="X613" s="284"/>
      <c r="Y613" s="284"/>
      <c r="Z613" s="284"/>
      <c r="AA613" s="284"/>
      <c r="AB613" s="284"/>
      <c r="AC613" s="284"/>
      <c r="AD613" s="284"/>
      <c r="AE613" s="284"/>
      <c r="AF613" s="284"/>
      <c r="AG613" s="284"/>
      <c r="AH613" s="284"/>
      <c r="AI613" s="284"/>
      <c r="AJ613" s="284"/>
      <c r="AK613" s="284"/>
      <c r="AL613" s="284"/>
      <c r="AM613" s="284"/>
      <c r="AN613" s="284"/>
      <c r="AO613" s="284"/>
      <c r="AP613" s="284"/>
      <c r="AQ613" s="284"/>
      <c r="AR613" s="284"/>
      <c r="AS613" s="284"/>
    </row>
    <row r="614" spans="1:45" ht="14.25" customHeight="1">
      <c r="A614" s="247" t="s">
        <v>6469</v>
      </c>
      <c r="B614" s="247" t="s">
        <v>6060</v>
      </c>
      <c r="C614" s="247" t="s">
        <v>6470</v>
      </c>
      <c r="D614" s="247" t="s">
        <v>6471</v>
      </c>
      <c r="E614" s="296"/>
      <c r="F614" s="296"/>
      <c r="G614" s="296">
        <v>43451</v>
      </c>
      <c r="H614" s="296">
        <v>43816</v>
      </c>
      <c r="I614" s="249" t="s">
        <v>26</v>
      </c>
      <c r="J614" s="249">
        <f t="shared" ca="1" si="150"/>
        <v>-1434</v>
      </c>
      <c r="K614" s="362" t="str">
        <f t="shared" ca="1" si="149"/>
        <v>ENCERRADO</v>
      </c>
      <c r="L614" s="397" t="s">
        <v>2647</v>
      </c>
      <c r="M614" s="247" t="s">
        <v>100</v>
      </c>
      <c r="N614" s="279"/>
      <c r="O614" s="279" t="s">
        <v>6472</v>
      </c>
      <c r="P614" s="279" t="s">
        <v>103</v>
      </c>
      <c r="Q614" s="254"/>
      <c r="R614" s="254" t="s">
        <v>444</v>
      </c>
      <c r="S614" s="247" t="s">
        <v>6480</v>
      </c>
      <c r="T614" s="279" t="s">
        <v>6481</v>
      </c>
      <c r="U614" s="276"/>
      <c r="V614" s="276" t="s">
        <v>5469</v>
      </c>
      <c r="W614" s="279" t="s">
        <v>5470</v>
      </c>
      <c r="X614" s="284"/>
      <c r="Y614" s="284"/>
      <c r="Z614" s="284"/>
      <c r="AA614" s="284"/>
      <c r="AB614" s="284"/>
      <c r="AC614" s="284"/>
      <c r="AD614" s="284"/>
      <c r="AE614" s="284"/>
      <c r="AF614" s="284"/>
      <c r="AG614" s="284"/>
      <c r="AH614" s="284"/>
      <c r="AI614" s="284"/>
      <c r="AJ614" s="284"/>
      <c r="AK614" s="284"/>
      <c r="AL614" s="284"/>
      <c r="AM614" s="284"/>
      <c r="AN614" s="284"/>
      <c r="AO614" s="284"/>
      <c r="AP614" s="284"/>
      <c r="AQ614" s="284"/>
      <c r="AR614" s="284"/>
      <c r="AS614" s="284"/>
    </row>
    <row r="615" spans="1:45" ht="14.25" customHeight="1">
      <c r="A615" s="247" t="s">
        <v>6469</v>
      </c>
      <c r="B615" s="247" t="s">
        <v>6060</v>
      </c>
      <c r="C615" s="247" t="s">
        <v>6470</v>
      </c>
      <c r="D615" s="247" t="s">
        <v>6471</v>
      </c>
      <c r="E615" s="296"/>
      <c r="F615" s="296"/>
      <c r="G615" s="296">
        <v>43451</v>
      </c>
      <c r="H615" s="296">
        <v>43816</v>
      </c>
      <c r="I615" s="249" t="s">
        <v>26</v>
      </c>
      <c r="J615" s="249">
        <f t="shared" ca="1" si="150"/>
        <v>-1434</v>
      </c>
      <c r="K615" s="362" t="str">
        <f t="shared" ca="1" si="149"/>
        <v>ENCERRADO</v>
      </c>
      <c r="L615" s="397" t="s">
        <v>2647</v>
      </c>
      <c r="M615" s="247" t="s">
        <v>100</v>
      </c>
      <c r="N615" s="279"/>
      <c r="O615" s="279" t="s">
        <v>6472</v>
      </c>
      <c r="P615" s="279" t="s">
        <v>103</v>
      </c>
      <c r="Q615" s="434"/>
      <c r="R615" s="434" t="s">
        <v>553</v>
      </c>
      <c r="S615" s="247" t="s">
        <v>2506</v>
      </c>
      <c r="T615" s="279" t="s">
        <v>2507</v>
      </c>
      <c r="U615" s="279"/>
      <c r="V615" s="279" t="s">
        <v>4915</v>
      </c>
      <c r="W615" s="279" t="s">
        <v>1839</v>
      </c>
      <c r="X615" s="284"/>
      <c r="Y615" s="284"/>
      <c r="Z615" s="284"/>
      <c r="AA615" s="284"/>
      <c r="AB615" s="284"/>
      <c r="AC615" s="284"/>
      <c r="AD615" s="284"/>
      <c r="AE615" s="284"/>
      <c r="AF615" s="284"/>
      <c r="AG615" s="284"/>
      <c r="AH615" s="284"/>
      <c r="AI615" s="284"/>
      <c r="AJ615" s="284"/>
      <c r="AK615" s="284"/>
      <c r="AL615" s="284"/>
      <c r="AM615" s="284"/>
      <c r="AN615" s="284"/>
      <c r="AO615" s="284"/>
      <c r="AP615" s="284"/>
      <c r="AQ615" s="284"/>
      <c r="AR615" s="284"/>
      <c r="AS615" s="284"/>
    </row>
    <row r="616" spans="1:45" ht="14.25" customHeight="1">
      <c r="A616" s="247" t="s">
        <v>6469</v>
      </c>
      <c r="B616" s="247" t="s">
        <v>6060</v>
      </c>
      <c r="C616" s="247" t="s">
        <v>6470</v>
      </c>
      <c r="D616" s="247" t="s">
        <v>6471</v>
      </c>
      <c r="E616" s="296"/>
      <c r="F616" s="296"/>
      <c r="G616" s="296">
        <v>43451</v>
      </c>
      <c r="H616" s="296">
        <v>43816</v>
      </c>
      <c r="I616" s="249" t="s">
        <v>26</v>
      </c>
      <c r="J616" s="249">
        <f t="shared" ca="1" si="150"/>
        <v>-1434</v>
      </c>
      <c r="K616" s="362" t="str">
        <f t="shared" ca="1" si="149"/>
        <v>ENCERRADO</v>
      </c>
      <c r="L616" s="397" t="s">
        <v>2647</v>
      </c>
      <c r="M616" s="247" t="s">
        <v>100</v>
      </c>
      <c r="N616" s="279"/>
      <c r="O616" s="279" t="s">
        <v>6472</v>
      </c>
      <c r="P616" s="279" t="s">
        <v>103</v>
      </c>
      <c r="Q616" s="434"/>
      <c r="R616" s="434" t="s">
        <v>639</v>
      </c>
      <c r="S616" s="247" t="s">
        <v>4972</v>
      </c>
      <c r="T616" s="279" t="s">
        <v>2083</v>
      </c>
      <c r="U616" s="279"/>
      <c r="V616" s="279" t="s">
        <v>2085</v>
      </c>
      <c r="W616" s="279" t="s">
        <v>2086</v>
      </c>
      <c r="X616" s="284"/>
      <c r="Y616" s="284"/>
      <c r="Z616" s="284"/>
      <c r="AA616" s="284"/>
      <c r="AB616" s="284"/>
      <c r="AC616" s="284"/>
      <c r="AD616" s="284"/>
      <c r="AE616" s="284"/>
      <c r="AF616" s="284"/>
      <c r="AG616" s="284"/>
      <c r="AH616" s="284"/>
      <c r="AI616" s="284"/>
      <c r="AJ616" s="284"/>
      <c r="AK616" s="284"/>
      <c r="AL616" s="284"/>
      <c r="AM616" s="284"/>
      <c r="AN616" s="284"/>
      <c r="AO616" s="284"/>
      <c r="AP616" s="284"/>
      <c r="AQ616" s="284"/>
      <c r="AR616" s="284"/>
      <c r="AS616" s="284"/>
    </row>
    <row r="617" spans="1:45" ht="14.25" customHeight="1">
      <c r="A617" s="247" t="s">
        <v>6469</v>
      </c>
      <c r="B617" s="247" t="s">
        <v>6060</v>
      </c>
      <c r="C617" s="247" t="s">
        <v>6470</v>
      </c>
      <c r="D617" s="247" t="s">
        <v>6471</v>
      </c>
      <c r="E617" s="296"/>
      <c r="F617" s="296"/>
      <c r="G617" s="296">
        <v>43451</v>
      </c>
      <c r="H617" s="296">
        <v>43816</v>
      </c>
      <c r="I617" s="249" t="s">
        <v>26</v>
      </c>
      <c r="J617" s="249">
        <f t="shared" ca="1" si="150"/>
        <v>-1434</v>
      </c>
      <c r="K617" s="362" t="str">
        <f t="shared" ca="1" si="149"/>
        <v>ENCERRADO</v>
      </c>
      <c r="L617" s="397" t="s">
        <v>2647</v>
      </c>
      <c r="M617" s="247" t="s">
        <v>100</v>
      </c>
      <c r="N617" s="279"/>
      <c r="O617" s="279" t="s">
        <v>6472</v>
      </c>
      <c r="P617" s="279" t="s">
        <v>103</v>
      </c>
      <c r="Q617" s="434"/>
      <c r="R617" s="434" t="s">
        <v>480</v>
      </c>
      <c r="S617" s="247" t="s">
        <v>2665</v>
      </c>
      <c r="T617" s="279" t="s">
        <v>2666</v>
      </c>
      <c r="U617" s="279"/>
      <c r="V617" s="279" t="s">
        <v>5476</v>
      </c>
      <c r="W617" s="279" t="s">
        <v>2669</v>
      </c>
      <c r="X617" s="284"/>
      <c r="Y617" s="284"/>
      <c r="Z617" s="284"/>
      <c r="AA617" s="284"/>
      <c r="AB617" s="284"/>
      <c r="AC617" s="284"/>
      <c r="AD617" s="284"/>
      <c r="AE617" s="284"/>
      <c r="AF617" s="284"/>
      <c r="AG617" s="284"/>
      <c r="AH617" s="284"/>
      <c r="AI617" s="284"/>
      <c r="AJ617" s="284"/>
      <c r="AK617" s="284"/>
      <c r="AL617" s="284"/>
      <c r="AM617" s="284"/>
      <c r="AN617" s="284"/>
      <c r="AO617" s="284"/>
      <c r="AP617" s="284"/>
      <c r="AQ617" s="284"/>
      <c r="AR617" s="284"/>
      <c r="AS617" s="284"/>
    </row>
    <row r="618" spans="1:45" ht="14.25" customHeight="1">
      <c r="A618" s="247" t="s">
        <v>6482</v>
      </c>
      <c r="B618" s="247" t="s">
        <v>6483</v>
      </c>
      <c r="C618" s="247"/>
      <c r="D618" s="247" t="s">
        <v>6484</v>
      </c>
      <c r="E618" s="297" t="s">
        <v>1329</v>
      </c>
      <c r="F618" s="296"/>
      <c r="G618" s="296">
        <v>43437</v>
      </c>
      <c r="H618" s="296">
        <v>45263</v>
      </c>
      <c r="I618" s="249" t="s">
        <v>26</v>
      </c>
      <c r="J618" s="249">
        <f ca="1">H618-CONTROLE!$A$2</f>
        <v>13</v>
      </c>
      <c r="K618" s="362" t="s">
        <v>6485</v>
      </c>
      <c r="L618" s="247" t="s">
        <v>4544</v>
      </c>
      <c r="M618" s="247" t="s">
        <v>4545</v>
      </c>
      <c r="N618" s="485" t="s">
        <v>6486</v>
      </c>
      <c r="O618" s="279" t="s">
        <v>4300</v>
      </c>
      <c r="P618" s="279" t="s">
        <v>6487</v>
      </c>
      <c r="Q618" s="254"/>
      <c r="R618" s="254" t="s">
        <v>4533</v>
      </c>
      <c r="S618" s="247" t="s">
        <v>6488</v>
      </c>
      <c r="T618" s="279" t="s">
        <v>6489</v>
      </c>
      <c r="U618" s="279"/>
      <c r="V618" s="279" t="s">
        <v>6490</v>
      </c>
      <c r="W618" s="279" t="s">
        <v>6491</v>
      </c>
      <c r="X618" s="279"/>
      <c r="Y618" s="319"/>
      <c r="Z618" s="319"/>
      <c r="AA618" s="319"/>
      <c r="AB618" s="319"/>
      <c r="AC618" s="319"/>
      <c r="AD618" s="319"/>
      <c r="AE618" s="319"/>
      <c r="AF618" s="319"/>
      <c r="AG618" s="319"/>
      <c r="AH618" s="319"/>
      <c r="AI618" s="319"/>
      <c r="AJ618" s="319"/>
      <c r="AK618" s="319"/>
      <c r="AL618" s="319"/>
      <c r="AM618" s="319"/>
      <c r="AN618" s="319"/>
      <c r="AO618" s="319"/>
      <c r="AP618" s="319"/>
      <c r="AQ618" s="319"/>
      <c r="AR618" s="319"/>
      <c r="AS618" s="319"/>
    </row>
    <row r="619" spans="1:45" ht="14.25" customHeight="1">
      <c r="A619" s="247" t="s">
        <v>6482</v>
      </c>
      <c r="B619" s="247" t="s">
        <v>6483</v>
      </c>
      <c r="C619" s="247"/>
      <c r="D619" s="247" t="s">
        <v>6484</v>
      </c>
      <c r="E619" s="297" t="s">
        <v>1329</v>
      </c>
      <c r="F619" s="296"/>
      <c r="G619" s="296">
        <v>43437</v>
      </c>
      <c r="H619" s="296">
        <v>45263</v>
      </c>
      <c r="I619" s="249" t="s">
        <v>26</v>
      </c>
      <c r="J619" s="249">
        <f ca="1">H619-CONTROLE!$A$2</f>
        <v>13</v>
      </c>
      <c r="K619" s="362" t="s">
        <v>6485</v>
      </c>
      <c r="L619" s="247" t="s">
        <v>4544</v>
      </c>
      <c r="M619" s="247" t="s">
        <v>4545</v>
      </c>
      <c r="N619" s="485" t="s">
        <v>6486</v>
      </c>
      <c r="O619" s="279"/>
      <c r="P619" s="279"/>
      <c r="Q619" s="254"/>
      <c r="R619" s="254" t="s">
        <v>242</v>
      </c>
      <c r="S619" s="254" t="s">
        <v>237</v>
      </c>
      <c r="T619" s="254" t="s">
        <v>238</v>
      </c>
      <c r="U619" s="254"/>
      <c r="V619" s="279" t="s">
        <v>5777</v>
      </c>
      <c r="W619" s="279"/>
      <c r="X619" s="279"/>
      <c r="Y619" s="319"/>
      <c r="Z619" s="319"/>
      <c r="AA619" s="319"/>
      <c r="AB619" s="319"/>
      <c r="AC619" s="319"/>
      <c r="AD619" s="319"/>
      <c r="AE619" s="319"/>
      <c r="AF619" s="319"/>
      <c r="AG619" s="319"/>
      <c r="AH619" s="319"/>
      <c r="AI619" s="319"/>
      <c r="AJ619" s="319"/>
      <c r="AK619" s="319"/>
      <c r="AL619" s="319"/>
      <c r="AM619" s="319"/>
      <c r="AN619" s="319"/>
      <c r="AO619" s="319"/>
      <c r="AP619" s="319"/>
      <c r="AQ619" s="319"/>
      <c r="AR619" s="319"/>
      <c r="AS619" s="319"/>
    </row>
    <row r="620" spans="1:45" ht="14.25" customHeight="1">
      <c r="A620" s="247" t="s">
        <v>6482</v>
      </c>
      <c r="B620" s="247" t="s">
        <v>6483</v>
      </c>
      <c r="C620" s="247"/>
      <c r="D620" s="247" t="s">
        <v>6484</v>
      </c>
      <c r="E620" s="297" t="s">
        <v>1329</v>
      </c>
      <c r="F620" s="296"/>
      <c r="G620" s="296">
        <v>43437</v>
      </c>
      <c r="H620" s="296">
        <v>45263</v>
      </c>
      <c r="I620" s="249" t="s">
        <v>26</v>
      </c>
      <c r="J620" s="249">
        <f ca="1">H620-CONTROLE!$A$2</f>
        <v>13</v>
      </c>
      <c r="K620" s="362" t="s">
        <v>6485</v>
      </c>
      <c r="L620" s="247" t="s">
        <v>4544</v>
      </c>
      <c r="M620" s="247" t="s">
        <v>4545</v>
      </c>
      <c r="N620" s="502" t="s">
        <v>6486</v>
      </c>
      <c r="O620" s="279"/>
      <c r="P620" s="279"/>
      <c r="Q620" s="254"/>
      <c r="R620" s="254" t="s">
        <v>4604</v>
      </c>
      <c r="S620" s="247" t="s">
        <v>6492</v>
      </c>
      <c r="T620" s="279" t="s">
        <v>419</v>
      </c>
      <c r="U620" s="279"/>
      <c r="V620" s="247" t="s">
        <v>4693</v>
      </c>
      <c r="W620" s="279" t="s">
        <v>5457</v>
      </c>
      <c r="X620" s="279"/>
      <c r="Y620" s="319"/>
      <c r="Z620" s="319"/>
      <c r="AA620" s="319"/>
      <c r="AB620" s="319"/>
      <c r="AC620" s="319"/>
      <c r="AD620" s="319"/>
      <c r="AE620" s="319"/>
      <c r="AF620" s="319"/>
      <c r="AG620" s="319"/>
      <c r="AH620" s="319"/>
      <c r="AI620" s="319"/>
      <c r="AJ620" s="319"/>
      <c r="AK620" s="319"/>
      <c r="AL620" s="319"/>
      <c r="AM620" s="319"/>
      <c r="AN620" s="319"/>
      <c r="AO620" s="319"/>
      <c r="AP620" s="319"/>
      <c r="AQ620" s="319"/>
      <c r="AR620" s="319"/>
      <c r="AS620" s="319"/>
    </row>
    <row r="621" spans="1:45" ht="14.25" customHeight="1">
      <c r="A621" s="247" t="s">
        <v>6482</v>
      </c>
      <c r="B621" s="247" t="s">
        <v>6483</v>
      </c>
      <c r="C621" s="247"/>
      <c r="D621" s="247" t="s">
        <v>6484</v>
      </c>
      <c r="E621" s="297" t="s">
        <v>1329</v>
      </c>
      <c r="F621" s="296"/>
      <c r="G621" s="296">
        <v>43437</v>
      </c>
      <c r="H621" s="296">
        <v>45263</v>
      </c>
      <c r="I621" s="249" t="s">
        <v>26</v>
      </c>
      <c r="J621" s="249">
        <f ca="1">H621-CONTROLE!$A$2</f>
        <v>13</v>
      </c>
      <c r="K621" s="362" t="s">
        <v>6485</v>
      </c>
      <c r="L621" s="247" t="s">
        <v>4544</v>
      </c>
      <c r="M621" s="247" t="s">
        <v>4545</v>
      </c>
      <c r="N621" s="502" t="s">
        <v>6486</v>
      </c>
      <c r="O621" s="279"/>
      <c r="P621" s="279"/>
      <c r="Q621" s="264"/>
      <c r="R621" s="264" t="s">
        <v>226</v>
      </c>
      <c r="S621" s="259" t="s">
        <v>220</v>
      </c>
      <c r="T621" s="299" t="s">
        <v>1022</v>
      </c>
      <c r="U621" s="299"/>
      <c r="V621" s="247" t="s">
        <v>6493</v>
      </c>
      <c r="W621" s="279" t="s">
        <v>5282</v>
      </c>
      <c r="X621" s="279"/>
      <c r="Y621" s="319"/>
      <c r="Z621" s="319"/>
      <c r="AA621" s="319"/>
      <c r="AB621" s="319"/>
      <c r="AC621" s="319"/>
      <c r="AD621" s="319"/>
      <c r="AE621" s="319"/>
      <c r="AF621" s="319"/>
      <c r="AG621" s="319"/>
      <c r="AH621" s="319"/>
      <c r="AI621" s="319"/>
      <c r="AJ621" s="319"/>
      <c r="AK621" s="319"/>
      <c r="AL621" s="319"/>
      <c r="AM621" s="319"/>
      <c r="AN621" s="319"/>
      <c r="AO621" s="319"/>
      <c r="AP621" s="319"/>
      <c r="AQ621" s="319"/>
      <c r="AR621" s="319"/>
      <c r="AS621" s="319"/>
    </row>
    <row r="622" spans="1:45" ht="14.25" customHeight="1">
      <c r="A622" s="247" t="s">
        <v>6482</v>
      </c>
      <c r="B622" s="247" t="s">
        <v>6483</v>
      </c>
      <c r="C622" s="247"/>
      <c r="D622" s="247" t="s">
        <v>6484</v>
      </c>
      <c r="E622" s="297" t="s">
        <v>1329</v>
      </c>
      <c r="F622" s="296"/>
      <c r="G622" s="296">
        <v>43437</v>
      </c>
      <c r="H622" s="296">
        <v>45263</v>
      </c>
      <c r="I622" s="249" t="s">
        <v>26</v>
      </c>
      <c r="J622" s="249">
        <f ca="1">H622-CONTROLE!$A$2</f>
        <v>13</v>
      </c>
      <c r="K622" s="362" t="s">
        <v>6485</v>
      </c>
      <c r="L622" s="247" t="s">
        <v>4544</v>
      </c>
      <c r="M622" s="247" t="s">
        <v>4545</v>
      </c>
      <c r="N622" s="502" t="s">
        <v>6486</v>
      </c>
      <c r="O622" s="279"/>
      <c r="P622" s="279"/>
      <c r="Q622" s="254"/>
      <c r="R622" s="254" t="s">
        <v>5086</v>
      </c>
      <c r="S622" s="247" t="s">
        <v>861</v>
      </c>
      <c r="T622" s="279" t="s">
        <v>862</v>
      </c>
      <c r="U622" s="279"/>
      <c r="V622" s="279" t="s">
        <v>733</v>
      </c>
      <c r="W622" s="279" t="s">
        <v>734</v>
      </c>
      <c r="X622" s="279"/>
      <c r="Y622" s="319"/>
      <c r="Z622" s="319"/>
      <c r="AA622" s="319"/>
      <c r="AB622" s="319"/>
      <c r="AC622" s="319"/>
      <c r="AD622" s="319"/>
      <c r="AE622" s="319"/>
      <c r="AF622" s="319"/>
      <c r="AG622" s="319"/>
      <c r="AH622" s="319"/>
      <c r="AI622" s="319"/>
      <c r="AJ622" s="319"/>
      <c r="AK622" s="319"/>
      <c r="AL622" s="319"/>
      <c r="AM622" s="319"/>
      <c r="AN622" s="319"/>
      <c r="AO622" s="319"/>
      <c r="AP622" s="319"/>
      <c r="AQ622" s="319"/>
      <c r="AR622" s="319"/>
      <c r="AS622" s="319"/>
    </row>
    <row r="623" spans="1:45" ht="14.25" customHeight="1">
      <c r="A623" s="247" t="s">
        <v>6482</v>
      </c>
      <c r="B623" s="247" t="s">
        <v>6483</v>
      </c>
      <c r="C623" s="247"/>
      <c r="D623" s="247" t="s">
        <v>6484</v>
      </c>
      <c r="E623" s="297" t="s">
        <v>1329</v>
      </c>
      <c r="F623" s="296"/>
      <c r="G623" s="296">
        <v>43437</v>
      </c>
      <c r="H623" s="296">
        <v>45263</v>
      </c>
      <c r="I623" s="249" t="s">
        <v>26</v>
      </c>
      <c r="J623" s="249">
        <f ca="1">H623-CONTROLE!$A$2</f>
        <v>13</v>
      </c>
      <c r="K623" s="362" t="s">
        <v>6485</v>
      </c>
      <c r="L623" s="247" t="s">
        <v>4544</v>
      </c>
      <c r="M623" s="247" t="s">
        <v>4545</v>
      </c>
      <c r="N623" s="502" t="s">
        <v>6486</v>
      </c>
      <c r="O623" s="279"/>
      <c r="P623" s="279"/>
      <c r="Q623" s="267"/>
      <c r="R623" s="267" t="s">
        <v>726</v>
      </c>
      <c r="S623" s="247" t="s">
        <v>6494</v>
      </c>
      <c r="T623" s="279" t="s">
        <v>1253</v>
      </c>
      <c r="U623" s="279"/>
      <c r="V623" s="254" t="s">
        <v>4559</v>
      </c>
      <c r="W623" s="254" t="s">
        <v>1256</v>
      </c>
      <c r="X623" s="254"/>
      <c r="Y623" s="263"/>
      <c r="Z623" s="263"/>
      <c r="AA623" s="263"/>
      <c r="AB623" s="263"/>
      <c r="AC623" s="263"/>
      <c r="AD623" s="263"/>
      <c r="AE623" s="263"/>
      <c r="AF623" s="263"/>
      <c r="AG623" s="263"/>
      <c r="AH623" s="263"/>
      <c r="AI623" s="263"/>
      <c r="AJ623" s="263"/>
      <c r="AK623" s="263"/>
      <c r="AL623" s="263"/>
      <c r="AM623" s="263"/>
      <c r="AN623" s="263"/>
      <c r="AO623" s="263"/>
      <c r="AP623" s="263"/>
      <c r="AQ623" s="263"/>
      <c r="AR623" s="263"/>
      <c r="AS623" s="263"/>
    </row>
    <row r="624" spans="1:45" ht="14.25" customHeight="1">
      <c r="A624" s="247" t="s">
        <v>6482</v>
      </c>
      <c r="B624" s="247" t="s">
        <v>6483</v>
      </c>
      <c r="C624" s="247"/>
      <c r="D624" s="247" t="s">
        <v>6484</v>
      </c>
      <c r="E624" s="297" t="s">
        <v>1329</v>
      </c>
      <c r="F624" s="296"/>
      <c r="G624" s="296">
        <v>43437</v>
      </c>
      <c r="H624" s="296">
        <v>45263</v>
      </c>
      <c r="I624" s="249" t="s">
        <v>26</v>
      </c>
      <c r="J624" s="249">
        <f ca="1">H624-CONTROLE!$A$2</f>
        <v>13</v>
      </c>
      <c r="K624" s="362" t="s">
        <v>6485</v>
      </c>
      <c r="L624" s="247" t="s">
        <v>4544</v>
      </c>
      <c r="M624" s="247" t="s">
        <v>4545</v>
      </c>
      <c r="N624" s="502" t="s">
        <v>6486</v>
      </c>
      <c r="O624" s="279"/>
      <c r="P624" s="279"/>
      <c r="Q624" s="267"/>
      <c r="R624" s="267" t="s">
        <v>129</v>
      </c>
      <c r="S624" s="254" t="s">
        <v>127</v>
      </c>
      <c r="T624" s="305" t="s">
        <v>504</v>
      </c>
      <c r="U624" s="305"/>
      <c r="V624" s="254" t="s">
        <v>132</v>
      </c>
      <c r="W624" s="254" t="s">
        <v>503</v>
      </c>
      <c r="X624" s="254"/>
      <c r="Y624" s="263"/>
      <c r="Z624" s="263"/>
      <c r="AA624" s="263"/>
      <c r="AB624" s="263"/>
      <c r="AC624" s="263"/>
      <c r="AD624" s="263"/>
      <c r="AE624" s="263"/>
      <c r="AF624" s="263"/>
      <c r="AG624" s="263"/>
      <c r="AH624" s="263"/>
      <c r="AI624" s="263"/>
      <c r="AJ624" s="263"/>
      <c r="AK624" s="263"/>
      <c r="AL624" s="263"/>
      <c r="AM624" s="263"/>
      <c r="AN624" s="263"/>
      <c r="AO624" s="263"/>
      <c r="AP624" s="263"/>
      <c r="AQ624" s="263"/>
      <c r="AR624" s="263"/>
      <c r="AS624" s="263"/>
    </row>
    <row r="625" spans="1:45" ht="14.25" customHeight="1">
      <c r="A625" s="247" t="s">
        <v>6482</v>
      </c>
      <c r="B625" s="247" t="s">
        <v>6483</v>
      </c>
      <c r="C625" s="247"/>
      <c r="D625" s="247" t="s">
        <v>6484</v>
      </c>
      <c r="E625" s="297" t="s">
        <v>1329</v>
      </c>
      <c r="F625" s="296"/>
      <c r="G625" s="296">
        <v>43437</v>
      </c>
      <c r="H625" s="296">
        <v>45263</v>
      </c>
      <c r="I625" s="249" t="s">
        <v>26</v>
      </c>
      <c r="J625" s="249">
        <f ca="1">H625-CONTROLE!$A$2</f>
        <v>13</v>
      </c>
      <c r="K625" s="362" t="s">
        <v>6485</v>
      </c>
      <c r="L625" s="247" t="s">
        <v>4544</v>
      </c>
      <c r="M625" s="247" t="s">
        <v>4545</v>
      </c>
      <c r="N625" s="502" t="s">
        <v>6486</v>
      </c>
      <c r="O625" s="279"/>
      <c r="P625" s="279"/>
      <c r="Q625" s="267"/>
      <c r="R625" s="267" t="s">
        <v>187</v>
      </c>
      <c r="S625" s="247" t="s">
        <v>185</v>
      </c>
      <c r="T625" s="279" t="s">
        <v>652</v>
      </c>
      <c r="U625" s="279"/>
      <c r="V625" s="279" t="s">
        <v>6495</v>
      </c>
      <c r="W625" s="279" t="s">
        <v>650</v>
      </c>
      <c r="X625" s="279"/>
      <c r="Y625" s="319"/>
      <c r="Z625" s="319"/>
      <c r="AA625" s="319"/>
      <c r="AB625" s="319"/>
      <c r="AC625" s="319"/>
      <c r="AD625" s="319"/>
      <c r="AE625" s="319"/>
      <c r="AF625" s="319"/>
      <c r="AG625" s="319"/>
      <c r="AH625" s="319"/>
      <c r="AI625" s="319"/>
      <c r="AJ625" s="319"/>
      <c r="AK625" s="319"/>
      <c r="AL625" s="319"/>
      <c r="AM625" s="319"/>
      <c r="AN625" s="319"/>
      <c r="AO625" s="319"/>
      <c r="AP625" s="319"/>
      <c r="AQ625" s="319"/>
      <c r="AR625" s="319"/>
      <c r="AS625" s="319"/>
    </row>
    <row r="626" spans="1:45" ht="14.25" customHeight="1">
      <c r="A626" s="247" t="s">
        <v>6482</v>
      </c>
      <c r="B626" s="259" t="s">
        <v>6483</v>
      </c>
      <c r="C626" s="299"/>
      <c r="D626" s="299" t="s">
        <v>6484</v>
      </c>
      <c r="E626" s="297" t="s">
        <v>1329</v>
      </c>
      <c r="F626" s="275"/>
      <c r="G626" s="275">
        <v>43437</v>
      </c>
      <c r="H626" s="396">
        <v>45263</v>
      </c>
      <c r="I626" s="499" t="s">
        <v>26</v>
      </c>
      <c r="J626" s="249">
        <f ca="1">H626-CONTROLE!$A$2</f>
        <v>13</v>
      </c>
      <c r="K626" s="362" t="s">
        <v>6485</v>
      </c>
      <c r="L626" s="299" t="s">
        <v>4544</v>
      </c>
      <c r="M626" s="299" t="s">
        <v>4545</v>
      </c>
      <c r="N626" s="502" t="s">
        <v>6486</v>
      </c>
      <c r="O626" s="409"/>
      <c r="P626" s="18"/>
      <c r="Q626" s="503"/>
      <c r="R626" s="503" t="s">
        <v>65</v>
      </c>
      <c r="S626" s="254" t="s">
        <v>761</v>
      </c>
      <c r="T626" s="504" t="s">
        <v>1281</v>
      </c>
      <c r="U626" s="504"/>
      <c r="V626" s="279" t="s">
        <v>1459</v>
      </c>
      <c r="W626" s="279" t="s">
        <v>1460</v>
      </c>
      <c r="X626" s="279"/>
      <c r="Y626" s="319"/>
      <c r="Z626" s="319"/>
      <c r="AA626" s="319"/>
      <c r="AB626" s="319"/>
      <c r="AC626" s="319"/>
      <c r="AD626" s="319"/>
      <c r="AE626" s="319"/>
      <c r="AF626" s="319"/>
      <c r="AG626" s="319"/>
      <c r="AH626" s="319"/>
      <c r="AI626" s="319"/>
      <c r="AJ626" s="319"/>
      <c r="AK626" s="319"/>
      <c r="AL626" s="319"/>
      <c r="AM626" s="319"/>
      <c r="AN626" s="319"/>
      <c r="AO626" s="319"/>
      <c r="AP626" s="319"/>
      <c r="AQ626" s="319"/>
      <c r="AR626" s="319"/>
      <c r="AS626" s="319"/>
    </row>
    <row r="627" spans="1:45" ht="14.25" customHeight="1">
      <c r="A627" s="247" t="s">
        <v>6482</v>
      </c>
      <c r="B627" s="247" t="s">
        <v>6483</v>
      </c>
      <c r="C627" s="247"/>
      <c r="D627" s="247" t="s">
        <v>6484</v>
      </c>
      <c r="E627" s="297" t="s">
        <v>1329</v>
      </c>
      <c r="F627" s="296"/>
      <c r="G627" s="296">
        <v>43437</v>
      </c>
      <c r="H627" s="296">
        <v>45263</v>
      </c>
      <c r="I627" s="249" t="s">
        <v>26</v>
      </c>
      <c r="J627" s="249">
        <f ca="1">H627-CONTROLE!$A$2</f>
        <v>13</v>
      </c>
      <c r="K627" s="362" t="s">
        <v>6485</v>
      </c>
      <c r="L627" s="247" t="s">
        <v>4544</v>
      </c>
      <c r="M627" s="247" t="s">
        <v>4545</v>
      </c>
      <c r="N627" s="502" t="s">
        <v>6486</v>
      </c>
      <c r="O627" s="279"/>
      <c r="P627" s="279"/>
      <c r="Q627" s="254"/>
      <c r="R627" s="254" t="s">
        <v>160</v>
      </c>
      <c r="S627" s="505" t="s">
        <v>154</v>
      </c>
      <c r="T627" s="506" t="str">
        <f>HYPERLINK("mailto:jumara.menon@ifpr.edu.br","jumara.menon@ifpr.edu.br")</f>
        <v>jumara.menon@ifpr.edu.br</v>
      </c>
      <c r="U627" s="506"/>
      <c r="V627" s="279" t="s">
        <v>6496</v>
      </c>
      <c r="W627" s="279" t="s">
        <v>1284</v>
      </c>
      <c r="X627" s="279"/>
      <c r="Y627" s="319"/>
      <c r="Z627" s="319"/>
      <c r="AA627" s="319"/>
      <c r="AB627" s="319"/>
      <c r="AC627" s="319"/>
      <c r="AD627" s="319"/>
      <c r="AE627" s="319"/>
      <c r="AF627" s="319"/>
      <c r="AG627" s="319"/>
      <c r="AH627" s="319"/>
      <c r="AI627" s="319"/>
      <c r="AJ627" s="319"/>
      <c r="AK627" s="319"/>
      <c r="AL627" s="319"/>
      <c r="AM627" s="319"/>
      <c r="AN627" s="319"/>
      <c r="AO627" s="319"/>
      <c r="AP627" s="319"/>
      <c r="AQ627" s="319"/>
      <c r="AR627" s="319"/>
      <c r="AS627" s="319"/>
    </row>
    <row r="628" spans="1:45" ht="14.25" customHeight="1">
      <c r="A628" s="247" t="s">
        <v>6482</v>
      </c>
      <c r="B628" s="247" t="s">
        <v>6483</v>
      </c>
      <c r="C628" s="247"/>
      <c r="D628" s="247" t="s">
        <v>6497</v>
      </c>
      <c r="E628" s="297" t="s">
        <v>1329</v>
      </c>
      <c r="F628" s="296"/>
      <c r="G628" s="296">
        <v>43437</v>
      </c>
      <c r="H628" s="296">
        <v>45263</v>
      </c>
      <c r="I628" s="249" t="s">
        <v>26</v>
      </c>
      <c r="J628" s="249">
        <f ca="1">H628-CONTROLE!$A$2</f>
        <v>13</v>
      </c>
      <c r="K628" s="362" t="s">
        <v>6485</v>
      </c>
      <c r="L628" s="247" t="s">
        <v>4544</v>
      </c>
      <c r="M628" s="247" t="s">
        <v>4545</v>
      </c>
      <c r="N628" s="502" t="s">
        <v>6486</v>
      </c>
      <c r="O628" s="279"/>
      <c r="P628" s="279"/>
      <c r="Q628" s="254"/>
      <c r="R628" s="254" t="s">
        <v>4564</v>
      </c>
      <c r="S628" s="259" t="s">
        <v>1285</v>
      </c>
      <c r="T628" s="409" t="s">
        <v>1286</v>
      </c>
      <c r="U628" s="409"/>
      <c r="V628" s="259" t="s">
        <v>4565</v>
      </c>
      <c r="W628" s="259" t="s">
        <v>171</v>
      </c>
      <c r="X628" s="259"/>
      <c r="Y628" s="230"/>
      <c r="Z628" s="230"/>
      <c r="AA628" s="230"/>
      <c r="AB628" s="230"/>
      <c r="AC628" s="230"/>
      <c r="AD628" s="230"/>
      <c r="AE628" s="230"/>
      <c r="AF628" s="230"/>
      <c r="AG628" s="230"/>
      <c r="AH628" s="230"/>
      <c r="AI628" s="230"/>
      <c r="AJ628" s="230"/>
      <c r="AK628" s="230"/>
      <c r="AL628" s="230"/>
      <c r="AM628" s="230"/>
      <c r="AN628" s="230"/>
      <c r="AO628" s="230"/>
      <c r="AP628" s="230"/>
      <c r="AQ628" s="230"/>
      <c r="AR628" s="230"/>
      <c r="AS628" s="230"/>
    </row>
    <row r="629" spans="1:45" ht="14.25" customHeight="1">
      <c r="A629" s="247" t="s">
        <v>6482</v>
      </c>
      <c r="B629" s="247" t="s">
        <v>6483</v>
      </c>
      <c r="C629" s="247"/>
      <c r="D629" s="247" t="s">
        <v>6484</v>
      </c>
      <c r="E629" s="297" t="s">
        <v>1329</v>
      </c>
      <c r="F629" s="296"/>
      <c r="G629" s="296">
        <v>43437</v>
      </c>
      <c r="H629" s="296">
        <v>45263</v>
      </c>
      <c r="I629" s="249" t="s">
        <v>26</v>
      </c>
      <c r="J629" s="249">
        <f ca="1">H629-CONTROLE!$A$2</f>
        <v>13</v>
      </c>
      <c r="K629" s="362" t="s">
        <v>6485</v>
      </c>
      <c r="L629" s="247" t="s">
        <v>4544</v>
      </c>
      <c r="M629" s="247" t="s">
        <v>4545</v>
      </c>
      <c r="N629" s="502" t="s">
        <v>6486</v>
      </c>
      <c r="O629" s="279"/>
      <c r="P629" s="279"/>
      <c r="Q629" s="254"/>
      <c r="R629" s="254" t="s">
        <v>770</v>
      </c>
      <c r="S629" s="247" t="s">
        <v>6498</v>
      </c>
      <c r="T629" s="279" t="s">
        <v>1289</v>
      </c>
      <c r="U629" s="279"/>
      <c r="V629" s="247" t="s">
        <v>1291</v>
      </c>
      <c r="W629" s="279" t="s">
        <v>1292</v>
      </c>
      <c r="X629" s="279"/>
      <c r="Y629" s="319"/>
      <c r="Z629" s="319"/>
      <c r="AA629" s="319"/>
      <c r="AB629" s="319"/>
      <c r="AC629" s="319"/>
      <c r="AD629" s="319"/>
      <c r="AE629" s="319"/>
      <c r="AF629" s="319"/>
      <c r="AG629" s="319"/>
      <c r="AH629" s="319"/>
      <c r="AI629" s="319"/>
      <c r="AJ629" s="319"/>
      <c r="AK629" s="319"/>
      <c r="AL629" s="319"/>
      <c r="AM629" s="319"/>
      <c r="AN629" s="319"/>
      <c r="AO629" s="319"/>
      <c r="AP629" s="319"/>
      <c r="AQ629" s="319"/>
      <c r="AR629" s="319"/>
      <c r="AS629" s="319"/>
    </row>
    <row r="630" spans="1:45" ht="14.25" customHeight="1">
      <c r="A630" s="247" t="s">
        <v>6482</v>
      </c>
      <c r="B630" s="247" t="s">
        <v>6483</v>
      </c>
      <c r="C630" s="247"/>
      <c r="D630" s="247" t="s">
        <v>6484</v>
      </c>
      <c r="E630" s="297" t="s">
        <v>1329</v>
      </c>
      <c r="F630" s="296"/>
      <c r="G630" s="296">
        <v>43437</v>
      </c>
      <c r="H630" s="296">
        <v>45263</v>
      </c>
      <c r="I630" s="249" t="s">
        <v>26</v>
      </c>
      <c r="J630" s="249">
        <f ca="1">H630-CONTROLE!$A$2</f>
        <v>13</v>
      </c>
      <c r="K630" s="362" t="s">
        <v>6485</v>
      </c>
      <c r="L630" s="247" t="s">
        <v>4544</v>
      </c>
      <c r="M630" s="247" t="s">
        <v>4545</v>
      </c>
      <c r="N630" s="502" t="s">
        <v>6486</v>
      </c>
      <c r="O630" s="279"/>
      <c r="P630" s="279"/>
      <c r="Q630" s="254"/>
      <c r="R630" s="254" t="s">
        <v>309</v>
      </c>
      <c r="S630" s="254" t="s">
        <v>304</v>
      </c>
      <c r="T630" s="268" t="s">
        <v>4897</v>
      </c>
      <c r="U630" s="268"/>
      <c r="V630" s="279" t="s">
        <v>312</v>
      </c>
      <c r="W630" s="279" t="s">
        <v>313</v>
      </c>
      <c r="X630" s="279"/>
      <c r="Y630" s="319"/>
      <c r="Z630" s="319"/>
      <c r="AA630" s="319"/>
      <c r="AB630" s="319"/>
      <c r="AC630" s="319"/>
      <c r="AD630" s="319"/>
      <c r="AE630" s="319"/>
      <c r="AF630" s="319"/>
      <c r="AG630" s="319"/>
      <c r="AH630" s="319"/>
      <c r="AI630" s="319"/>
      <c r="AJ630" s="319"/>
      <c r="AK630" s="319"/>
      <c r="AL630" s="319"/>
      <c r="AM630" s="319"/>
      <c r="AN630" s="319"/>
      <c r="AO630" s="319"/>
      <c r="AP630" s="319"/>
      <c r="AQ630" s="319"/>
      <c r="AR630" s="319"/>
      <c r="AS630" s="319"/>
    </row>
    <row r="631" spans="1:45" ht="14.25" customHeight="1">
      <c r="A631" s="247" t="s">
        <v>6482</v>
      </c>
      <c r="B631" s="247" t="s">
        <v>6483</v>
      </c>
      <c r="C631" s="247"/>
      <c r="D631" s="247" t="s">
        <v>6484</v>
      </c>
      <c r="E631" s="297" t="s">
        <v>1329</v>
      </c>
      <c r="F631" s="296"/>
      <c r="G631" s="296">
        <v>43437</v>
      </c>
      <c r="H631" s="296">
        <v>45263</v>
      </c>
      <c r="I631" s="249" t="s">
        <v>26</v>
      </c>
      <c r="J631" s="249">
        <f ca="1">H631-CONTROLE!$A$2</f>
        <v>13</v>
      </c>
      <c r="K631" s="362" t="s">
        <v>6485</v>
      </c>
      <c r="L631" s="247" t="s">
        <v>4544</v>
      </c>
      <c r="M631" s="247" t="s">
        <v>4545</v>
      </c>
      <c r="N631" s="502" t="s">
        <v>6486</v>
      </c>
      <c r="O631" s="279"/>
      <c r="P631" s="279"/>
      <c r="Q631" s="254"/>
      <c r="R631" s="254" t="s">
        <v>45</v>
      </c>
      <c r="S631" s="247" t="s">
        <v>6499</v>
      </c>
      <c r="T631" s="279" t="s">
        <v>1298</v>
      </c>
      <c r="U631" s="279"/>
      <c r="V631" s="279" t="s">
        <v>6500</v>
      </c>
      <c r="W631" s="279" t="s">
        <v>6501</v>
      </c>
      <c r="X631" s="279"/>
      <c r="Y631" s="319"/>
      <c r="Z631" s="319"/>
      <c r="AA631" s="319"/>
      <c r="AB631" s="319"/>
      <c r="AC631" s="319"/>
      <c r="AD631" s="319"/>
      <c r="AE631" s="319"/>
      <c r="AF631" s="319"/>
      <c r="AG631" s="319"/>
      <c r="AH631" s="319"/>
      <c r="AI631" s="319"/>
      <c r="AJ631" s="319"/>
      <c r="AK631" s="319"/>
      <c r="AL631" s="319"/>
      <c r="AM631" s="319"/>
      <c r="AN631" s="319"/>
      <c r="AO631" s="319"/>
      <c r="AP631" s="319"/>
      <c r="AQ631" s="319"/>
      <c r="AR631" s="319"/>
      <c r="AS631" s="319"/>
    </row>
    <row r="632" spans="1:45" ht="14.25" customHeight="1">
      <c r="A632" s="247" t="s">
        <v>6482</v>
      </c>
      <c r="B632" s="247" t="s">
        <v>6483</v>
      </c>
      <c r="C632" s="247"/>
      <c r="D632" s="247" t="s">
        <v>6484</v>
      </c>
      <c r="E632" s="297" t="s">
        <v>1329</v>
      </c>
      <c r="F632" s="296"/>
      <c r="G632" s="296">
        <v>43437</v>
      </c>
      <c r="H632" s="296">
        <v>45263</v>
      </c>
      <c r="I632" s="249" t="s">
        <v>26</v>
      </c>
      <c r="J632" s="249">
        <f ca="1">H632-CONTROLE!$A$2</f>
        <v>13</v>
      </c>
      <c r="K632" s="362" t="s">
        <v>6485</v>
      </c>
      <c r="L632" s="247" t="s">
        <v>4544</v>
      </c>
      <c r="M632" s="247" t="s">
        <v>4545</v>
      </c>
      <c r="N632" s="502" t="s">
        <v>6486</v>
      </c>
      <c r="O632" s="279"/>
      <c r="P632" s="279"/>
      <c r="Q632" s="254"/>
      <c r="R632" s="254" t="s">
        <v>4573</v>
      </c>
      <c r="S632" s="254" t="s">
        <v>4574</v>
      </c>
      <c r="T632" s="265" t="str">
        <f>HYPERLINK("mailto:jose.avila@ifpr.edu.br","jose.avila@ifpr.edu.br")</f>
        <v>jose.avila@ifpr.edu.br</v>
      </c>
      <c r="U632" s="265"/>
      <c r="V632" s="254" t="s">
        <v>4575</v>
      </c>
      <c r="W632" s="268" t="s">
        <v>4576</v>
      </c>
      <c r="X632" s="268"/>
      <c r="Y632" s="269"/>
      <c r="Z632" s="269"/>
      <c r="AA632" s="269"/>
      <c r="AB632" s="269"/>
      <c r="AC632" s="269"/>
      <c r="AD632" s="269"/>
      <c r="AE632" s="269"/>
      <c r="AF632" s="269"/>
      <c r="AG632" s="269"/>
      <c r="AH632" s="269"/>
      <c r="AI632" s="269"/>
      <c r="AJ632" s="269"/>
      <c r="AK632" s="269"/>
      <c r="AL632" s="269"/>
      <c r="AM632" s="269"/>
      <c r="AN632" s="269"/>
      <c r="AO632" s="269"/>
      <c r="AP632" s="269"/>
      <c r="AQ632" s="269"/>
      <c r="AR632" s="269"/>
      <c r="AS632" s="269"/>
    </row>
    <row r="633" spans="1:45" ht="14.25" customHeight="1">
      <c r="A633" s="247" t="s">
        <v>6482</v>
      </c>
      <c r="B633" s="247" t="s">
        <v>6483</v>
      </c>
      <c r="C633" s="247"/>
      <c r="D633" s="247" t="s">
        <v>6484</v>
      </c>
      <c r="E633" s="297" t="s">
        <v>1329</v>
      </c>
      <c r="F633" s="296"/>
      <c r="G633" s="296">
        <v>43437</v>
      </c>
      <c r="H633" s="296">
        <v>45263</v>
      </c>
      <c r="I633" s="249" t="s">
        <v>26</v>
      </c>
      <c r="J633" s="249">
        <f ca="1">H633-CONTROLE!$A$2</f>
        <v>13</v>
      </c>
      <c r="K633" s="362" t="s">
        <v>6485</v>
      </c>
      <c r="L633" s="247" t="s">
        <v>4544</v>
      </c>
      <c r="M633" s="247" t="s">
        <v>4545</v>
      </c>
      <c r="N633" s="502" t="s">
        <v>6486</v>
      </c>
      <c r="O633" s="279"/>
      <c r="P633" s="279"/>
      <c r="Q633" s="254"/>
      <c r="R633" s="254" t="s">
        <v>90</v>
      </c>
      <c r="S633" s="247" t="s">
        <v>6502</v>
      </c>
      <c r="T633" s="279" t="s">
        <v>1309</v>
      </c>
      <c r="U633" s="279"/>
      <c r="V633" s="279" t="s">
        <v>6503</v>
      </c>
      <c r="W633" s="279" t="s">
        <v>1312</v>
      </c>
      <c r="X633" s="279"/>
      <c r="Y633" s="319"/>
      <c r="Z633" s="319"/>
      <c r="AA633" s="319"/>
      <c r="AB633" s="319"/>
      <c r="AC633" s="319"/>
      <c r="AD633" s="319"/>
      <c r="AE633" s="319"/>
      <c r="AF633" s="319"/>
      <c r="AG633" s="319"/>
      <c r="AH633" s="319"/>
      <c r="AI633" s="319"/>
      <c r="AJ633" s="319"/>
      <c r="AK633" s="319"/>
      <c r="AL633" s="319"/>
      <c r="AM633" s="319"/>
      <c r="AN633" s="319"/>
      <c r="AO633" s="319"/>
      <c r="AP633" s="319"/>
      <c r="AQ633" s="319"/>
      <c r="AR633" s="319"/>
      <c r="AS633" s="319"/>
    </row>
    <row r="634" spans="1:45" ht="14.25" customHeight="1">
      <c r="A634" s="247" t="s">
        <v>6482</v>
      </c>
      <c r="B634" s="247" t="s">
        <v>6483</v>
      </c>
      <c r="C634" s="247"/>
      <c r="D634" s="247" t="s">
        <v>6484</v>
      </c>
      <c r="E634" s="297" t="s">
        <v>1329</v>
      </c>
      <c r="F634" s="296"/>
      <c r="G634" s="296">
        <v>43437</v>
      </c>
      <c r="H634" s="296">
        <v>45263</v>
      </c>
      <c r="I634" s="249" t="s">
        <v>26</v>
      </c>
      <c r="J634" s="249">
        <f ca="1">H634-CONTROLE!$A$2</f>
        <v>13</v>
      </c>
      <c r="K634" s="362" t="s">
        <v>6485</v>
      </c>
      <c r="L634" s="247" t="s">
        <v>4544</v>
      </c>
      <c r="M634" s="247" t="s">
        <v>4545</v>
      </c>
      <c r="N634" s="502" t="s">
        <v>6486</v>
      </c>
      <c r="O634" s="279"/>
      <c r="P634" s="279"/>
      <c r="Q634" s="254"/>
      <c r="R634" s="254" t="s">
        <v>4686</v>
      </c>
      <c r="S634" s="313" t="s">
        <v>4603</v>
      </c>
      <c r="T634" s="507" t="s">
        <v>644</v>
      </c>
      <c r="U634" s="507"/>
      <c r="V634" s="507" t="s">
        <v>4794</v>
      </c>
      <c r="W634" s="507" t="s">
        <v>796</v>
      </c>
      <c r="X634" s="507"/>
      <c r="Y634" s="508"/>
      <c r="Z634" s="508"/>
      <c r="AA634" s="508"/>
      <c r="AB634" s="508"/>
      <c r="AC634" s="508"/>
      <c r="AD634" s="508"/>
      <c r="AE634" s="508"/>
      <c r="AF634" s="508"/>
      <c r="AG634" s="508"/>
      <c r="AH634" s="508"/>
      <c r="AI634" s="508"/>
      <c r="AJ634" s="508"/>
      <c r="AK634" s="508"/>
      <c r="AL634" s="508"/>
      <c r="AM634" s="508"/>
      <c r="AN634" s="508"/>
      <c r="AO634" s="508"/>
      <c r="AP634" s="508"/>
      <c r="AQ634" s="508"/>
      <c r="AR634" s="508"/>
      <c r="AS634" s="508"/>
    </row>
    <row r="635" spans="1:45" ht="14.25" customHeight="1">
      <c r="A635" s="247" t="s">
        <v>6482</v>
      </c>
      <c r="B635" s="247" t="s">
        <v>6483</v>
      </c>
      <c r="C635" s="247"/>
      <c r="D635" s="247" t="s">
        <v>6484</v>
      </c>
      <c r="E635" s="297" t="s">
        <v>1329</v>
      </c>
      <c r="F635" s="296"/>
      <c r="G635" s="296">
        <v>43437</v>
      </c>
      <c r="H635" s="296">
        <v>45263</v>
      </c>
      <c r="I635" s="249" t="s">
        <v>26</v>
      </c>
      <c r="J635" s="249">
        <f ca="1">H635-CONTROLE!$A$2</f>
        <v>13</v>
      </c>
      <c r="K635" s="362" t="s">
        <v>6485</v>
      </c>
      <c r="L635" s="247" t="s">
        <v>4544</v>
      </c>
      <c r="M635" s="247" t="s">
        <v>4545</v>
      </c>
      <c r="N635" s="502" t="s">
        <v>6486</v>
      </c>
      <c r="O635" s="279"/>
      <c r="P635" s="279"/>
      <c r="Q635" s="254"/>
      <c r="R635" s="254" t="s">
        <v>353</v>
      </c>
      <c r="S635" s="254" t="s">
        <v>1316</v>
      </c>
      <c r="T635" s="254" t="s">
        <v>4607</v>
      </c>
      <c r="U635" s="254"/>
      <c r="V635" s="254" t="s">
        <v>3383</v>
      </c>
      <c r="W635" s="254" t="s">
        <v>4608</v>
      </c>
      <c r="X635" s="254"/>
      <c r="Y635" s="263"/>
      <c r="Z635" s="263"/>
      <c r="AA635" s="263"/>
      <c r="AB635" s="263"/>
      <c r="AC635" s="263"/>
      <c r="AD635" s="263"/>
      <c r="AE635" s="263"/>
      <c r="AF635" s="263"/>
      <c r="AG635" s="263"/>
      <c r="AH635" s="263"/>
      <c r="AI635" s="263"/>
      <c r="AJ635" s="263"/>
      <c r="AK635" s="263"/>
      <c r="AL635" s="263"/>
      <c r="AM635" s="263"/>
      <c r="AN635" s="263"/>
      <c r="AO635" s="263"/>
      <c r="AP635" s="263"/>
      <c r="AQ635" s="263"/>
      <c r="AR635" s="263"/>
      <c r="AS635" s="263"/>
    </row>
    <row r="636" spans="1:45" ht="14.25" customHeight="1">
      <c r="A636" s="247" t="s">
        <v>6482</v>
      </c>
      <c r="B636" s="247" t="s">
        <v>6483</v>
      </c>
      <c r="C636" s="247"/>
      <c r="D636" s="247" t="s">
        <v>6484</v>
      </c>
      <c r="E636" s="297" t="s">
        <v>1329</v>
      </c>
      <c r="F636" s="296"/>
      <c r="G636" s="296">
        <v>43437</v>
      </c>
      <c r="H636" s="296">
        <v>45263</v>
      </c>
      <c r="I636" s="249" t="s">
        <v>26</v>
      </c>
      <c r="J636" s="249">
        <f ca="1">H636-CONTROLE!$A$2</f>
        <v>13</v>
      </c>
      <c r="K636" s="362" t="s">
        <v>6485</v>
      </c>
      <c r="L636" s="247" t="s">
        <v>4544</v>
      </c>
      <c r="M636" s="247" t="s">
        <v>4545</v>
      </c>
      <c r="N636" s="502" t="s">
        <v>6486</v>
      </c>
      <c r="O636" s="279"/>
      <c r="P636" s="279"/>
      <c r="Q636" s="254"/>
      <c r="R636" s="254" t="s">
        <v>616</v>
      </c>
      <c r="S636" s="254" t="s">
        <v>1320</v>
      </c>
      <c r="T636" s="254" t="s">
        <v>1321</v>
      </c>
      <c r="U636" s="254"/>
      <c r="V636" s="254" t="s">
        <v>619</v>
      </c>
      <c r="W636" s="254" t="s">
        <v>933</v>
      </c>
      <c r="X636" s="254"/>
      <c r="Y636" s="263"/>
      <c r="Z636" s="263"/>
      <c r="AA636" s="263"/>
      <c r="AB636" s="263"/>
      <c r="AC636" s="263"/>
      <c r="AD636" s="263"/>
      <c r="AE636" s="263"/>
      <c r="AF636" s="263"/>
      <c r="AG636" s="263"/>
      <c r="AH636" s="263"/>
      <c r="AI636" s="263"/>
      <c r="AJ636" s="263"/>
      <c r="AK636" s="263"/>
      <c r="AL636" s="263"/>
      <c r="AM636" s="263"/>
      <c r="AN636" s="263"/>
      <c r="AO636" s="263"/>
      <c r="AP636" s="263"/>
      <c r="AQ636" s="263"/>
      <c r="AR636" s="263"/>
      <c r="AS636" s="263"/>
    </row>
    <row r="637" spans="1:45" ht="14.25" customHeight="1">
      <c r="A637" s="247" t="s">
        <v>6482</v>
      </c>
      <c r="B637" s="247" t="s">
        <v>6483</v>
      </c>
      <c r="C637" s="247"/>
      <c r="D637" s="247" t="s">
        <v>6484</v>
      </c>
      <c r="E637" s="297" t="s">
        <v>1329</v>
      </c>
      <c r="F637" s="296"/>
      <c r="G637" s="296">
        <v>43437</v>
      </c>
      <c r="H637" s="296">
        <v>45263</v>
      </c>
      <c r="I637" s="249" t="s">
        <v>26</v>
      </c>
      <c r="J637" s="249">
        <f ca="1">H637-CONTROLE!$A$2</f>
        <v>13</v>
      </c>
      <c r="K637" s="362" t="s">
        <v>6485</v>
      </c>
      <c r="L637" s="247" t="s">
        <v>4544</v>
      </c>
      <c r="M637" s="247" t="s">
        <v>4545</v>
      </c>
      <c r="N637" s="502" t="s">
        <v>6486</v>
      </c>
      <c r="O637" s="279"/>
      <c r="P637" s="279"/>
      <c r="Q637" s="254"/>
      <c r="R637" s="254" t="s">
        <v>407</v>
      </c>
      <c r="S637" s="247" t="s">
        <v>6504</v>
      </c>
      <c r="T637" s="279" t="s">
        <v>6505</v>
      </c>
      <c r="U637" s="279"/>
      <c r="V637" s="247" t="s">
        <v>4599</v>
      </c>
      <c r="W637" s="279" t="s">
        <v>6506</v>
      </c>
      <c r="X637" s="279"/>
      <c r="Y637" s="319"/>
      <c r="Z637" s="319"/>
      <c r="AA637" s="319"/>
      <c r="AB637" s="319"/>
      <c r="AC637" s="319"/>
      <c r="AD637" s="319"/>
      <c r="AE637" s="319"/>
      <c r="AF637" s="319"/>
      <c r="AG637" s="319"/>
      <c r="AH637" s="319"/>
      <c r="AI637" s="319"/>
      <c r="AJ637" s="319"/>
      <c r="AK637" s="319"/>
      <c r="AL637" s="319"/>
      <c r="AM637" s="319"/>
      <c r="AN637" s="319"/>
      <c r="AO637" s="319"/>
      <c r="AP637" s="319"/>
      <c r="AQ637" s="319"/>
      <c r="AR637" s="319"/>
      <c r="AS637" s="319"/>
    </row>
    <row r="638" spans="1:45" ht="14.25" customHeight="1">
      <c r="A638" s="247" t="s">
        <v>6482</v>
      </c>
      <c r="B638" s="247" t="s">
        <v>6483</v>
      </c>
      <c r="C638" s="247"/>
      <c r="D638" s="247" t="s">
        <v>6484</v>
      </c>
      <c r="E638" s="297" t="s">
        <v>1329</v>
      </c>
      <c r="F638" s="296"/>
      <c r="G638" s="296">
        <v>43437</v>
      </c>
      <c r="H638" s="296">
        <v>45263</v>
      </c>
      <c r="I638" s="249" t="s">
        <v>26</v>
      </c>
      <c r="J638" s="249">
        <f ca="1">H638-CONTROLE!$A$2</f>
        <v>13</v>
      </c>
      <c r="K638" s="362" t="s">
        <v>6485</v>
      </c>
      <c r="L638" s="247" t="s">
        <v>4544</v>
      </c>
      <c r="M638" s="247" t="s">
        <v>4545</v>
      </c>
      <c r="N638" s="502" t="s">
        <v>6486</v>
      </c>
      <c r="O638" s="279"/>
      <c r="P638" s="279"/>
      <c r="Q638" s="254"/>
      <c r="R638" s="254" t="s">
        <v>808</v>
      </c>
      <c r="S638" s="254" t="s">
        <v>56</v>
      </c>
      <c r="T638" s="265" t="str">
        <f>HYPERLINK("mailto:rejanea.matusaiki@ifpr.edu.br","rejanea.matusaiki@ifpr.edu.br")</f>
        <v>rejanea.matusaiki@ifpr.edu.br</v>
      </c>
      <c r="U638" s="265"/>
      <c r="V638" s="259" t="s">
        <v>1531</v>
      </c>
      <c r="W638" s="259" t="s">
        <v>1532</v>
      </c>
      <c r="X638" s="259"/>
      <c r="Y638" s="230"/>
      <c r="Z638" s="230"/>
      <c r="AA638" s="230"/>
      <c r="AB638" s="230"/>
      <c r="AC638" s="230"/>
      <c r="AD638" s="230"/>
      <c r="AE638" s="230"/>
      <c r="AF638" s="230"/>
      <c r="AG638" s="230"/>
      <c r="AH638" s="230"/>
      <c r="AI638" s="230"/>
      <c r="AJ638" s="230"/>
      <c r="AK638" s="230"/>
      <c r="AL638" s="230"/>
      <c r="AM638" s="230"/>
      <c r="AN638" s="230"/>
      <c r="AO638" s="230"/>
      <c r="AP638" s="230"/>
      <c r="AQ638" s="230"/>
      <c r="AR638" s="230"/>
      <c r="AS638" s="230"/>
    </row>
    <row r="639" spans="1:45" ht="14.25" customHeight="1">
      <c r="A639" s="247" t="s">
        <v>6482</v>
      </c>
      <c r="B639" s="247" t="s">
        <v>6483</v>
      </c>
      <c r="C639" s="247"/>
      <c r="D639" s="247" t="s">
        <v>6484</v>
      </c>
      <c r="E639" s="297" t="s">
        <v>1329</v>
      </c>
      <c r="F639" s="296"/>
      <c r="G639" s="296">
        <v>43437</v>
      </c>
      <c r="H639" s="296">
        <v>45263</v>
      </c>
      <c r="I639" s="249" t="s">
        <v>26</v>
      </c>
      <c r="J639" s="249">
        <f ca="1">H639-CONTROLE!$A$2</f>
        <v>13</v>
      </c>
      <c r="K639" s="362" t="s">
        <v>6485</v>
      </c>
      <c r="L639" s="247" t="s">
        <v>4544</v>
      </c>
      <c r="M639" s="247" t="s">
        <v>4545</v>
      </c>
      <c r="N639" s="502" t="s">
        <v>6486</v>
      </c>
      <c r="O639" s="279"/>
      <c r="P639" s="279"/>
      <c r="Q639" s="254"/>
      <c r="R639" s="254" t="s">
        <v>480</v>
      </c>
      <c r="S639" s="247" t="s">
        <v>481</v>
      </c>
      <c r="T639" s="247" t="s">
        <v>482</v>
      </c>
      <c r="U639" s="247"/>
      <c r="V639" s="259" t="s">
        <v>110</v>
      </c>
      <c r="W639" s="259" t="s">
        <v>111</v>
      </c>
      <c r="X639" s="259"/>
      <c r="Y639" s="230"/>
      <c r="Z639" s="230"/>
      <c r="AA639" s="230"/>
      <c r="AB639" s="230"/>
      <c r="AC639" s="230"/>
      <c r="AD639" s="230"/>
      <c r="AE639" s="230"/>
      <c r="AF639" s="230"/>
      <c r="AG639" s="230"/>
      <c r="AH639" s="230"/>
      <c r="AI639" s="230"/>
      <c r="AJ639" s="230"/>
      <c r="AK639" s="230"/>
      <c r="AL639" s="230"/>
      <c r="AM639" s="230"/>
      <c r="AN639" s="230"/>
      <c r="AO639" s="230"/>
      <c r="AP639" s="230"/>
      <c r="AQ639" s="230"/>
      <c r="AR639" s="230"/>
      <c r="AS639" s="230"/>
    </row>
    <row r="640" spans="1:45" ht="14.25" customHeight="1">
      <c r="A640" s="247" t="s">
        <v>6482</v>
      </c>
      <c r="B640" s="247" t="s">
        <v>6483</v>
      </c>
      <c r="C640" s="247"/>
      <c r="D640" s="247" t="s">
        <v>6484</v>
      </c>
      <c r="E640" s="297" t="s">
        <v>1329</v>
      </c>
      <c r="F640" s="296"/>
      <c r="G640" s="296">
        <v>43437</v>
      </c>
      <c r="H640" s="296">
        <v>45263</v>
      </c>
      <c r="I640" s="249" t="s">
        <v>26</v>
      </c>
      <c r="J640" s="249">
        <f ca="1">H640-CONTROLE!$A$2</f>
        <v>13</v>
      </c>
      <c r="K640" s="362" t="s">
        <v>6485</v>
      </c>
      <c r="L640" s="247" t="s">
        <v>4544</v>
      </c>
      <c r="M640" s="247" t="s">
        <v>4545</v>
      </c>
      <c r="N640" s="502" t="s">
        <v>6486</v>
      </c>
      <c r="O640" s="279"/>
      <c r="P640" s="279"/>
      <c r="Q640" s="254"/>
      <c r="R640" s="254" t="s">
        <v>470</v>
      </c>
      <c r="S640" s="254" t="s">
        <v>960</v>
      </c>
      <c r="T640" s="265" t="str">
        <f>HYPERLINK("mailto:mariana.rocha@ifpr.edu.br","mariana.rocha@ifpr.edu.br")</f>
        <v>mariana.rocha@ifpr.edu.br</v>
      </c>
      <c r="U640" s="265"/>
      <c r="V640" s="279" t="s">
        <v>6507</v>
      </c>
      <c r="W640" s="279" t="s">
        <v>2186</v>
      </c>
      <c r="X640" s="279"/>
      <c r="Y640" s="319"/>
      <c r="Z640" s="319"/>
      <c r="AA640" s="319"/>
      <c r="AB640" s="319"/>
      <c r="AC640" s="319"/>
      <c r="AD640" s="319"/>
      <c r="AE640" s="319"/>
      <c r="AF640" s="319"/>
      <c r="AG640" s="319"/>
      <c r="AH640" s="319"/>
      <c r="AI640" s="319"/>
      <c r="AJ640" s="319"/>
      <c r="AK640" s="319"/>
      <c r="AL640" s="319"/>
      <c r="AM640" s="319"/>
      <c r="AN640" s="319"/>
      <c r="AO640" s="319"/>
      <c r="AP640" s="319"/>
      <c r="AQ640" s="319"/>
      <c r="AR640" s="319"/>
      <c r="AS640" s="319"/>
    </row>
    <row r="641" spans="1:45" ht="14.25" customHeight="1">
      <c r="A641" s="247" t="s">
        <v>6482</v>
      </c>
      <c r="B641" s="254" t="s">
        <v>6483</v>
      </c>
      <c r="C641" s="335"/>
      <c r="D641" s="335" t="s">
        <v>6484</v>
      </c>
      <c r="E641" s="297" t="s">
        <v>1329</v>
      </c>
      <c r="F641" s="275"/>
      <c r="G641" s="275">
        <v>43437</v>
      </c>
      <c r="H641" s="396">
        <v>45263</v>
      </c>
      <c r="I641" s="499" t="s">
        <v>26</v>
      </c>
      <c r="J641" s="249">
        <f ca="1">H641-CONTROLE!$A$2</f>
        <v>13</v>
      </c>
      <c r="K641" s="362" t="s">
        <v>6485</v>
      </c>
      <c r="L641" s="299" t="s">
        <v>4544</v>
      </c>
      <c r="M641" s="299" t="s">
        <v>4545</v>
      </c>
      <c r="N641" s="502" t="s">
        <v>6486</v>
      </c>
      <c r="O641" s="409"/>
      <c r="P641" s="279"/>
      <c r="Q641" s="254"/>
      <c r="R641" s="254" t="s">
        <v>553</v>
      </c>
      <c r="S641" s="247" t="s">
        <v>6508</v>
      </c>
      <c r="T641" s="279" t="s">
        <v>920</v>
      </c>
      <c r="U641" s="279"/>
      <c r="V641" s="279" t="s">
        <v>6509</v>
      </c>
      <c r="W641" s="279" t="s">
        <v>788</v>
      </c>
      <c r="X641" s="279"/>
      <c r="Y641" s="319"/>
      <c r="Z641" s="319"/>
      <c r="AA641" s="319"/>
      <c r="AB641" s="319"/>
      <c r="AC641" s="319"/>
      <c r="AD641" s="319"/>
      <c r="AE641" s="319"/>
      <c r="AF641" s="319"/>
      <c r="AG641" s="319"/>
      <c r="AH641" s="319"/>
      <c r="AI641" s="319"/>
      <c r="AJ641" s="319"/>
      <c r="AK641" s="319"/>
      <c r="AL641" s="319"/>
      <c r="AM641" s="319"/>
      <c r="AN641" s="319"/>
      <c r="AO641" s="319"/>
      <c r="AP641" s="319"/>
      <c r="AQ641" s="319"/>
      <c r="AR641" s="319"/>
      <c r="AS641" s="319"/>
    </row>
    <row r="642" spans="1:45" ht="14.25" customHeight="1">
      <c r="A642" s="247" t="s">
        <v>6482</v>
      </c>
      <c r="B642" s="254" t="s">
        <v>6483</v>
      </c>
      <c r="C642" s="335"/>
      <c r="D642" s="335" t="s">
        <v>6484</v>
      </c>
      <c r="E642" s="297" t="s">
        <v>1329</v>
      </c>
      <c r="F642" s="275"/>
      <c r="G642" s="275">
        <v>43437</v>
      </c>
      <c r="H642" s="396">
        <v>45263</v>
      </c>
      <c r="I642" s="499" t="s">
        <v>26</v>
      </c>
      <c r="J642" s="249">
        <f ca="1">H642-CONTROLE!$A$2</f>
        <v>13</v>
      </c>
      <c r="K642" s="362" t="s">
        <v>6485</v>
      </c>
      <c r="L642" s="299" t="s">
        <v>4544</v>
      </c>
      <c r="M642" s="299" t="s">
        <v>4545</v>
      </c>
      <c r="N642" s="502" t="s">
        <v>6486</v>
      </c>
      <c r="O642" s="409"/>
      <c r="P642" s="279"/>
      <c r="Q642" s="254"/>
      <c r="R642" s="254" t="s">
        <v>444</v>
      </c>
      <c r="S642" s="247" t="s">
        <v>4796</v>
      </c>
      <c r="T642" s="279" t="s">
        <v>695</v>
      </c>
      <c r="U642" s="279"/>
      <c r="V642" s="259" t="s">
        <v>943</v>
      </c>
      <c r="W642" s="254" t="s">
        <v>4273</v>
      </c>
      <c r="X642" s="254"/>
      <c r="Y642" s="263"/>
      <c r="Z642" s="263"/>
      <c r="AA642" s="263"/>
      <c r="AB642" s="263"/>
      <c r="AC642" s="263"/>
      <c r="AD642" s="263"/>
      <c r="AE642" s="263"/>
      <c r="AF642" s="263"/>
      <c r="AG642" s="263"/>
      <c r="AH642" s="263"/>
      <c r="AI642" s="263"/>
      <c r="AJ642" s="263"/>
      <c r="AK642" s="263"/>
      <c r="AL642" s="263"/>
      <c r="AM642" s="263"/>
      <c r="AN642" s="263"/>
      <c r="AO642" s="263"/>
      <c r="AP642" s="263"/>
      <c r="AQ642" s="263"/>
      <c r="AR642" s="263"/>
      <c r="AS642" s="263"/>
    </row>
    <row r="643" spans="1:45" ht="14.25" customHeight="1">
      <c r="A643" s="247" t="s">
        <v>6510</v>
      </c>
      <c r="B643" s="279" t="s">
        <v>6511</v>
      </c>
      <c r="C643" s="247"/>
      <c r="D643" s="247" t="s">
        <v>6484</v>
      </c>
      <c r="E643" s="297" t="s">
        <v>1229</v>
      </c>
      <c r="F643" s="296"/>
      <c r="G643" s="296">
        <v>43441</v>
      </c>
      <c r="H643" s="296">
        <v>45267</v>
      </c>
      <c r="I643" s="249" t="s">
        <v>26</v>
      </c>
      <c r="J643" s="249">
        <f ca="1">H643-CONTROLE!$A$2</f>
        <v>17</v>
      </c>
      <c r="K643" s="362" t="s">
        <v>6485</v>
      </c>
      <c r="L643" s="247" t="s">
        <v>4544</v>
      </c>
      <c r="M643" s="247" t="s">
        <v>4545</v>
      </c>
      <c r="N643" s="485" t="s">
        <v>6512</v>
      </c>
      <c r="O643" s="279" t="s">
        <v>4300</v>
      </c>
      <c r="P643" s="279" t="s">
        <v>6487</v>
      </c>
      <c r="Q643" s="279"/>
      <c r="R643" s="279" t="s">
        <v>4533</v>
      </c>
      <c r="S643" s="247" t="s">
        <v>6488</v>
      </c>
      <c r="T643" s="279" t="s">
        <v>6489</v>
      </c>
      <c r="U643" s="279"/>
      <c r="V643" s="279" t="s">
        <v>6490</v>
      </c>
      <c r="W643" s="279" t="s">
        <v>6491</v>
      </c>
      <c r="X643" s="279"/>
      <c r="Y643" s="319"/>
      <c r="Z643" s="319"/>
      <c r="AA643" s="319"/>
      <c r="AB643" s="319"/>
      <c r="AC643" s="319"/>
      <c r="AD643" s="319"/>
      <c r="AE643" s="319"/>
      <c r="AF643" s="319"/>
      <c r="AG643" s="319"/>
      <c r="AH643" s="319"/>
      <c r="AI643" s="319"/>
      <c r="AJ643" s="319"/>
      <c r="AK643" s="319"/>
      <c r="AL643" s="319"/>
      <c r="AM643" s="319"/>
      <c r="AN643" s="319"/>
      <c r="AO643" s="319"/>
      <c r="AP643" s="319"/>
      <c r="AQ643" s="319"/>
      <c r="AR643" s="319"/>
      <c r="AS643" s="319"/>
    </row>
    <row r="644" spans="1:45" ht="14.25" customHeight="1">
      <c r="A644" s="31" t="s">
        <v>6513</v>
      </c>
      <c r="B644" s="32" t="s">
        <v>260</v>
      </c>
      <c r="C644" s="32" t="s">
        <v>6514</v>
      </c>
      <c r="D644" s="32" t="s">
        <v>262</v>
      </c>
      <c r="E644" s="33" t="s">
        <v>263</v>
      </c>
      <c r="F644" s="33" t="s">
        <v>198</v>
      </c>
      <c r="G644" s="34">
        <v>44269</v>
      </c>
      <c r="H644" s="34">
        <v>44634</v>
      </c>
      <c r="I644" s="35" t="s">
        <v>41</v>
      </c>
      <c r="J644" s="36">
        <f ca="1">H644-CONTROLE!$A$2</f>
        <v>-616</v>
      </c>
      <c r="K644" s="37" t="str">
        <f t="shared" ref="K644:K649" ca="1" si="151">IF(J644&lt;=0,"ENCERRADO",IF(J644&lt;=30,"URGENTE",IF(J644&lt;=90,"PROVIDÊNCIAS","VIGENTE")))</f>
        <v>ENCERRADO</v>
      </c>
      <c r="L644" s="32" t="s">
        <v>237</v>
      </c>
      <c r="M644" s="32" t="s">
        <v>238</v>
      </c>
      <c r="N644" s="32" t="s">
        <v>6515</v>
      </c>
      <c r="O644" s="32" t="s">
        <v>6516</v>
      </c>
      <c r="P644" s="32" t="s">
        <v>718</v>
      </c>
      <c r="Q644" s="39" t="s">
        <v>6517</v>
      </c>
      <c r="R644" s="39" t="s">
        <v>242</v>
      </c>
      <c r="S644" s="32" t="s">
        <v>848</v>
      </c>
      <c r="T644" s="32" t="s">
        <v>849</v>
      </c>
      <c r="U644" s="40"/>
      <c r="V644" s="32" t="s">
        <v>4675</v>
      </c>
      <c r="W644" s="32" t="s">
        <v>241</v>
      </c>
      <c r="X644" s="40"/>
      <c r="Y644" s="41"/>
      <c r="Z644" s="48"/>
      <c r="AA644" s="48"/>
      <c r="AB644" s="48"/>
      <c r="AC644" s="48"/>
      <c r="AD644" s="48"/>
      <c r="AE644" s="48"/>
      <c r="AF644" s="48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</row>
    <row r="645" spans="1:45" ht="14.25" customHeight="1">
      <c r="A645" s="53" t="s">
        <v>6518</v>
      </c>
      <c r="B645" s="52" t="s">
        <v>6060</v>
      </c>
      <c r="C645" s="52" t="s">
        <v>6519</v>
      </c>
      <c r="D645" s="52" t="s">
        <v>6520</v>
      </c>
      <c r="E645" s="509" t="s">
        <v>6521</v>
      </c>
      <c r="F645" s="387"/>
      <c r="G645" s="116">
        <v>43723</v>
      </c>
      <c r="H645" s="116">
        <v>44090</v>
      </c>
      <c r="I645" s="45" t="s">
        <v>212</v>
      </c>
      <c r="J645" s="45">
        <f ca="1">H645-CONTROLE!$A$2</f>
        <v>-1160</v>
      </c>
      <c r="K645" s="371" t="str">
        <f t="shared" ca="1" si="151"/>
        <v>ENCERRADO</v>
      </c>
      <c r="L645" s="55" t="s">
        <v>344</v>
      </c>
      <c r="M645" s="56" t="s">
        <v>5909</v>
      </c>
      <c r="N645" s="429"/>
      <c r="O645" s="429" t="s">
        <v>4784</v>
      </c>
      <c r="P645" s="430" t="s">
        <v>1004</v>
      </c>
      <c r="Q645" s="119"/>
      <c r="R645" s="119" t="s">
        <v>4554</v>
      </c>
      <c r="S645" s="56" t="s">
        <v>6522</v>
      </c>
      <c r="T645" s="119" t="s">
        <v>4019</v>
      </c>
      <c r="U645" s="56"/>
      <c r="V645" s="56" t="s">
        <v>6522</v>
      </c>
      <c r="W645" s="119" t="s">
        <v>4019</v>
      </c>
      <c r="X645" s="48"/>
      <c r="Y645" s="48"/>
      <c r="Z645" s="48"/>
      <c r="AA645" s="48"/>
      <c r="AB645" s="48"/>
      <c r="AC645" s="48"/>
      <c r="AD645" s="48"/>
      <c r="AE645" s="48"/>
      <c r="AF645" s="48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</row>
    <row r="646" spans="1:45" ht="14.25" customHeight="1">
      <c r="A646" s="53" t="s">
        <v>6518</v>
      </c>
      <c r="B646" s="52" t="s">
        <v>6060</v>
      </c>
      <c r="C646" s="52" t="s">
        <v>6519</v>
      </c>
      <c r="D646" s="52" t="s">
        <v>6520</v>
      </c>
      <c r="E646" s="509" t="s">
        <v>6521</v>
      </c>
      <c r="F646" s="387"/>
      <c r="G646" s="116">
        <v>43723</v>
      </c>
      <c r="H646" s="116">
        <v>44090</v>
      </c>
      <c r="I646" s="45" t="s">
        <v>212</v>
      </c>
      <c r="J646" s="45">
        <f ca="1">H646-CONTROLE!$A$2</f>
        <v>-1160</v>
      </c>
      <c r="K646" s="371" t="str">
        <f t="shared" ca="1" si="151"/>
        <v>ENCERRADO</v>
      </c>
      <c r="L646" s="110" t="s">
        <v>344</v>
      </c>
      <c r="M646" s="120" t="s">
        <v>5909</v>
      </c>
      <c r="N646" s="510"/>
      <c r="O646" s="510" t="s">
        <v>4784</v>
      </c>
      <c r="P646" s="511" t="s">
        <v>1004</v>
      </c>
      <c r="Q646" s="512"/>
      <c r="R646" s="512" t="s">
        <v>353</v>
      </c>
      <c r="S646" s="120" t="s">
        <v>3383</v>
      </c>
      <c r="T646" s="120" t="s">
        <v>4608</v>
      </c>
      <c r="U646" s="120"/>
      <c r="V646" s="120" t="s">
        <v>3383</v>
      </c>
      <c r="W646" s="120" t="s">
        <v>4608</v>
      </c>
      <c r="X646" s="48"/>
      <c r="Y646" s="48"/>
      <c r="Z646" s="48"/>
      <c r="AA646" s="48"/>
      <c r="AB646" s="48"/>
      <c r="AC646" s="48"/>
      <c r="AD646" s="48"/>
      <c r="AE646" s="48"/>
      <c r="AF646" s="48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</row>
    <row r="647" spans="1:45" ht="14.25" customHeight="1">
      <c r="A647" s="53" t="s">
        <v>6523</v>
      </c>
      <c r="B647" s="52" t="s">
        <v>6524</v>
      </c>
      <c r="C647" s="52" t="s">
        <v>6525</v>
      </c>
      <c r="D647" s="52" t="s">
        <v>6526</v>
      </c>
      <c r="E647" s="46" t="s">
        <v>211</v>
      </c>
      <c r="F647" s="116"/>
      <c r="G647" s="116">
        <v>43728</v>
      </c>
      <c r="H647" s="116">
        <v>44094</v>
      </c>
      <c r="I647" s="45" t="s">
        <v>212</v>
      </c>
      <c r="J647" s="45">
        <f ca="1">H647-CONTROLE!$A$2</f>
        <v>-1156</v>
      </c>
      <c r="K647" s="371" t="str">
        <f t="shared" ca="1" si="151"/>
        <v>ENCERRADO</v>
      </c>
      <c r="L647" s="55" t="s">
        <v>5979</v>
      </c>
      <c r="M647" s="56" t="s">
        <v>5689</v>
      </c>
      <c r="N647" s="513"/>
      <c r="O647" s="513" t="s">
        <v>6527</v>
      </c>
      <c r="P647" s="56" t="s">
        <v>1124</v>
      </c>
      <c r="Q647" s="513"/>
      <c r="R647" s="513" t="s">
        <v>6528</v>
      </c>
      <c r="S647" s="56" t="s">
        <v>4676</v>
      </c>
      <c r="T647" s="56" t="s">
        <v>288</v>
      </c>
      <c r="U647" s="56"/>
      <c r="V647" s="56" t="s">
        <v>289</v>
      </c>
      <c r="W647" s="56" t="s">
        <v>290</v>
      </c>
      <c r="X647" s="48"/>
      <c r="Y647" s="48"/>
      <c r="Z647" s="48"/>
      <c r="AA647" s="48"/>
      <c r="AB647" s="48"/>
      <c r="AC647" s="48"/>
      <c r="AD647" s="48"/>
      <c r="AE647" s="48"/>
      <c r="AF647" s="48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</row>
    <row r="648" spans="1:45" ht="14.25" customHeight="1">
      <c r="A648" s="53" t="s">
        <v>6529</v>
      </c>
      <c r="B648" s="52" t="s">
        <v>6524</v>
      </c>
      <c r="C648" s="52" t="s">
        <v>6525</v>
      </c>
      <c r="D648" s="52" t="s">
        <v>6526</v>
      </c>
      <c r="E648" s="46" t="s">
        <v>211</v>
      </c>
      <c r="F648" s="116"/>
      <c r="G648" s="116">
        <v>43728</v>
      </c>
      <c r="H648" s="116">
        <v>44094</v>
      </c>
      <c r="I648" s="45" t="s">
        <v>212</v>
      </c>
      <c r="J648" s="45">
        <f ca="1">H648-CONTROLE!$A$2</f>
        <v>-1156</v>
      </c>
      <c r="K648" s="371" t="str">
        <f t="shared" ca="1" si="151"/>
        <v>ENCERRADO</v>
      </c>
      <c r="L648" s="110" t="s">
        <v>5979</v>
      </c>
      <c r="M648" s="120" t="s">
        <v>5689</v>
      </c>
      <c r="N648" s="514"/>
      <c r="O648" s="514" t="s">
        <v>6527</v>
      </c>
      <c r="P648" s="120" t="s">
        <v>1124</v>
      </c>
      <c r="Q648" s="514"/>
      <c r="R648" s="514" t="s">
        <v>6530</v>
      </c>
      <c r="S648" s="120" t="s">
        <v>6531</v>
      </c>
      <c r="T648" s="120" t="s">
        <v>1981</v>
      </c>
      <c r="U648" s="120"/>
      <c r="V648" s="120" t="s">
        <v>6494</v>
      </c>
      <c r="W648" s="120" t="s">
        <v>1253</v>
      </c>
      <c r="X648" s="48"/>
      <c r="Y648" s="48"/>
      <c r="Z648" s="48"/>
      <c r="AA648" s="48"/>
      <c r="AB648" s="48"/>
      <c r="AC648" s="48"/>
      <c r="AD648" s="48"/>
      <c r="AE648" s="48"/>
      <c r="AF648" s="48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</row>
    <row r="649" spans="1:45" ht="14.25" customHeight="1">
      <c r="A649" s="42" t="s">
        <v>6532</v>
      </c>
      <c r="B649" s="42" t="s">
        <v>426</v>
      </c>
      <c r="C649" s="42" t="s">
        <v>6533</v>
      </c>
      <c r="D649" s="42" t="s">
        <v>6534</v>
      </c>
      <c r="E649" s="49" t="s">
        <v>263</v>
      </c>
      <c r="F649" s="116"/>
      <c r="G649" s="116">
        <v>44254</v>
      </c>
      <c r="H649" s="116">
        <v>44619</v>
      </c>
      <c r="I649" s="45" t="s">
        <v>153</v>
      </c>
      <c r="J649" s="45">
        <f ca="1">H649-CONTROLE!$A$2</f>
        <v>-631</v>
      </c>
      <c r="K649" s="46" t="str">
        <f t="shared" ca="1" si="151"/>
        <v>ENCERRADO</v>
      </c>
      <c r="L649" s="42" t="s">
        <v>220</v>
      </c>
      <c r="M649" s="42" t="s">
        <v>221</v>
      </c>
      <c r="N649" s="47" t="s">
        <v>6535</v>
      </c>
      <c r="O649" s="42" t="s">
        <v>223</v>
      </c>
      <c r="P649" s="42" t="s">
        <v>5280</v>
      </c>
      <c r="Q649" s="42"/>
      <c r="R649" s="42" t="s">
        <v>5308</v>
      </c>
      <c r="S649" s="42" t="s">
        <v>6536</v>
      </c>
      <c r="T649" s="42"/>
      <c r="U649" s="42"/>
      <c r="V649" s="42" t="s">
        <v>4853</v>
      </c>
      <c r="W649" s="42" t="s">
        <v>1992</v>
      </c>
      <c r="Y649" s="42"/>
      <c r="Z649" s="48"/>
      <c r="AA649" s="48"/>
      <c r="AB649" s="48"/>
      <c r="AC649" s="48"/>
      <c r="AD649" s="48"/>
      <c r="AE649" s="48"/>
      <c r="AF649" s="48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</row>
    <row r="650" spans="1:45" ht="14.25" customHeight="1">
      <c r="A650" s="77" t="s">
        <v>6537</v>
      </c>
      <c r="B650" s="66" t="s">
        <v>6538</v>
      </c>
      <c r="C650" s="78" t="s">
        <v>6539</v>
      </c>
      <c r="D650" s="66" t="s">
        <v>152</v>
      </c>
      <c r="E650" s="515" t="s">
        <v>137</v>
      </c>
      <c r="F650" s="515" t="s">
        <v>25</v>
      </c>
      <c r="G650" s="68">
        <v>44603</v>
      </c>
      <c r="H650" s="68">
        <v>45333</v>
      </c>
      <c r="I650" s="36" t="s">
        <v>153</v>
      </c>
      <c r="J650" s="36">
        <f ca="1">H650-CONTROLE!$A$2</f>
        <v>83</v>
      </c>
      <c r="K650" s="37" t="s">
        <v>6540</v>
      </c>
      <c r="L650" s="66" t="s">
        <v>1209</v>
      </c>
      <c r="M650" s="66" t="s">
        <v>1210</v>
      </c>
      <c r="N650" s="69" t="s">
        <v>6541</v>
      </c>
      <c r="O650" s="66" t="s">
        <v>307</v>
      </c>
      <c r="P650" s="66" t="s">
        <v>308</v>
      </c>
      <c r="Q650" s="66"/>
      <c r="R650" s="66" t="s">
        <v>309</v>
      </c>
      <c r="S650" s="66" t="s">
        <v>1212</v>
      </c>
      <c r="T650" s="66" t="s">
        <v>1213</v>
      </c>
      <c r="U650" s="66"/>
      <c r="V650" s="66" t="s">
        <v>310</v>
      </c>
      <c r="W650" s="66" t="s">
        <v>311</v>
      </c>
      <c r="X650" s="66"/>
      <c r="Y650" s="48"/>
      <c r="Z650" s="48"/>
      <c r="AA650" s="48"/>
      <c r="AB650" s="48"/>
      <c r="AC650" s="48"/>
      <c r="AD650" s="48"/>
      <c r="AE650" s="48"/>
      <c r="AF650" s="48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</row>
    <row r="651" spans="1:45" ht="14.25" customHeight="1">
      <c r="A651" s="53" t="s">
        <v>6542</v>
      </c>
      <c r="B651" s="50" t="s">
        <v>6543</v>
      </c>
      <c r="C651" s="52" t="s">
        <v>6544</v>
      </c>
      <c r="D651" s="52" t="s">
        <v>6545</v>
      </c>
      <c r="E651" s="516" t="s">
        <v>6546</v>
      </c>
      <c r="F651" s="387"/>
      <c r="G651" s="116">
        <v>43773</v>
      </c>
      <c r="H651" s="116">
        <v>44138</v>
      </c>
      <c r="I651" s="45" t="s">
        <v>55</v>
      </c>
      <c r="J651" s="45">
        <f ca="1">H651-CONTROLE!$A$2</f>
        <v>-1112</v>
      </c>
      <c r="K651" s="517" t="str">
        <f t="shared" ref="K651:K774" ca="1" si="152">IF(J651&lt;=0,"ENCERRADO",IF(J651&lt;=30,"URGENTE",IF(J651&lt;=90,"PROVIDÊNCIAS","VIGENTE")))</f>
        <v>ENCERRADO</v>
      </c>
      <c r="L651" s="122" t="s">
        <v>72</v>
      </c>
      <c r="M651" s="56" t="s">
        <v>73</v>
      </c>
      <c r="N651" s="429"/>
      <c r="O651" s="117" t="s">
        <v>1305</v>
      </c>
      <c r="P651" s="430" t="s">
        <v>1306</v>
      </c>
      <c r="Q651" s="512"/>
      <c r="R651" s="512" t="s">
        <v>77</v>
      </c>
      <c r="S651" s="55" t="s">
        <v>320</v>
      </c>
      <c r="T651" s="56" t="s">
        <v>321</v>
      </c>
      <c r="U651" s="56"/>
      <c r="V651" s="55" t="s">
        <v>6547</v>
      </c>
      <c r="W651" s="56" t="s">
        <v>6548</v>
      </c>
      <c r="X651" s="57"/>
      <c r="Y651" s="57"/>
      <c r="Z651" s="57"/>
      <c r="AA651" s="57"/>
      <c r="AB651" s="57"/>
      <c r="AC651" s="57"/>
      <c r="AD651" s="57"/>
      <c r="AE651" s="57"/>
      <c r="AF651" s="57"/>
      <c r="AG651" s="57"/>
      <c r="AH651" s="57"/>
      <c r="AI651" s="57"/>
      <c r="AJ651" s="57"/>
      <c r="AK651" s="57"/>
      <c r="AL651" s="57"/>
      <c r="AM651" s="57"/>
      <c r="AN651" s="57"/>
      <c r="AO651" s="57"/>
      <c r="AP651" s="57"/>
      <c r="AQ651" s="57"/>
      <c r="AR651" s="57"/>
      <c r="AS651" s="57"/>
    </row>
    <row r="652" spans="1:45" ht="14.25" customHeight="1">
      <c r="A652" s="42" t="s">
        <v>6549</v>
      </c>
      <c r="B652" s="50" t="s">
        <v>6524</v>
      </c>
      <c r="C652" s="52" t="s">
        <v>6550</v>
      </c>
      <c r="D652" s="42" t="s">
        <v>5144</v>
      </c>
      <c r="E652" s="49" t="s">
        <v>211</v>
      </c>
      <c r="F652" s="116"/>
      <c r="G652" s="116">
        <v>43978</v>
      </c>
      <c r="H652" s="116">
        <v>44343</v>
      </c>
      <c r="I652" s="45" t="s">
        <v>440</v>
      </c>
      <c r="J652" s="45">
        <f ca="1">H652-CONTROLE!$A$2</f>
        <v>-907</v>
      </c>
      <c r="K652" s="362" t="str">
        <f t="shared" ca="1" si="152"/>
        <v>ENCERRADO</v>
      </c>
      <c r="L652" s="55" t="s">
        <v>1854</v>
      </c>
      <c r="M652" s="63" t="s">
        <v>5569</v>
      </c>
      <c r="N652" s="51"/>
      <c r="O652" s="51" t="s">
        <v>619</v>
      </c>
      <c r="P652" s="42" t="s">
        <v>620</v>
      </c>
      <c r="Q652" s="58"/>
      <c r="R652" s="58" t="s">
        <v>616</v>
      </c>
      <c r="S652" s="42" t="s">
        <v>6551</v>
      </c>
      <c r="T652" s="42" t="s">
        <v>6552</v>
      </c>
      <c r="U652" s="42"/>
      <c r="V652" s="42" t="s">
        <v>617</v>
      </c>
      <c r="W652" s="42" t="s">
        <v>618</v>
      </c>
      <c r="X652" s="48"/>
      <c r="Y652" s="48"/>
      <c r="Z652" s="48"/>
      <c r="AA652" s="48"/>
      <c r="AB652" s="48"/>
      <c r="AC652" s="48"/>
      <c r="AD652" s="48"/>
      <c r="AE652" s="48"/>
      <c r="AF652" s="48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</row>
    <row r="653" spans="1:45" ht="14.25" customHeight="1">
      <c r="A653" s="66" t="s">
        <v>6553</v>
      </c>
      <c r="B653" s="71" t="s">
        <v>6554</v>
      </c>
      <c r="C653" s="78" t="s">
        <v>6555</v>
      </c>
      <c r="D653" s="71" t="s">
        <v>6075</v>
      </c>
      <c r="E653" s="80" t="s">
        <v>211</v>
      </c>
      <c r="F653" s="80" t="s">
        <v>25</v>
      </c>
      <c r="G653" s="79">
        <v>44703</v>
      </c>
      <c r="H653" s="79">
        <v>45068</v>
      </c>
      <c r="I653" s="36" t="s">
        <v>440</v>
      </c>
      <c r="J653" s="36">
        <f ca="1">H653-CONTROLE!$A$2</f>
        <v>-182</v>
      </c>
      <c r="K653" s="37" t="str">
        <f t="shared" ca="1" si="152"/>
        <v>ENCERRADO</v>
      </c>
      <c r="L653" s="66" t="s">
        <v>27</v>
      </c>
      <c r="M653" s="66" t="s">
        <v>28</v>
      </c>
      <c r="N653" s="69" t="s">
        <v>6556</v>
      </c>
      <c r="O653" s="66" t="s">
        <v>6557</v>
      </c>
      <c r="P653" s="66" t="s">
        <v>44</v>
      </c>
      <c r="Q653" s="66"/>
      <c r="R653" s="66" t="s">
        <v>45</v>
      </c>
      <c r="S653" s="66" t="s">
        <v>48</v>
      </c>
      <c r="T653" s="66" t="s">
        <v>49</v>
      </c>
      <c r="U653" s="66"/>
      <c r="V653" s="32" t="s">
        <v>6499</v>
      </c>
      <c r="W653" s="32" t="s">
        <v>1298</v>
      </c>
      <c r="X653" s="32"/>
      <c r="Y653" s="57"/>
      <c r="Z653" s="57"/>
      <c r="AA653" s="57"/>
      <c r="AB653" s="57"/>
      <c r="AC653" s="57"/>
      <c r="AD653" s="57"/>
      <c r="AE653" s="57"/>
      <c r="AF653" s="57"/>
      <c r="AG653" s="57"/>
      <c r="AH653" s="57"/>
      <c r="AI653" s="57"/>
      <c r="AJ653" s="57"/>
      <c r="AK653" s="57"/>
      <c r="AL653" s="57"/>
      <c r="AM653" s="57"/>
      <c r="AN653" s="57"/>
      <c r="AO653" s="57"/>
      <c r="AP653" s="57"/>
      <c r="AQ653" s="57"/>
      <c r="AR653" s="57"/>
      <c r="AS653" s="57"/>
    </row>
    <row r="654" spans="1:45" ht="14.25" customHeight="1">
      <c r="A654" s="66" t="s">
        <v>6553</v>
      </c>
      <c r="B654" s="71" t="s">
        <v>6554</v>
      </c>
      <c r="C654" s="78" t="s">
        <v>6555</v>
      </c>
      <c r="D654" s="71" t="s">
        <v>6075</v>
      </c>
      <c r="E654" s="80" t="s">
        <v>211</v>
      </c>
      <c r="F654" s="80" t="s">
        <v>25</v>
      </c>
      <c r="G654" s="79">
        <v>44703</v>
      </c>
      <c r="H654" s="79">
        <v>45068</v>
      </c>
      <c r="I654" s="36" t="s">
        <v>440</v>
      </c>
      <c r="J654" s="36">
        <f ca="1">H654-CONTROLE!$A$2</f>
        <v>-182</v>
      </c>
      <c r="K654" s="37" t="str">
        <f t="shared" ca="1" si="152"/>
        <v>ENCERRADO</v>
      </c>
      <c r="L654" s="66" t="s">
        <v>27</v>
      </c>
      <c r="M654" s="66" t="s">
        <v>28</v>
      </c>
      <c r="N654" s="69" t="s">
        <v>6556</v>
      </c>
      <c r="O654" s="66" t="s">
        <v>6557</v>
      </c>
      <c r="P654" s="66" t="s">
        <v>44</v>
      </c>
      <c r="Q654" s="86"/>
      <c r="R654" s="86" t="s">
        <v>396</v>
      </c>
      <c r="S654" s="66" t="s">
        <v>748</v>
      </c>
      <c r="T654" s="66" t="s">
        <v>749</v>
      </c>
      <c r="U654" s="66"/>
      <c r="V654" s="66" t="s">
        <v>1441</v>
      </c>
      <c r="W654" s="66" t="s">
        <v>1442</v>
      </c>
      <c r="X654" s="66"/>
      <c r="Y654" s="48"/>
      <c r="Z654" s="48"/>
      <c r="AA654" s="48"/>
      <c r="AB654" s="48"/>
      <c r="AC654" s="48"/>
      <c r="AD654" s="48"/>
      <c r="AE654" s="48"/>
      <c r="AF654" s="48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</row>
    <row r="655" spans="1:45" ht="14.25" customHeight="1">
      <c r="A655" s="31" t="s">
        <v>6558</v>
      </c>
      <c r="B655" s="32" t="s">
        <v>6559</v>
      </c>
      <c r="C655" s="32" t="s">
        <v>6560</v>
      </c>
      <c r="D655" s="32" t="s">
        <v>278</v>
      </c>
      <c r="E655" s="33" t="s">
        <v>197</v>
      </c>
      <c r="F655" s="34"/>
      <c r="G655" s="34">
        <v>44506</v>
      </c>
      <c r="H655" s="34">
        <v>44625</v>
      </c>
      <c r="I655" s="35" t="s">
        <v>41</v>
      </c>
      <c r="J655" s="36">
        <f ca="1">H655-CONTROLE!$A$2</f>
        <v>-625</v>
      </c>
      <c r="K655" s="37" t="str">
        <f t="shared" ca="1" si="152"/>
        <v>ENCERRADO</v>
      </c>
      <c r="L655" s="32" t="s">
        <v>154</v>
      </c>
      <c r="M655" s="32" t="s">
        <v>155</v>
      </c>
      <c r="N655" s="32" t="s">
        <v>6561</v>
      </c>
      <c r="O655" s="32" t="s">
        <v>5894</v>
      </c>
      <c r="P655" s="32" t="s">
        <v>5763</v>
      </c>
      <c r="Q655" s="39"/>
      <c r="R655" s="39" t="s">
        <v>160</v>
      </c>
      <c r="S655" s="32" t="s">
        <v>584</v>
      </c>
      <c r="T655" s="32" t="s">
        <v>585</v>
      </c>
      <c r="U655" s="40"/>
      <c r="V655" s="32" t="s">
        <v>581</v>
      </c>
      <c r="W655" s="32" t="s">
        <v>582</v>
      </c>
      <c r="X655" s="40"/>
      <c r="Y655" s="48"/>
      <c r="Z655" s="48"/>
      <c r="AA655" s="48"/>
      <c r="AB655" s="48"/>
      <c r="AC655" s="48"/>
      <c r="AD655" s="48"/>
      <c r="AE655" s="48"/>
      <c r="AF655" s="48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</row>
    <row r="656" spans="1:45" ht="14.25" customHeight="1">
      <c r="A656" s="53" t="s">
        <v>6562</v>
      </c>
      <c r="B656" s="55" t="s">
        <v>6031</v>
      </c>
      <c r="C656" s="386" t="s">
        <v>6563</v>
      </c>
      <c r="D656" s="58" t="s">
        <v>6033</v>
      </c>
      <c r="E656" s="116"/>
      <c r="F656" s="116"/>
      <c r="G656" s="116">
        <v>43510</v>
      </c>
      <c r="H656" s="116">
        <v>43691</v>
      </c>
      <c r="I656" s="256"/>
      <c r="J656" s="256">
        <f ca="1">H656-A2</f>
        <v>-1559</v>
      </c>
      <c r="K656" s="517" t="str">
        <f t="shared" ca="1" si="152"/>
        <v>ENCERRADO</v>
      </c>
      <c r="L656" s="42" t="s">
        <v>6492</v>
      </c>
      <c r="M656" s="42" t="s">
        <v>419</v>
      </c>
      <c r="N656" s="427"/>
      <c r="O656" s="427" t="s">
        <v>6564</v>
      </c>
      <c r="P656" s="42" t="s">
        <v>4931</v>
      </c>
      <c r="Q656" s="427"/>
      <c r="R656" s="427" t="s">
        <v>6565</v>
      </c>
      <c r="S656" s="447" t="s">
        <v>4693</v>
      </c>
      <c r="T656" s="51" t="s">
        <v>5457</v>
      </c>
      <c r="U656" s="42"/>
      <c r="V656" s="42" t="s">
        <v>720</v>
      </c>
      <c r="W656" s="42" t="s">
        <v>4800</v>
      </c>
      <c r="X656" s="48"/>
      <c r="Y656" s="48"/>
      <c r="Z656" s="48"/>
      <c r="AA656" s="48"/>
      <c r="AB656" s="48"/>
      <c r="AC656" s="48"/>
      <c r="AD656" s="48"/>
      <c r="AE656" s="48"/>
      <c r="AF656" s="48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</row>
    <row r="657" spans="1:45" ht="14.25" customHeight="1">
      <c r="A657" s="53" t="s">
        <v>6562</v>
      </c>
      <c r="B657" s="55" t="s">
        <v>6031</v>
      </c>
      <c r="C657" s="386" t="s">
        <v>6563</v>
      </c>
      <c r="D657" s="58" t="s">
        <v>6033</v>
      </c>
      <c r="E657" s="116"/>
      <c r="F657" s="116"/>
      <c r="G657" s="116">
        <v>43510</v>
      </c>
      <c r="H657" s="116">
        <v>43691</v>
      </c>
      <c r="I657" s="256"/>
      <c r="J657" s="256">
        <f ca="1">H657-A2</f>
        <v>-1559</v>
      </c>
      <c r="K657" s="517" t="str">
        <f t="shared" ca="1" si="152"/>
        <v>ENCERRADO</v>
      </c>
      <c r="L657" s="42" t="s">
        <v>6492</v>
      </c>
      <c r="M657" s="42" t="s">
        <v>419</v>
      </c>
      <c r="N657" s="427"/>
      <c r="O657" s="427" t="s">
        <v>6564</v>
      </c>
      <c r="P657" s="42" t="s">
        <v>4931</v>
      </c>
      <c r="Q657" s="427"/>
      <c r="R657" s="427" t="s">
        <v>6566</v>
      </c>
      <c r="S657" s="42" t="s">
        <v>2330</v>
      </c>
      <c r="T657" s="42" t="s">
        <v>4620</v>
      </c>
      <c r="U657" s="42"/>
      <c r="V657" s="42" t="s">
        <v>2720</v>
      </c>
      <c r="W657" s="42" t="s">
        <v>1610</v>
      </c>
      <c r="X657" s="48"/>
      <c r="Y657" s="48"/>
      <c r="Z657" s="48"/>
      <c r="AA657" s="48"/>
      <c r="AB657" s="48"/>
      <c r="AC657" s="48"/>
      <c r="AD657" s="48"/>
      <c r="AE657" s="48"/>
      <c r="AF657" s="48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</row>
    <row r="658" spans="1:45" ht="14.25" customHeight="1">
      <c r="A658" s="120" t="s">
        <v>6567</v>
      </c>
      <c r="B658" s="56" t="s">
        <v>6568</v>
      </c>
      <c r="C658" s="120"/>
      <c r="D658" s="379" t="s">
        <v>6569</v>
      </c>
      <c r="E658" s="381"/>
      <c r="F658" s="381"/>
      <c r="G658" s="518">
        <v>43739</v>
      </c>
      <c r="H658" s="381">
        <v>43862</v>
      </c>
      <c r="I658" s="458" t="s">
        <v>153</v>
      </c>
      <c r="J658" s="51">
        <f ca="1">H658-$A$2</f>
        <v>-1388</v>
      </c>
      <c r="K658" s="362" t="str">
        <f t="shared" ca="1" si="152"/>
        <v>ENCERRADO</v>
      </c>
      <c r="L658" s="519" t="s">
        <v>6570</v>
      </c>
      <c r="M658" s="520" t="s">
        <v>3429</v>
      </c>
      <c r="N658" s="520"/>
      <c r="O658" s="520" t="s">
        <v>6571</v>
      </c>
      <c r="P658" s="42" t="s">
        <v>6572</v>
      </c>
      <c r="Q658" s="427"/>
      <c r="R658" s="427" t="s">
        <v>172</v>
      </c>
      <c r="S658" s="42" t="s">
        <v>5957</v>
      </c>
      <c r="T658" s="42" t="s">
        <v>6000</v>
      </c>
      <c r="U658" s="59"/>
      <c r="V658" s="59" t="s">
        <v>6001</v>
      </c>
      <c r="W658" s="42" t="s">
        <v>6573</v>
      </c>
      <c r="X658" s="57"/>
      <c r="Y658" s="57"/>
      <c r="Z658" s="57"/>
      <c r="AA658" s="57"/>
      <c r="AB658" s="57"/>
      <c r="AC658" s="57"/>
      <c r="AD658" s="57"/>
      <c r="AE658" s="57"/>
      <c r="AF658" s="57"/>
      <c r="AG658" s="57"/>
      <c r="AH658" s="57"/>
      <c r="AI658" s="57"/>
      <c r="AJ658" s="57"/>
      <c r="AK658" s="57"/>
      <c r="AL658" s="57"/>
      <c r="AM658" s="57"/>
      <c r="AN658" s="57"/>
      <c r="AO658" s="57"/>
      <c r="AP658" s="57"/>
      <c r="AQ658" s="57"/>
      <c r="AR658" s="57"/>
      <c r="AS658" s="57"/>
    </row>
    <row r="659" spans="1:45" ht="14.25" customHeight="1">
      <c r="A659" s="42" t="s">
        <v>6574</v>
      </c>
      <c r="B659" s="42" t="s">
        <v>6543</v>
      </c>
      <c r="C659" s="42" t="s">
        <v>6575</v>
      </c>
      <c r="D659" s="42" t="s">
        <v>6576</v>
      </c>
      <c r="E659" s="509" t="s">
        <v>6546</v>
      </c>
      <c r="F659" s="387"/>
      <c r="G659" s="116">
        <v>43740</v>
      </c>
      <c r="H659" s="116">
        <v>44106</v>
      </c>
      <c r="I659" s="45" t="s">
        <v>361</v>
      </c>
      <c r="J659" s="45">
        <f ca="1">H659-CONTROLE!$A$2</f>
        <v>-1144</v>
      </c>
      <c r="K659" s="362" t="str">
        <f t="shared" ca="1" si="152"/>
        <v>ENCERRADO</v>
      </c>
      <c r="L659" s="55" t="s">
        <v>653</v>
      </c>
      <c r="M659" s="56" t="s">
        <v>654</v>
      </c>
      <c r="N659" s="56"/>
      <c r="O659" s="56" t="s">
        <v>185</v>
      </c>
      <c r="P659" s="56" t="s">
        <v>186</v>
      </c>
      <c r="Q659" s="56"/>
      <c r="R659" s="55" t="s">
        <v>187</v>
      </c>
      <c r="S659" s="56" t="s">
        <v>191</v>
      </c>
      <c r="T659" s="119" t="s">
        <v>192</v>
      </c>
      <c r="U659" s="513"/>
      <c r="V659" s="513" t="s">
        <v>6577</v>
      </c>
      <c r="W659" s="56" t="s">
        <v>1767</v>
      </c>
      <c r="X659" s="57"/>
      <c r="Y659" s="57"/>
      <c r="Z659" s="57"/>
      <c r="AA659" s="57"/>
      <c r="AB659" s="57"/>
      <c r="AC659" s="57"/>
      <c r="AD659" s="57"/>
      <c r="AE659" s="57"/>
      <c r="AF659" s="57"/>
      <c r="AG659" s="57"/>
      <c r="AH659" s="57"/>
      <c r="AI659" s="57"/>
      <c r="AJ659" s="57"/>
      <c r="AK659" s="57"/>
      <c r="AL659" s="57"/>
      <c r="AM659" s="57"/>
      <c r="AN659" s="57"/>
      <c r="AO659" s="57"/>
      <c r="AP659" s="57"/>
      <c r="AQ659" s="57"/>
      <c r="AR659" s="57"/>
      <c r="AS659" s="57"/>
    </row>
    <row r="660" spans="1:45" ht="14.25" customHeight="1">
      <c r="A660" s="53" t="s">
        <v>6578</v>
      </c>
      <c r="B660" s="42" t="s">
        <v>6543</v>
      </c>
      <c r="C660" s="52" t="s">
        <v>6579</v>
      </c>
      <c r="D660" s="42" t="s">
        <v>6580</v>
      </c>
      <c r="E660" s="509" t="s">
        <v>6546</v>
      </c>
      <c r="F660" s="387"/>
      <c r="G660" s="116">
        <v>43749</v>
      </c>
      <c r="H660" s="116">
        <v>44114</v>
      </c>
      <c r="I660" s="45" t="s">
        <v>361</v>
      </c>
      <c r="J660" s="45">
        <f ca="1">H660-CONTROLE!$A$2</f>
        <v>-1136</v>
      </c>
      <c r="K660" s="362" t="str">
        <f t="shared" ca="1" si="152"/>
        <v>ENCERRADO</v>
      </c>
      <c r="L660" s="122" t="s">
        <v>1854</v>
      </c>
      <c r="M660" s="63" t="s">
        <v>5569</v>
      </c>
      <c r="N660" s="51"/>
      <c r="O660" s="51" t="s">
        <v>619</v>
      </c>
      <c r="P660" s="42" t="s">
        <v>620</v>
      </c>
      <c r="Q660" s="55"/>
      <c r="R660" s="55" t="s">
        <v>6581</v>
      </c>
      <c r="S660" s="42" t="s">
        <v>617</v>
      </c>
      <c r="T660" s="42" t="s">
        <v>618</v>
      </c>
      <c r="U660" s="42"/>
      <c r="V660" s="42" t="s">
        <v>6551</v>
      </c>
      <c r="W660" s="427" t="s">
        <v>6552</v>
      </c>
      <c r="X660" s="469"/>
      <c r="Y660" s="469"/>
      <c r="Z660" s="469"/>
      <c r="AA660" s="469"/>
      <c r="AB660" s="469"/>
      <c r="AC660" s="469"/>
      <c r="AD660" s="469"/>
      <c r="AE660" s="469"/>
      <c r="AF660" s="469"/>
      <c r="AG660" s="469"/>
      <c r="AH660" s="469"/>
      <c r="AI660" s="469"/>
      <c r="AJ660" s="469"/>
      <c r="AK660" s="469"/>
      <c r="AL660" s="469"/>
      <c r="AM660" s="469"/>
      <c r="AN660" s="469"/>
      <c r="AO660" s="469"/>
      <c r="AP660" s="469"/>
      <c r="AQ660" s="469"/>
      <c r="AR660" s="469"/>
      <c r="AS660" s="469"/>
    </row>
    <row r="661" spans="1:45" ht="14.25" customHeight="1">
      <c r="A661" s="50" t="s">
        <v>6582</v>
      </c>
      <c r="B661" s="50" t="s">
        <v>6583</v>
      </c>
      <c r="C661" s="50" t="s">
        <v>6584</v>
      </c>
      <c r="D661" s="50" t="s">
        <v>6585</v>
      </c>
      <c r="E661" s="521" t="s">
        <v>1103</v>
      </c>
      <c r="F661" s="521" t="s">
        <v>198</v>
      </c>
      <c r="G661" s="116">
        <v>44381</v>
      </c>
      <c r="H661" s="382">
        <v>44746</v>
      </c>
      <c r="I661" s="458" t="s">
        <v>236</v>
      </c>
      <c r="J661" s="45">
        <f ca="1">H661-CONTROLE!$A$2</f>
        <v>-504</v>
      </c>
      <c r="K661" s="37" t="str">
        <f t="shared" ca="1" si="152"/>
        <v>ENCERRADO</v>
      </c>
      <c r="L661" s="55" t="s">
        <v>27</v>
      </c>
      <c r="M661" s="55" t="s">
        <v>28</v>
      </c>
      <c r="N661" s="47" t="s">
        <v>6586</v>
      </c>
      <c r="O661" s="42" t="s">
        <v>43</v>
      </c>
      <c r="P661" s="42" t="s">
        <v>387</v>
      </c>
      <c r="Q661" s="42"/>
      <c r="R661" s="42" t="s">
        <v>6154</v>
      </c>
      <c r="S661" s="55" t="s">
        <v>4840</v>
      </c>
      <c r="T661" s="55" t="s">
        <v>2708</v>
      </c>
      <c r="U661" s="55"/>
      <c r="V661" s="55" t="s">
        <v>390</v>
      </c>
      <c r="W661" s="55" t="s">
        <v>391</v>
      </c>
      <c r="X661" s="55"/>
      <c r="Y661" s="57"/>
      <c r="Z661" s="57"/>
      <c r="AA661" s="57"/>
      <c r="AB661" s="57"/>
      <c r="AC661" s="57"/>
      <c r="AD661" s="57"/>
      <c r="AE661" s="57"/>
      <c r="AF661" s="57"/>
      <c r="AG661" s="57"/>
      <c r="AH661" s="57"/>
      <c r="AI661" s="57"/>
      <c r="AJ661" s="57"/>
      <c r="AK661" s="57"/>
      <c r="AL661" s="57"/>
      <c r="AM661" s="57"/>
      <c r="AN661" s="57"/>
      <c r="AO661" s="57"/>
      <c r="AP661" s="57"/>
      <c r="AQ661" s="57"/>
      <c r="AR661" s="57"/>
      <c r="AS661" s="57"/>
    </row>
    <row r="662" spans="1:45" ht="14.25" customHeight="1">
      <c r="A662" s="50" t="s">
        <v>6582</v>
      </c>
      <c r="B662" s="50" t="s">
        <v>6583</v>
      </c>
      <c r="C662" s="50" t="s">
        <v>6584</v>
      </c>
      <c r="D662" s="50" t="s">
        <v>6585</v>
      </c>
      <c r="E662" s="521" t="s">
        <v>1103</v>
      </c>
      <c r="F662" s="521" t="s">
        <v>198</v>
      </c>
      <c r="G662" s="116">
        <v>44381</v>
      </c>
      <c r="H662" s="382">
        <v>44746</v>
      </c>
      <c r="I662" s="458" t="s">
        <v>236</v>
      </c>
      <c r="J662" s="45">
        <f ca="1">H662-CONTROLE!$A$2</f>
        <v>-504</v>
      </c>
      <c r="K662" s="37" t="str">
        <f t="shared" ca="1" si="152"/>
        <v>ENCERRADO</v>
      </c>
      <c r="L662" s="55" t="s">
        <v>27</v>
      </c>
      <c r="M662" s="55" t="s">
        <v>28</v>
      </c>
      <c r="N662" s="47" t="s">
        <v>6586</v>
      </c>
      <c r="O662" s="42" t="s">
        <v>43</v>
      </c>
      <c r="P662" s="42" t="s">
        <v>387</v>
      </c>
      <c r="Q662" s="42"/>
      <c r="R662" s="42" t="s">
        <v>392</v>
      </c>
      <c r="S662" s="55" t="s">
        <v>6587</v>
      </c>
      <c r="T662" s="56" t="s">
        <v>49</v>
      </c>
      <c r="U662" s="56"/>
      <c r="V662" s="55" t="s">
        <v>390</v>
      </c>
      <c r="W662" s="55" t="s">
        <v>391</v>
      </c>
      <c r="X662" s="55"/>
      <c r="Y662" s="57"/>
      <c r="Z662" s="57"/>
      <c r="AA662" s="57"/>
      <c r="AB662" s="57"/>
      <c r="AC662" s="57"/>
      <c r="AD662" s="57"/>
      <c r="AE662" s="57"/>
      <c r="AF662" s="57"/>
      <c r="AG662" s="57"/>
      <c r="AH662" s="57"/>
      <c r="AI662" s="57"/>
      <c r="AJ662" s="57"/>
      <c r="AK662" s="57"/>
      <c r="AL662" s="57"/>
      <c r="AM662" s="57"/>
      <c r="AN662" s="57"/>
      <c r="AO662" s="57"/>
      <c r="AP662" s="57"/>
      <c r="AQ662" s="57"/>
      <c r="AR662" s="57"/>
      <c r="AS662" s="57"/>
    </row>
    <row r="663" spans="1:45" ht="14.25" customHeight="1">
      <c r="A663" s="50" t="s">
        <v>6582</v>
      </c>
      <c r="B663" s="50" t="s">
        <v>6583</v>
      </c>
      <c r="C663" s="50" t="s">
        <v>6584</v>
      </c>
      <c r="D663" s="50" t="s">
        <v>6585</v>
      </c>
      <c r="E663" s="521" t="s">
        <v>1103</v>
      </c>
      <c r="F663" s="521" t="s">
        <v>198</v>
      </c>
      <c r="G663" s="116">
        <v>44381</v>
      </c>
      <c r="H663" s="382">
        <v>44746</v>
      </c>
      <c r="I663" s="458" t="s">
        <v>236</v>
      </c>
      <c r="J663" s="45">
        <f ca="1">H663-CONTROLE!$A$2</f>
        <v>-504</v>
      </c>
      <c r="K663" s="37" t="str">
        <f t="shared" ca="1" si="152"/>
        <v>ENCERRADO</v>
      </c>
      <c r="L663" s="55" t="s">
        <v>27</v>
      </c>
      <c r="M663" s="55" t="s">
        <v>28</v>
      </c>
      <c r="N663" s="47" t="s">
        <v>6586</v>
      </c>
      <c r="O663" s="42" t="s">
        <v>43</v>
      </c>
      <c r="P663" s="42" t="s">
        <v>387</v>
      </c>
      <c r="Q663" s="110"/>
      <c r="R663" s="110" t="s">
        <v>396</v>
      </c>
      <c r="S663" s="55" t="s">
        <v>2048</v>
      </c>
      <c r="T663" s="55" t="s">
        <v>1264</v>
      </c>
      <c r="U663" s="55" t="s">
        <v>6588</v>
      </c>
      <c r="V663" s="42" t="s">
        <v>6589</v>
      </c>
      <c r="W663" s="42" t="s">
        <v>746</v>
      </c>
      <c r="X663" s="42"/>
      <c r="Y663" s="48"/>
      <c r="Z663" s="48"/>
      <c r="AA663" s="48"/>
      <c r="AB663" s="48"/>
      <c r="AC663" s="48"/>
      <c r="AD663" s="48"/>
      <c r="AE663" s="48"/>
      <c r="AF663" s="48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</row>
    <row r="664" spans="1:45" ht="14.25" customHeight="1">
      <c r="A664" s="53" t="s">
        <v>6590</v>
      </c>
      <c r="B664" s="42" t="s">
        <v>6060</v>
      </c>
      <c r="C664" s="52" t="s">
        <v>6591</v>
      </c>
      <c r="D664" s="42" t="s">
        <v>1902</v>
      </c>
      <c r="E664" s="46" t="s">
        <v>1903</v>
      </c>
      <c r="F664" s="116"/>
      <c r="G664" s="116">
        <v>43756</v>
      </c>
      <c r="H664" s="116">
        <v>44121</v>
      </c>
      <c r="I664" s="45" t="s">
        <v>361</v>
      </c>
      <c r="J664" s="45">
        <f ca="1">H664-CONTROLE!$A$2</f>
        <v>-1129</v>
      </c>
      <c r="K664" s="371" t="str">
        <f t="shared" ca="1" si="152"/>
        <v>ENCERRADO</v>
      </c>
      <c r="L664" s="122" t="s">
        <v>72</v>
      </c>
      <c r="M664" s="42" t="s">
        <v>73</v>
      </c>
      <c r="N664" s="427"/>
      <c r="O664" s="427" t="s">
        <v>1305</v>
      </c>
      <c r="P664" s="42" t="s">
        <v>1306</v>
      </c>
      <c r="Q664" s="55"/>
      <c r="R664" s="55" t="s">
        <v>77</v>
      </c>
      <c r="S664" s="42" t="s">
        <v>6592</v>
      </c>
      <c r="T664" s="42" t="s">
        <v>2608</v>
      </c>
      <c r="U664" s="51"/>
      <c r="V664" s="51" t="s">
        <v>6593</v>
      </c>
      <c r="W664" s="42" t="s">
        <v>5225</v>
      </c>
      <c r="X664" s="48"/>
      <c r="Y664" s="48"/>
      <c r="Z664" s="48"/>
      <c r="AA664" s="48"/>
      <c r="AB664" s="48"/>
      <c r="AC664" s="48"/>
      <c r="AD664" s="48"/>
      <c r="AE664" s="48"/>
      <c r="AF664" s="48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</row>
    <row r="665" spans="1:45" ht="14.25" customHeight="1">
      <c r="A665" s="53" t="s">
        <v>6594</v>
      </c>
      <c r="B665" s="42" t="s">
        <v>6595</v>
      </c>
      <c r="C665" s="52" t="s">
        <v>6596</v>
      </c>
      <c r="D665" s="42" t="s">
        <v>6597</v>
      </c>
      <c r="E665" s="49" t="s">
        <v>181</v>
      </c>
      <c r="F665" s="116"/>
      <c r="G665" s="116">
        <v>43926</v>
      </c>
      <c r="H665" s="116">
        <v>44180</v>
      </c>
      <c r="I665" s="45" t="s">
        <v>199</v>
      </c>
      <c r="J665" s="45">
        <f ca="1">H665-CONTROLE!$A$2</f>
        <v>-1070</v>
      </c>
      <c r="K665" s="517" t="str">
        <f t="shared" ca="1" si="152"/>
        <v>ENCERRADO</v>
      </c>
      <c r="L665" s="42" t="s">
        <v>4912</v>
      </c>
      <c r="M665" s="42" t="s">
        <v>1954</v>
      </c>
      <c r="N665" s="427"/>
      <c r="O665" s="427" t="s">
        <v>87</v>
      </c>
      <c r="P665" s="42" t="s">
        <v>88</v>
      </c>
      <c r="Q665" s="427"/>
      <c r="R665" s="427" t="s">
        <v>90</v>
      </c>
      <c r="S665" s="427" t="s">
        <v>3599</v>
      </c>
      <c r="T665" s="42" t="s">
        <v>6598</v>
      </c>
      <c r="U665" s="42"/>
      <c r="V665" s="42" t="s">
        <v>6599</v>
      </c>
      <c r="W665" s="42" t="s">
        <v>4778</v>
      </c>
      <c r="X665" s="48"/>
      <c r="Y665" s="48"/>
      <c r="Z665" s="48"/>
      <c r="AA665" s="48"/>
      <c r="AB665" s="48"/>
      <c r="AC665" s="48"/>
      <c r="AD665" s="48"/>
      <c r="AE665" s="48"/>
      <c r="AF665" s="48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</row>
    <row r="666" spans="1:45" ht="14.25" customHeight="1">
      <c r="A666" s="53" t="s">
        <v>6600</v>
      </c>
      <c r="B666" s="42" t="s">
        <v>6543</v>
      </c>
      <c r="C666" s="52" t="s">
        <v>6601</v>
      </c>
      <c r="D666" s="42" t="s">
        <v>6580</v>
      </c>
      <c r="E666" s="516" t="s">
        <v>6546</v>
      </c>
      <c r="F666" s="387"/>
      <c r="G666" s="116">
        <v>43773</v>
      </c>
      <c r="H666" s="116">
        <v>44139</v>
      </c>
      <c r="I666" s="45" t="s">
        <v>55</v>
      </c>
      <c r="J666" s="45">
        <f ca="1">H666-CONTROLE!$A$2</f>
        <v>-1111</v>
      </c>
      <c r="K666" s="362" t="str">
        <f t="shared" ca="1" si="152"/>
        <v>ENCERRADO</v>
      </c>
      <c r="L666" s="363" t="s">
        <v>264</v>
      </c>
      <c r="M666" s="363" t="s">
        <v>265</v>
      </c>
      <c r="N666" s="63"/>
      <c r="O666" s="63" t="s">
        <v>267</v>
      </c>
      <c r="P666" s="56" t="s">
        <v>268</v>
      </c>
      <c r="Q666" s="56"/>
      <c r="R666" s="55" t="s">
        <v>603</v>
      </c>
      <c r="S666" s="363" t="s">
        <v>264</v>
      </c>
      <c r="T666" s="363" t="s">
        <v>265</v>
      </c>
      <c r="U666" s="63"/>
      <c r="V666" s="63" t="s">
        <v>267</v>
      </c>
      <c r="W666" s="56" t="s">
        <v>268</v>
      </c>
      <c r="X666" s="57"/>
      <c r="Y666" s="57"/>
      <c r="Z666" s="57"/>
      <c r="AA666" s="57"/>
      <c r="AB666" s="57"/>
      <c r="AC666" s="57"/>
      <c r="AD666" s="57"/>
      <c r="AE666" s="57"/>
      <c r="AF666" s="57"/>
      <c r="AG666" s="57"/>
      <c r="AH666" s="57"/>
      <c r="AI666" s="57"/>
      <c r="AJ666" s="57"/>
      <c r="AK666" s="57"/>
      <c r="AL666" s="57"/>
      <c r="AM666" s="57"/>
      <c r="AN666" s="57"/>
      <c r="AO666" s="57"/>
      <c r="AP666" s="57"/>
      <c r="AQ666" s="57"/>
      <c r="AR666" s="57"/>
      <c r="AS666" s="57"/>
    </row>
    <row r="667" spans="1:45" ht="14.25" customHeight="1">
      <c r="A667" s="53" t="s">
        <v>6602</v>
      </c>
      <c r="B667" s="42" t="s">
        <v>6543</v>
      </c>
      <c r="C667" s="52" t="s">
        <v>6603</v>
      </c>
      <c r="D667" s="42" t="s">
        <v>6604</v>
      </c>
      <c r="E667" s="516" t="s">
        <v>6546</v>
      </c>
      <c r="F667" s="387"/>
      <c r="G667" s="116">
        <v>43773</v>
      </c>
      <c r="H667" s="116">
        <v>44138</v>
      </c>
      <c r="I667" s="45" t="s">
        <v>55</v>
      </c>
      <c r="J667" s="45">
        <f ca="1">H667-CONTROLE!$A$2</f>
        <v>-1112</v>
      </c>
      <c r="K667" s="371" t="str">
        <f t="shared" ca="1" si="152"/>
        <v>ENCERRADO</v>
      </c>
      <c r="L667" s="122" t="s">
        <v>281</v>
      </c>
      <c r="M667" s="56" t="s">
        <v>282</v>
      </c>
      <c r="N667" s="513"/>
      <c r="O667" s="122" t="s">
        <v>284</v>
      </c>
      <c r="P667" s="56" t="s">
        <v>285</v>
      </c>
      <c r="Q667" s="56"/>
      <c r="R667" s="55" t="s">
        <v>286</v>
      </c>
      <c r="S667" s="55" t="s">
        <v>289</v>
      </c>
      <c r="T667" s="56" t="s">
        <v>290</v>
      </c>
      <c r="U667" s="119"/>
      <c r="V667" s="119" t="s">
        <v>287</v>
      </c>
      <c r="W667" s="56" t="s">
        <v>288</v>
      </c>
      <c r="X667" s="57"/>
      <c r="Y667" s="57"/>
      <c r="Z667" s="57"/>
      <c r="AA667" s="57"/>
      <c r="AB667" s="57"/>
      <c r="AC667" s="57"/>
      <c r="AD667" s="57"/>
      <c r="AE667" s="57"/>
      <c r="AF667" s="57"/>
      <c r="AG667" s="57"/>
      <c r="AH667" s="57"/>
      <c r="AI667" s="57"/>
      <c r="AJ667" s="57"/>
      <c r="AK667" s="57"/>
      <c r="AL667" s="57"/>
      <c r="AM667" s="57"/>
      <c r="AN667" s="57"/>
      <c r="AO667" s="57"/>
      <c r="AP667" s="57"/>
      <c r="AQ667" s="57"/>
      <c r="AR667" s="57"/>
      <c r="AS667" s="57"/>
    </row>
    <row r="668" spans="1:45" ht="14.25" customHeight="1">
      <c r="A668" s="445" t="s">
        <v>6605</v>
      </c>
      <c r="B668" s="32" t="s">
        <v>6583</v>
      </c>
      <c r="C668" s="32" t="s">
        <v>6606</v>
      </c>
      <c r="D668" s="32" t="s">
        <v>5709</v>
      </c>
      <c r="E668" s="33" t="s">
        <v>1103</v>
      </c>
      <c r="F668" s="33" t="s">
        <v>198</v>
      </c>
      <c r="G668" s="34">
        <v>44384</v>
      </c>
      <c r="H668" s="34">
        <v>45114</v>
      </c>
      <c r="I668" s="35" t="s">
        <v>236</v>
      </c>
      <c r="J668" s="36">
        <f ca="1">H668-CONTROLE!$A$2</f>
        <v>-136</v>
      </c>
      <c r="K668" s="37" t="str">
        <f t="shared" ca="1" si="152"/>
        <v>ENCERRADO</v>
      </c>
      <c r="L668" s="32" t="s">
        <v>56</v>
      </c>
      <c r="M668" s="32" t="s">
        <v>812</v>
      </c>
      <c r="N668" s="32" t="s">
        <v>6607</v>
      </c>
      <c r="O668" s="32" t="s">
        <v>379</v>
      </c>
      <c r="P668" s="32" t="s">
        <v>380</v>
      </c>
      <c r="Q668" s="39"/>
      <c r="R668" s="39" t="s">
        <v>61</v>
      </c>
      <c r="S668" s="32" t="s">
        <v>4908</v>
      </c>
      <c r="T668" s="32" t="s">
        <v>378</v>
      </c>
      <c r="U668" s="40"/>
      <c r="V668" s="32" t="s">
        <v>375</v>
      </c>
      <c r="W668" s="32" t="s">
        <v>376</v>
      </c>
      <c r="X668" s="40"/>
      <c r="Y668" s="41"/>
      <c r="Z668" s="41"/>
      <c r="AA668" s="41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</row>
    <row r="669" spans="1:45" ht="14.25" customHeight="1">
      <c r="A669" s="445" t="s">
        <v>6605</v>
      </c>
      <c r="B669" s="32" t="s">
        <v>6583</v>
      </c>
      <c r="C669" s="32" t="s">
        <v>6606</v>
      </c>
      <c r="D669" s="32" t="s">
        <v>5709</v>
      </c>
      <c r="E669" s="33" t="s">
        <v>1103</v>
      </c>
      <c r="F669" s="33" t="s">
        <v>198</v>
      </c>
      <c r="G669" s="34">
        <v>44384</v>
      </c>
      <c r="H669" s="34">
        <v>45114</v>
      </c>
      <c r="I669" s="35" t="s">
        <v>236</v>
      </c>
      <c r="J669" s="36">
        <f ca="1">H669-CONTROLE!$A$2</f>
        <v>-136</v>
      </c>
      <c r="K669" s="37" t="str">
        <f t="shared" ca="1" si="152"/>
        <v>ENCERRADO</v>
      </c>
      <c r="L669" s="32" t="s">
        <v>56</v>
      </c>
      <c r="M669" s="32" t="s">
        <v>812</v>
      </c>
      <c r="N669" s="32" t="s">
        <v>6607</v>
      </c>
      <c r="O669" s="32" t="s">
        <v>379</v>
      </c>
      <c r="P669" s="32" t="s">
        <v>380</v>
      </c>
      <c r="Q669" s="39"/>
      <c r="R669" s="39" t="s">
        <v>65</v>
      </c>
      <c r="S669" s="32" t="s">
        <v>6608</v>
      </c>
      <c r="T669" s="32" t="s">
        <v>200</v>
      </c>
      <c r="U669" s="40"/>
      <c r="V669" s="32" t="s">
        <v>6609</v>
      </c>
      <c r="W669" s="32" t="s">
        <v>1281</v>
      </c>
      <c r="X669" s="40"/>
      <c r="Y669" s="41"/>
      <c r="Z669" s="41"/>
      <c r="AA669" s="41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</row>
    <row r="670" spans="1:45" ht="14.25" customHeight="1">
      <c r="A670" s="31">
        <v>43525</v>
      </c>
      <c r="B670" s="254" t="s">
        <v>150</v>
      </c>
      <c r="C670" s="343" t="s">
        <v>6610</v>
      </c>
      <c r="D670" s="254" t="s">
        <v>6611</v>
      </c>
      <c r="E670" s="407" t="s">
        <v>137</v>
      </c>
      <c r="F670" s="298"/>
      <c r="G670" s="298">
        <v>44217</v>
      </c>
      <c r="H670" s="275">
        <v>44581</v>
      </c>
      <c r="I670" s="249" t="s">
        <v>138</v>
      </c>
      <c r="J670" s="249">
        <f ca="1">H670-CONTROLE!$A$2</f>
        <v>-669</v>
      </c>
      <c r="K670" s="522" t="str">
        <f t="shared" ca="1" si="152"/>
        <v>ENCERRADO</v>
      </c>
      <c r="L670" s="523" t="s">
        <v>2690</v>
      </c>
      <c r="M670" s="524" t="s">
        <v>2691</v>
      </c>
      <c r="N670" s="502" t="s">
        <v>6612</v>
      </c>
      <c r="O670" s="524" t="s">
        <v>127</v>
      </c>
      <c r="P670" s="304" t="s">
        <v>128</v>
      </c>
      <c r="Q670" s="304"/>
      <c r="R670" s="304" t="s">
        <v>129</v>
      </c>
      <c r="S670" s="254" t="s">
        <v>730</v>
      </c>
      <c r="T670" s="304" t="s">
        <v>731</v>
      </c>
      <c r="U670" s="304"/>
      <c r="V670" s="304" t="s">
        <v>2875</v>
      </c>
      <c r="W670" s="304" t="s">
        <v>1057</v>
      </c>
      <c r="X670" s="304"/>
      <c r="Y670" s="525"/>
      <c r="Z670" s="525"/>
      <c r="AA670" s="525"/>
      <c r="AB670" s="525"/>
      <c r="AC670" s="525"/>
      <c r="AD670" s="525"/>
      <c r="AE670" s="525"/>
      <c r="AF670" s="525"/>
      <c r="AG670" s="525"/>
      <c r="AH670" s="525"/>
      <c r="AI670" s="525"/>
      <c r="AJ670" s="525"/>
      <c r="AK670" s="525"/>
      <c r="AL670" s="525"/>
      <c r="AM670" s="525"/>
      <c r="AN670" s="525"/>
      <c r="AO670" s="525"/>
      <c r="AP670" s="525"/>
      <c r="AQ670" s="525"/>
      <c r="AR670" s="525"/>
      <c r="AS670" s="525"/>
    </row>
    <row r="671" spans="1:45" ht="14.25" customHeight="1">
      <c r="A671" s="42" t="s">
        <v>6613</v>
      </c>
      <c r="B671" s="42" t="s">
        <v>6060</v>
      </c>
      <c r="C671" s="50" t="s">
        <v>6614</v>
      </c>
      <c r="D671" s="50" t="s">
        <v>6520</v>
      </c>
      <c r="E671" s="509" t="s">
        <v>6521</v>
      </c>
      <c r="F671" s="526"/>
      <c r="G671" s="61">
        <v>43754</v>
      </c>
      <c r="H671" s="527">
        <v>44119</v>
      </c>
      <c r="I671" s="458" t="s">
        <v>361</v>
      </c>
      <c r="J671" s="45">
        <f ca="1">H671-CONTROLE!$A$2</f>
        <v>-1131</v>
      </c>
      <c r="K671" s="362" t="str">
        <f t="shared" ca="1" si="152"/>
        <v>ENCERRADO</v>
      </c>
      <c r="L671" s="122" t="s">
        <v>6615</v>
      </c>
      <c r="M671" s="56" t="s">
        <v>5178</v>
      </c>
      <c r="N671" s="56"/>
      <c r="O671" s="56" t="s">
        <v>170</v>
      </c>
      <c r="P671" s="56" t="s">
        <v>3832</v>
      </c>
      <c r="Q671" s="512"/>
      <c r="R671" s="512" t="s">
        <v>172</v>
      </c>
      <c r="S671" s="528" t="s">
        <v>5175</v>
      </c>
      <c r="T671" s="512" t="s">
        <v>5176</v>
      </c>
      <c r="U671" s="120"/>
      <c r="V671" s="56" t="s">
        <v>6616</v>
      </c>
      <c r="W671" s="56" t="s">
        <v>3834</v>
      </c>
      <c r="X671" s="57"/>
      <c r="Y671" s="57"/>
      <c r="Z671" s="57"/>
      <c r="AA671" s="57"/>
      <c r="AB671" s="57"/>
      <c r="AC671" s="57"/>
      <c r="AD671" s="57"/>
      <c r="AE671" s="57"/>
      <c r="AF671" s="57"/>
      <c r="AG671" s="57"/>
      <c r="AH671" s="57"/>
      <c r="AI671" s="57"/>
      <c r="AJ671" s="57"/>
      <c r="AK671" s="57"/>
      <c r="AL671" s="57"/>
      <c r="AM671" s="57"/>
      <c r="AN671" s="57"/>
      <c r="AO671" s="57"/>
      <c r="AP671" s="57"/>
      <c r="AQ671" s="57"/>
      <c r="AR671" s="57"/>
      <c r="AS671" s="57"/>
    </row>
    <row r="672" spans="1:45" ht="14.25" customHeight="1">
      <c r="A672" s="55" t="s">
        <v>6617</v>
      </c>
      <c r="B672" s="56" t="s">
        <v>6618</v>
      </c>
      <c r="C672" s="56" t="s">
        <v>6619</v>
      </c>
      <c r="D672" s="56" t="s">
        <v>6620</v>
      </c>
      <c r="E672" s="527"/>
      <c r="F672" s="527"/>
      <c r="G672" s="527">
        <v>43619</v>
      </c>
      <c r="H672" s="527">
        <v>43739</v>
      </c>
      <c r="I672" s="383"/>
      <c r="J672" s="256">
        <f ca="1">H672-A2</f>
        <v>-1511</v>
      </c>
      <c r="K672" s="517" t="str">
        <f t="shared" ca="1" si="152"/>
        <v>ENCERRADO</v>
      </c>
      <c r="L672" s="379" t="s">
        <v>1308</v>
      </c>
      <c r="M672" s="529" t="s">
        <v>1309</v>
      </c>
      <c r="N672" s="529"/>
      <c r="O672" s="529" t="s">
        <v>87</v>
      </c>
      <c r="P672" s="55" t="s">
        <v>88</v>
      </c>
      <c r="Q672" s="122"/>
      <c r="R672" s="122" t="s">
        <v>6621</v>
      </c>
      <c r="S672" s="55" t="s">
        <v>1311</v>
      </c>
      <c r="T672" s="55" t="s">
        <v>1312</v>
      </c>
      <c r="U672" s="55"/>
      <c r="V672" s="55"/>
      <c r="W672" s="55"/>
      <c r="X672" s="57"/>
      <c r="Y672" s="57"/>
      <c r="Z672" s="57"/>
      <c r="AA672" s="57"/>
      <c r="AB672" s="57"/>
      <c r="AC672" s="57"/>
      <c r="AD672" s="57"/>
      <c r="AE672" s="57"/>
      <c r="AF672" s="57"/>
      <c r="AG672" s="57"/>
      <c r="AH672" s="57"/>
      <c r="AI672" s="57"/>
      <c r="AJ672" s="57"/>
      <c r="AK672" s="57"/>
      <c r="AL672" s="57"/>
      <c r="AM672" s="57"/>
      <c r="AN672" s="57"/>
      <c r="AO672" s="57"/>
      <c r="AP672" s="57"/>
      <c r="AQ672" s="57"/>
      <c r="AR672" s="57"/>
      <c r="AS672" s="57"/>
    </row>
    <row r="673" spans="1:45" ht="14.25" customHeight="1">
      <c r="A673" s="55" t="s">
        <v>6617</v>
      </c>
      <c r="B673" s="56" t="s">
        <v>6618</v>
      </c>
      <c r="C673" s="56" t="s">
        <v>6619</v>
      </c>
      <c r="D673" s="56" t="s">
        <v>6620</v>
      </c>
      <c r="E673" s="527"/>
      <c r="F673" s="527"/>
      <c r="G673" s="527">
        <v>43619</v>
      </c>
      <c r="H673" s="527">
        <v>43739</v>
      </c>
      <c r="I673" s="383"/>
      <c r="J673" s="256">
        <f ca="1">H673-A2</f>
        <v>-1511</v>
      </c>
      <c r="K673" s="517" t="str">
        <f t="shared" ca="1" si="152"/>
        <v>ENCERRADO</v>
      </c>
      <c r="L673" s="379" t="s">
        <v>1308</v>
      </c>
      <c r="M673" s="529" t="s">
        <v>1309</v>
      </c>
      <c r="N673" s="529"/>
      <c r="O673" s="529" t="s">
        <v>87</v>
      </c>
      <c r="P673" s="55" t="s">
        <v>88</v>
      </c>
      <c r="Q673" s="122"/>
      <c r="R673" s="122" t="s">
        <v>5314</v>
      </c>
      <c r="S673" s="55" t="s">
        <v>2330</v>
      </c>
      <c r="T673" s="55" t="s">
        <v>4620</v>
      </c>
      <c r="U673" s="55"/>
      <c r="V673" s="55"/>
      <c r="W673" s="55"/>
      <c r="X673" s="57"/>
      <c r="Y673" s="57"/>
      <c r="Z673" s="57"/>
      <c r="AA673" s="57"/>
      <c r="AB673" s="57"/>
      <c r="AC673" s="57"/>
      <c r="AD673" s="57"/>
      <c r="AE673" s="57"/>
      <c r="AF673" s="57"/>
      <c r="AG673" s="57"/>
      <c r="AH673" s="57"/>
      <c r="AI673" s="57"/>
      <c r="AJ673" s="57"/>
      <c r="AK673" s="57"/>
      <c r="AL673" s="57"/>
      <c r="AM673" s="57"/>
      <c r="AN673" s="57"/>
      <c r="AO673" s="57"/>
      <c r="AP673" s="57"/>
      <c r="AQ673" s="57"/>
      <c r="AR673" s="57"/>
      <c r="AS673" s="57"/>
    </row>
    <row r="674" spans="1:45" ht="14.25" customHeight="1">
      <c r="A674" s="55" t="s">
        <v>6622</v>
      </c>
      <c r="B674" s="56" t="s">
        <v>6618</v>
      </c>
      <c r="C674" s="56" t="s">
        <v>6623</v>
      </c>
      <c r="D674" s="56" t="s">
        <v>6620</v>
      </c>
      <c r="E674" s="530"/>
      <c r="F674" s="530"/>
      <c r="G674" s="531">
        <v>43759</v>
      </c>
      <c r="H674" s="530">
        <v>43881</v>
      </c>
      <c r="I674" s="458" t="s">
        <v>153</v>
      </c>
      <c r="J674" s="51">
        <f t="shared" ref="J674:J675" ca="1" si="153">H674-$A$2</f>
        <v>-1369</v>
      </c>
      <c r="K674" s="362" t="str">
        <f t="shared" ca="1" si="152"/>
        <v>ENCERRADO</v>
      </c>
      <c r="L674" s="42" t="s">
        <v>56</v>
      </c>
      <c r="M674" s="42" t="s">
        <v>812</v>
      </c>
      <c r="N674" s="42"/>
      <c r="O674" s="42" t="s">
        <v>4908</v>
      </c>
      <c r="P674" s="42" t="s">
        <v>378</v>
      </c>
      <c r="Q674" s="55"/>
      <c r="R674" s="55" t="s">
        <v>6050</v>
      </c>
      <c r="S674" s="55" t="s">
        <v>6624</v>
      </c>
      <c r="T674" s="119" t="s">
        <v>3769</v>
      </c>
      <c r="U674" s="56"/>
      <c r="V674" s="55"/>
      <c r="W674" s="529"/>
      <c r="X674" s="57"/>
      <c r="Y674" s="57"/>
      <c r="Z674" s="57"/>
      <c r="AA674" s="57"/>
      <c r="AB674" s="57"/>
      <c r="AC674" s="57"/>
      <c r="AD674" s="57"/>
      <c r="AE674" s="57"/>
      <c r="AF674" s="57"/>
      <c r="AG674" s="57"/>
      <c r="AH674" s="57"/>
      <c r="AI674" s="57"/>
      <c r="AJ674" s="57"/>
      <c r="AK674" s="57"/>
      <c r="AL674" s="57"/>
      <c r="AM674" s="57"/>
      <c r="AN674" s="57"/>
      <c r="AO674" s="57"/>
      <c r="AP674" s="57"/>
      <c r="AQ674" s="57"/>
      <c r="AR674" s="57"/>
      <c r="AS674" s="57"/>
    </row>
    <row r="675" spans="1:45" ht="14.25" customHeight="1">
      <c r="A675" s="532" t="s">
        <v>6625</v>
      </c>
      <c r="B675" s="56" t="s">
        <v>6618</v>
      </c>
      <c r="C675" s="56" t="s">
        <v>6623</v>
      </c>
      <c r="D675" s="56" t="s">
        <v>6620</v>
      </c>
      <c r="E675" s="530"/>
      <c r="F675" s="530"/>
      <c r="G675" s="531">
        <v>43759</v>
      </c>
      <c r="H675" s="530">
        <v>43881</v>
      </c>
      <c r="I675" s="458" t="s">
        <v>153</v>
      </c>
      <c r="J675" s="51">
        <f t="shared" ca="1" si="153"/>
        <v>-1369</v>
      </c>
      <c r="K675" s="362" t="str">
        <f t="shared" ca="1" si="152"/>
        <v>ENCERRADO</v>
      </c>
      <c r="L675" s="42" t="s">
        <v>56</v>
      </c>
      <c r="M675" s="42" t="s">
        <v>812</v>
      </c>
      <c r="N675" s="42"/>
      <c r="O675" s="42" t="s">
        <v>4908</v>
      </c>
      <c r="P675" s="42" t="s">
        <v>378</v>
      </c>
      <c r="Q675" s="55"/>
      <c r="R675" s="55" t="s">
        <v>5415</v>
      </c>
      <c r="S675" s="55" t="s">
        <v>2330</v>
      </c>
      <c r="T675" s="119" t="s">
        <v>4620</v>
      </c>
      <c r="U675" s="56"/>
      <c r="V675" s="55"/>
      <c r="W675" s="529"/>
      <c r="X675" s="57"/>
      <c r="Y675" s="57"/>
      <c r="Z675" s="57"/>
      <c r="AA675" s="57"/>
      <c r="AB675" s="57"/>
      <c r="AC675" s="57"/>
      <c r="AD675" s="57"/>
      <c r="AE675" s="57"/>
      <c r="AF675" s="57"/>
      <c r="AG675" s="57"/>
      <c r="AH675" s="57"/>
      <c r="AI675" s="57"/>
      <c r="AJ675" s="57"/>
      <c r="AK675" s="57"/>
      <c r="AL675" s="57"/>
      <c r="AM675" s="57"/>
      <c r="AN675" s="57"/>
      <c r="AO675" s="57"/>
      <c r="AP675" s="57"/>
      <c r="AQ675" s="57"/>
      <c r="AR675" s="57"/>
      <c r="AS675" s="57"/>
    </row>
    <row r="676" spans="1:45" ht="14.25" customHeight="1">
      <c r="A676" s="42" t="s">
        <v>6626</v>
      </c>
      <c r="B676" s="50" t="s">
        <v>6543</v>
      </c>
      <c r="C676" s="50" t="s">
        <v>6627</v>
      </c>
      <c r="D676" s="50" t="s">
        <v>6580</v>
      </c>
      <c r="E676" s="509" t="s">
        <v>6546</v>
      </c>
      <c r="F676" s="526"/>
      <c r="G676" s="61">
        <v>43726</v>
      </c>
      <c r="H676" s="527">
        <v>44092</v>
      </c>
      <c r="I676" s="458" t="s">
        <v>212</v>
      </c>
      <c r="J676" s="45">
        <f ca="1">H676-CONTROLE!$A$2</f>
        <v>-1158</v>
      </c>
      <c r="K676" s="517" t="str">
        <f t="shared" ca="1" si="152"/>
        <v>ENCERRADO</v>
      </c>
      <c r="L676" s="520" t="s">
        <v>240</v>
      </c>
      <c r="M676" s="42" t="s">
        <v>241</v>
      </c>
      <c r="N676" s="55"/>
      <c r="O676" s="55" t="s">
        <v>6628</v>
      </c>
      <c r="P676" s="56" t="s">
        <v>6629</v>
      </c>
      <c r="Q676" s="56"/>
      <c r="R676" s="55" t="s">
        <v>242</v>
      </c>
      <c r="S676" s="55" t="s">
        <v>848</v>
      </c>
      <c r="T676" s="119" t="s">
        <v>849</v>
      </c>
      <c r="U676" s="56"/>
      <c r="V676" s="55" t="s">
        <v>570</v>
      </c>
      <c r="W676" s="529" t="s">
        <v>238</v>
      </c>
      <c r="X676" s="57"/>
      <c r="Y676" s="57"/>
      <c r="Z676" s="57"/>
      <c r="AA676" s="57"/>
      <c r="AB676" s="57"/>
      <c r="AC676" s="57"/>
      <c r="AD676" s="57"/>
      <c r="AE676" s="57"/>
      <c r="AF676" s="57"/>
      <c r="AG676" s="57"/>
      <c r="AH676" s="57"/>
      <c r="AI676" s="57"/>
      <c r="AJ676" s="57"/>
      <c r="AK676" s="57"/>
      <c r="AL676" s="57"/>
      <c r="AM676" s="57"/>
      <c r="AN676" s="57"/>
      <c r="AO676" s="57"/>
      <c r="AP676" s="57"/>
      <c r="AQ676" s="57"/>
      <c r="AR676" s="57"/>
      <c r="AS676" s="57"/>
    </row>
    <row r="677" spans="1:45" ht="14.25" customHeight="1">
      <c r="A677" s="31" t="s">
        <v>6630</v>
      </c>
      <c r="B677" s="32" t="s">
        <v>6524</v>
      </c>
      <c r="C677" s="32" t="s">
        <v>6631</v>
      </c>
      <c r="D677" s="32" t="s">
        <v>6632</v>
      </c>
      <c r="E677" s="33" t="s">
        <v>211</v>
      </c>
      <c r="F677" s="33" t="s">
        <v>25</v>
      </c>
      <c r="G677" s="34">
        <v>44353</v>
      </c>
      <c r="H677" s="34">
        <v>44717</v>
      </c>
      <c r="I677" s="35" t="s">
        <v>219</v>
      </c>
      <c r="J677" s="36">
        <f ca="1">H677-CONTROLE!$A$2</f>
        <v>-533</v>
      </c>
      <c r="K677" s="37" t="str">
        <f t="shared" ca="1" si="152"/>
        <v>ENCERRADO</v>
      </c>
      <c r="L677" s="32" t="s">
        <v>5894</v>
      </c>
      <c r="M677" s="32" t="s">
        <v>6633</v>
      </c>
      <c r="N677" s="32" t="s">
        <v>6634</v>
      </c>
      <c r="O677" s="32" t="s">
        <v>154</v>
      </c>
      <c r="P677" s="32" t="s">
        <v>4625</v>
      </c>
      <c r="Q677" s="39"/>
      <c r="R677" s="39" t="s">
        <v>160</v>
      </c>
      <c r="S677" s="32" t="s">
        <v>1462</v>
      </c>
      <c r="T677" s="32" t="s">
        <v>1463</v>
      </c>
      <c r="U677" s="40"/>
      <c r="V677" s="32" t="s">
        <v>2750</v>
      </c>
      <c r="W677" s="32" t="s">
        <v>2751</v>
      </c>
      <c r="X677" s="40"/>
      <c r="Y677" s="41"/>
      <c r="Z677" s="41"/>
      <c r="AA677" s="41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</row>
    <row r="678" spans="1:45" ht="14.25" customHeight="1">
      <c r="A678" s="42" t="s">
        <v>6635</v>
      </c>
      <c r="B678" s="42" t="s">
        <v>6543</v>
      </c>
      <c r="C678" s="50" t="s">
        <v>6636</v>
      </c>
      <c r="D678" s="50" t="s">
        <v>6545</v>
      </c>
      <c r="E678" s="509" t="s">
        <v>6546</v>
      </c>
      <c r="F678" s="526"/>
      <c r="G678" s="61">
        <v>43748</v>
      </c>
      <c r="H678" s="527">
        <v>44114</v>
      </c>
      <c r="I678" s="458" t="s">
        <v>361</v>
      </c>
      <c r="J678" s="45">
        <f ca="1">H678-CONTROLE!$A$2</f>
        <v>-1136</v>
      </c>
      <c r="K678" s="362" t="str">
        <f t="shared" ca="1" si="152"/>
        <v>ENCERRADO</v>
      </c>
      <c r="L678" s="427" t="s">
        <v>5973</v>
      </c>
      <c r="M678" s="42" t="s">
        <v>5974</v>
      </c>
      <c r="N678" s="42"/>
      <c r="O678" s="42" t="s">
        <v>220</v>
      </c>
      <c r="P678" s="42" t="s">
        <v>221</v>
      </c>
      <c r="Q678" s="427"/>
      <c r="R678" s="427" t="s">
        <v>226</v>
      </c>
      <c r="S678" s="435" t="s">
        <v>4724</v>
      </c>
      <c r="T678" s="119" t="s">
        <v>1029</v>
      </c>
      <c r="U678" s="50"/>
      <c r="V678" s="42" t="s">
        <v>230</v>
      </c>
      <c r="W678" s="42" t="s">
        <v>231</v>
      </c>
      <c r="X678" s="48"/>
      <c r="Y678" s="48"/>
      <c r="Z678" s="48"/>
      <c r="AA678" s="48"/>
      <c r="AB678" s="48"/>
      <c r="AC678" s="48"/>
      <c r="AD678" s="48"/>
      <c r="AE678" s="48"/>
      <c r="AF678" s="48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</row>
    <row r="679" spans="1:45" ht="14.25" customHeight="1">
      <c r="A679" s="42" t="s">
        <v>6637</v>
      </c>
      <c r="B679" s="50" t="s">
        <v>6543</v>
      </c>
      <c r="C679" s="50" t="s">
        <v>6638</v>
      </c>
      <c r="D679" s="50" t="s">
        <v>6580</v>
      </c>
      <c r="E679" s="509" t="s">
        <v>6546</v>
      </c>
      <c r="F679" s="526"/>
      <c r="G679" s="61">
        <v>43754</v>
      </c>
      <c r="H679" s="527">
        <v>44119</v>
      </c>
      <c r="I679" s="458" t="s">
        <v>361</v>
      </c>
      <c r="J679" s="45">
        <f ca="1">H679-CONTROLE!$A$2</f>
        <v>-1131</v>
      </c>
      <c r="K679" s="517" t="str">
        <f t="shared" ca="1" si="152"/>
        <v>ENCERRADO</v>
      </c>
      <c r="L679" s="520" t="s">
        <v>6639</v>
      </c>
      <c r="M679" s="42" t="s">
        <v>5909</v>
      </c>
      <c r="N679" s="55"/>
      <c r="O679" s="55" t="s">
        <v>341</v>
      </c>
      <c r="P679" s="56" t="s">
        <v>342</v>
      </c>
      <c r="Q679" s="56"/>
      <c r="R679" s="55" t="s">
        <v>346</v>
      </c>
      <c r="S679" s="55" t="s">
        <v>861</v>
      </c>
      <c r="T679" s="119" t="s">
        <v>862</v>
      </c>
      <c r="U679" s="56"/>
      <c r="V679" s="55" t="s">
        <v>5542</v>
      </c>
      <c r="W679" s="529" t="s">
        <v>6640</v>
      </c>
      <c r="X679" s="57"/>
      <c r="Y679" s="57"/>
      <c r="Z679" s="57"/>
      <c r="AA679" s="57"/>
      <c r="AB679" s="57"/>
      <c r="AC679" s="57"/>
      <c r="AD679" s="57"/>
      <c r="AE679" s="57"/>
      <c r="AF679" s="57"/>
      <c r="AG679" s="57"/>
      <c r="AH679" s="57"/>
      <c r="AI679" s="57"/>
      <c r="AJ679" s="57"/>
      <c r="AK679" s="57"/>
      <c r="AL679" s="57"/>
      <c r="AM679" s="57"/>
      <c r="AN679" s="57"/>
      <c r="AO679" s="57"/>
      <c r="AP679" s="57"/>
      <c r="AQ679" s="57"/>
      <c r="AR679" s="57"/>
      <c r="AS679" s="57"/>
    </row>
    <row r="680" spans="1:45" ht="14.25" customHeight="1">
      <c r="A680" s="42" t="s">
        <v>6637</v>
      </c>
      <c r="B680" s="50" t="s">
        <v>6543</v>
      </c>
      <c r="C680" s="50" t="s">
        <v>6638</v>
      </c>
      <c r="D680" s="50" t="s">
        <v>6580</v>
      </c>
      <c r="E680" s="509" t="s">
        <v>6546</v>
      </c>
      <c r="F680" s="526"/>
      <c r="G680" s="61">
        <v>43754</v>
      </c>
      <c r="H680" s="527">
        <v>44119</v>
      </c>
      <c r="I680" s="458" t="s">
        <v>361</v>
      </c>
      <c r="J680" s="45">
        <f ca="1">H680-CONTROLE!$A$2</f>
        <v>-1131</v>
      </c>
      <c r="K680" s="517" t="str">
        <f t="shared" ca="1" si="152"/>
        <v>ENCERRADO</v>
      </c>
      <c r="L680" s="520" t="s">
        <v>6639</v>
      </c>
      <c r="M680" s="42" t="s">
        <v>5909</v>
      </c>
      <c r="N680" s="55"/>
      <c r="O680" s="55" t="s">
        <v>341</v>
      </c>
      <c r="P680" s="56" t="s">
        <v>342</v>
      </c>
      <c r="Q680" s="56"/>
      <c r="R680" s="55" t="s">
        <v>353</v>
      </c>
      <c r="S680" s="55" t="s">
        <v>929</v>
      </c>
      <c r="T680" s="119" t="s">
        <v>358</v>
      </c>
      <c r="U680" s="56"/>
      <c r="V680" s="55" t="s">
        <v>3383</v>
      </c>
      <c r="W680" s="529" t="s">
        <v>802</v>
      </c>
      <c r="X680" s="57"/>
      <c r="Y680" s="57"/>
      <c r="Z680" s="57"/>
      <c r="AA680" s="57"/>
      <c r="AB680" s="57"/>
      <c r="AC680" s="57"/>
      <c r="AD680" s="57"/>
      <c r="AE680" s="57"/>
      <c r="AF680" s="57"/>
      <c r="AG680" s="57"/>
      <c r="AH680" s="57"/>
      <c r="AI680" s="57"/>
      <c r="AJ680" s="57"/>
      <c r="AK680" s="57"/>
      <c r="AL680" s="57"/>
      <c r="AM680" s="57"/>
      <c r="AN680" s="57"/>
      <c r="AO680" s="57"/>
      <c r="AP680" s="57"/>
      <c r="AQ680" s="57"/>
      <c r="AR680" s="57"/>
      <c r="AS680" s="57"/>
    </row>
    <row r="681" spans="1:45" ht="14.25" customHeight="1">
      <c r="A681" s="42" t="s">
        <v>6641</v>
      </c>
      <c r="B681" s="42" t="s">
        <v>6060</v>
      </c>
      <c r="C681" s="50" t="s">
        <v>6642</v>
      </c>
      <c r="D681" s="42" t="s">
        <v>1902</v>
      </c>
      <c r="E681" s="49" t="s">
        <v>1903</v>
      </c>
      <c r="F681" s="61"/>
      <c r="G681" s="61">
        <v>43769</v>
      </c>
      <c r="H681" s="527">
        <v>44135</v>
      </c>
      <c r="I681" s="458" t="s">
        <v>361</v>
      </c>
      <c r="J681" s="45">
        <f ca="1">H681-CONTROLE!$A$2</f>
        <v>-1115</v>
      </c>
      <c r="K681" s="371" t="str">
        <f t="shared" ca="1" si="152"/>
        <v>ENCERRADO</v>
      </c>
      <c r="L681" s="427" t="s">
        <v>1904</v>
      </c>
      <c r="M681" s="42" t="s">
        <v>6643</v>
      </c>
      <c r="N681" s="42"/>
      <c r="O681" s="42" t="s">
        <v>5131</v>
      </c>
      <c r="P681" s="42" t="s">
        <v>654</v>
      </c>
      <c r="Q681" s="427"/>
      <c r="R681" s="427" t="s">
        <v>187</v>
      </c>
      <c r="S681" s="435" t="s">
        <v>6644</v>
      </c>
      <c r="T681" s="119" t="s">
        <v>1908</v>
      </c>
      <c r="U681" s="50"/>
      <c r="V681" s="42" t="s">
        <v>191</v>
      </c>
      <c r="W681" s="42" t="s">
        <v>879</v>
      </c>
      <c r="X681" s="48"/>
      <c r="Y681" s="48"/>
      <c r="Z681" s="48"/>
      <c r="AA681" s="48"/>
      <c r="AB681" s="48"/>
      <c r="AC681" s="48"/>
      <c r="AD681" s="48"/>
      <c r="AE681" s="48"/>
      <c r="AF681" s="48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</row>
    <row r="682" spans="1:45" ht="14.25" customHeight="1">
      <c r="A682" s="42" t="s">
        <v>6645</v>
      </c>
      <c r="B682" s="50" t="s">
        <v>6646</v>
      </c>
      <c r="C682" s="50" t="s">
        <v>6647</v>
      </c>
      <c r="D682" s="42" t="s">
        <v>6648</v>
      </c>
      <c r="E682" s="533" t="s">
        <v>1605</v>
      </c>
      <c r="F682" s="62"/>
      <c r="G682" s="62" t="s">
        <v>6649</v>
      </c>
      <c r="H682" s="527" t="s">
        <v>6650</v>
      </c>
      <c r="I682" s="458" t="s">
        <v>199</v>
      </c>
      <c r="J682" s="45">
        <f ca="1">H682-CONTROLE!$A$2</f>
        <v>-956</v>
      </c>
      <c r="K682" s="534" t="str">
        <f t="shared" ca="1" si="152"/>
        <v>ENCERRADO</v>
      </c>
      <c r="L682" s="55" t="s">
        <v>1854</v>
      </c>
      <c r="M682" s="63" t="s">
        <v>5569</v>
      </c>
      <c r="N682" s="51"/>
      <c r="O682" s="51" t="s">
        <v>619</v>
      </c>
      <c r="P682" s="42" t="s">
        <v>620</v>
      </c>
      <c r="Q682" s="55"/>
      <c r="R682" s="55" t="s">
        <v>6651</v>
      </c>
      <c r="S682" s="119" t="s">
        <v>6652</v>
      </c>
      <c r="T682" s="535" t="s">
        <v>6066</v>
      </c>
      <c r="U682" s="119"/>
      <c r="V682" s="63" t="s">
        <v>6653</v>
      </c>
      <c r="W682" s="119" t="s">
        <v>6654</v>
      </c>
      <c r="X682" s="57"/>
      <c r="Y682" s="57"/>
      <c r="Z682" s="57"/>
      <c r="AA682" s="57"/>
      <c r="AB682" s="57"/>
      <c r="AC682" s="57"/>
      <c r="AD682" s="57"/>
      <c r="AE682" s="57"/>
      <c r="AF682" s="57"/>
      <c r="AG682" s="57"/>
      <c r="AH682" s="57"/>
      <c r="AI682" s="57"/>
      <c r="AJ682" s="57"/>
      <c r="AK682" s="57"/>
      <c r="AL682" s="57"/>
      <c r="AM682" s="57"/>
      <c r="AN682" s="57"/>
      <c r="AO682" s="57"/>
      <c r="AP682" s="57"/>
      <c r="AQ682" s="57"/>
      <c r="AR682" s="57"/>
      <c r="AS682" s="57"/>
    </row>
    <row r="683" spans="1:45" ht="14.25" customHeight="1">
      <c r="A683" s="42" t="s">
        <v>6645</v>
      </c>
      <c r="B683" s="50" t="s">
        <v>6646</v>
      </c>
      <c r="C683" s="50" t="s">
        <v>6647</v>
      </c>
      <c r="D683" s="42" t="s">
        <v>6648</v>
      </c>
      <c r="E683" s="533" t="s">
        <v>1605</v>
      </c>
      <c r="F683" s="62"/>
      <c r="G683" s="62" t="s">
        <v>6649</v>
      </c>
      <c r="H683" s="527" t="s">
        <v>6650</v>
      </c>
      <c r="I683" s="45" t="s">
        <v>199</v>
      </c>
      <c r="J683" s="45">
        <f ca="1">H683-CONTROLE!$A$2</f>
        <v>-956</v>
      </c>
      <c r="K683" s="534" t="str">
        <f t="shared" ca="1" si="152"/>
        <v>ENCERRADO</v>
      </c>
      <c r="L683" s="55" t="s">
        <v>1854</v>
      </c>
      <c r="M683" s="63" t="s">
        <v>5569</v>
      </c>
      <c r="N683" s="51"/>
      <c r="O683" s="51" t="s">
        <v>619</v>
      </c>
      <c r="P683" s="42" t="s">
        <v>620</v>
      </c>
      <c r="Q683" s="536"/>
      <c r="R683" s="536" t="s">
        <v>6655</v>
      </c>
      <c r="S683" s="537" t="s">
        <v>6656</v>
      </c>
      <c r="T683" s="537" t="s">
        <v>6656</v>
      </c>
      <c r="U683" s="537"/>
      <c r="V683" s="538" t="s">
        <v>6657</v>
      </c>
      <c r="W683" s="537" t="s">
        <v>1613</v>
      </c>
      <c r="X683" s="57"/>
      <c r="Y683" s="57"/>
      <c r="Z683" s="57"/>
      <c r="AA683" s="57"/>
      <c r="AB683" s="57"/>
      <c r="AC683" s="57"/>
      <c r="AD683" s="57"/>
      <c r="AE683" s="57"/>
      <c r="AF683" s="57"/>
      <c r="AG683" s="57"/>
      <c r="AH683" s="57"/>
      <c r="AI683" s="57"/>
      <c r="AJ683" s="57"/>
      <c r="AK683" s="57"/>
      <c r="AL683" s="57"/>
      <c r="AM683" s="57"/>
      <c r="AN683" s="57"/>
      <c r="AO683" s="57"/>
      <c r="AP683" s="57"/>
      <c r="AQ683" s="57"/>
      <c r="AR683" s="57"/>
      <c r="AS683" s="57"/>
    </row>
    <row r="684" spans="1:45" ht="14.25" customHeight="1">
      <c r="A684" s="42" t="s">
        <v>6658</v>
      </c>
      <c r="B684" s="42" t="s">
        <v>6659</v>
      </c>
      <c r="C684" s="42" t="s">
        <v>6660</v>
      </c>
      <c r="D684" s="42" t="s">
        <v>5852</v>
      </c>
      <c r="E684" s="46" t="s">
        <v>1103</v>
      </c>
      <c r="F684" s="116"/>
      <c r="G684" s="116">
        <v>43691</v>
      </c>
      <c r="H684" s="116">
        <v>44056</v>
      </c>
      <c r="I684" s="45" t="s">
        <v>633</v>
      </c>
      <c r="J684" s="45">
        <f ca="1">H684-CONTROLE!$A$2</f>
        <v>-1194</v>
      </c>
      <c r="K684" s="46" t="str">
        <f t="shared" ca="1" si="152"/>
        <v>ENCERRADO</v>
      </c>
      <c r="L684" s="42" t="s">
        <v>154</v>
      </c>
      <c r="M684" s="42" t="s">
        <v>155</v>
      </c>
      <c r="N684" s="427"/>
      <c r="O684" s="427" t="s">
        <v>584</v>
      </c>
      <c r="P684" s="42" t="s">
        <v>585</v>
      </c>
      <c r="Q684" s="427"/>
      <c r="R684" s="427" t="s">
        <v>6661</v>
      </c>
      <c r="S684" s="55" t="s">
        <v>5894</v>
      </c>
      <c r="T684" s="56" t="s">
        <v>6633</v>
      </c>
      <c r="U684" s="56"/>
      <c r="V684" s="56" t="s">
        <v>161</v>
      </c>
      <c r="W684" s="56" t="s">
        <v>162</v>
      </c>
      <c r="X684" s="57"/>
      <c r="Y684" s="57"/>
      <c r="Z684" s="57"/>
      <c r="AA684" s="57"/>
      <c r="AB684" s="57"/>
      <c r="AC684" s="57"/>
      <c r="AD684" s="57"/>
      <c r="AE684" s="57"/>
      <c r="AF684" s="57"/>
      <c r="AG684" s="57"/>
      <c r="AH684" s="57"/>
      <c r="AI684" s="57"/>
      <c r="AJ684" s="57"/>
      <c r="AK684" s="57"/>
      <c r="AL684" s="57"/>
      <c r="AM684" s="57"/>
      <c r="AN684" s="57"/>
      <c r="AO684" s="57"/>
      <c r="AP684" s="57"/>
      <c r="AQ684" s="57"/>
      <c r="AR684" s="57"/>
      <c r="AS684" s="57"/>
    </row>
    <row r="685" spans="1:45" ht="14.25" customHeight="1">
      <c r="A685" s="42" t="s">
        <v>6658</v>
      </c>
      <c r="B685" s="42" t="s">
        <v>6659</v>
      </c>
      <c r="C685" s="42" t="s">
        <v>6660</v>
      </c>
      <c r="D685" s="42" t="s">
        <v>5852</v>
      </c>
      <c r="E685" s="46" t="s">
        <v>1103</v>
      </c>
      <c r="F685" s="116"/>
      <c r="G685" s="116">
        <v>43691</v>
      </c>
      <c r="H685" s="116">
        <v>44056</v>
      </c>
      <c r="I685" s="45" t="s">
        <v>633</v>
      </c>
      <c r="J685" s="45">
        <f ca="1">H685-CONTROLE!$A$2</f>
        <v>-1194</v>
      </c>
      <c r="K685" s="46" t="str">
        <f t="shared" ca="1" si="152"/>
        <v>ENCERRADO</v>
      </c>
      <c r="L685" s="42" t="s">
        <v>154</v>
      </c>
      <c r="M685" s="42" t="s">
        <v>155</v>
      </c>
      <c r="N685" s="427"/>
      <c r="O685" s="427" t="s">
        <v>584</v>
      </c>
      <c r="P685" s="42" t="s">
        <v>585</v>
      </c>
      <c r="Q685" s="427"/>
      <c r="R685" s="427" t="s">
        <v>6662</v>
      </c>
      <c r="S685" s="110" t="s">
        <v>581</v>
      </c>
      <c r="T685" s="120" t="s">
        <v>582</v>
      </c>
      <c r="U685" s="120"/>
      <c r="V685" s="120" t="s">
        <v>6663</v>
      </c>
      <c r="W685" s="120" t="s">
        <v>660</v>
      </c>
      <c r="X685" s="57"/>
      <c r="Y685" s="57"/>
      <c r="Z685" s="57"/>
      <c r="AA685" s="57"/>
      <c r="AB685" s="57"/>
      <c r="AC685" s="57"/>
      <c r="AD685" s="57"/>
      <c r="AE685" s="57"/>
      <c r="AF685" s="57"/>
      <c r="AG685" s="57"/>
      <c r="AH685" s="57"/>
      <c r="AI685" s="57"/>
      <c r="AJ685" s="57"/>
      <c r="AK685" s="57"/>
      <c r="AL685" s="57"/>
      <c r="AM685" s="57"/>
      <c r="AN685" s="57"/>
      <c r="AO685" s="57"/>
      <c r="AP685" s="57"/>
      <c r="AQ685" s="57"/>
      <c r="AR685" s="57"/>
      <c r="AS685" s="57"/>
    </row>
    <row r="686" spans="1:45" ht="14.25" customHeight="1">
      <c r="A686" s="42" t="s">
        <v>6664</v>
      </c>
      <c r="B686" s="50" t="s">
        <v>6543</v>
      </c>
      <c r="C686" s="50" t="s">
        <v>6665</v>
      </c>
      <c r="D686" s="50" t="s">
        <v>6580</v>
      </c>
      <c r="E686" s="509" t="s">
        <v>6546</v>
      </c>
      <c r="F686" s="387"/>
      <c r="G686" s="116">
        <v>43724</v>
      </c>
      <c r="H686" s="382">
        <v>44089</v>
      </c>
      <c r="I686" s="458" t="s">
        <v>212</v>
      </c>
      <c r="J686" s="45">
        <f ca="1">H686-CONTROLE!$A$2</f>
        <v>-1161</v>
      </c>
      <c r="K686" s="46" t="str">
        <f t="shared" ca="1" si="152"/>
        <v>ENCERRADO</v>
      </c>
      <c r="L686" s="42" t="s">
        <v>254</v>
      </c>
      <c r="M686" s="42" t="s">
        <v>44</v>
      </c>
      <c r="N686" s="427"/>
      <c r="O686" s="427" t="s">
        <v>6666</v>
      </c>
      <c r="P686" s="42" t="s">
        <v>6667</v>
      </c>
      <c r="Q686" s="42"/>
      <c r="R686" s="42" t="s">
        <v>45</v>
      </c>
      <c r="S686" s="42" t="s">
        <v>27</v>
      </c>
      <c r="T686" s="42" t="s">
        <v>28</v>
      </c>
      <c r="U686" s="120"/>
      <c r="V686" s="120" t="s">
        <v>5515</v>
      </c>
      <c r="W686" s="120" t="s">
        <v>4841</v>
      </c>
      <c r="X686" s="57"/>
      <c r="Y686" s="57"/>
      <c r="Z686" s="57"/>
      <c r="AA686" s="57"/>
      <c r="AB686" s="57"/>
      <c r="AC686" s="57"/>
      <c r="AD686" s="57"/>
      <c r="AE686" s="57"/>
      <c r="AF686" s="57"/>
      <c r="AG686" s="57"/>
      <c r="AH686" s="57"/>
      <c r="AI686" s="57"/>
      <c r="AJ686" s="57"/>
      <c r="AK686" s="57"/>
      <c r="AL686" s="57"/>
      <c r="AM686" s="57"/>
      <c r="AN686" s="57"/>
      <c r="AO686" s="57"/>
      <c r="AP686" s="57"/>
      <c r="AQ686" s="57"/>
      <c r="AR686" s="57"/>
      <c r="AS686" s="57"/>
    </row>
    <row r="687" spans="1:45" ht="14.25" customHeight="1">
      <c r="A687" s="42" t="s">
        <v>6668</v>
      </c>
      <c r="B687" s="42" t="s">
        <v>6060</v>
      </c>
      <c r="C687" s="42" t="s">
        <v>6669</v>
      </c>
      <c r="D687" s="42" t="s">
        <v>1902</v>
      </c>
      <c r="E687" s="46" t="s">
        <v>1903</v>
      </c>
      <c r="F687" s="116"/>
      <c r="G687" s="116">
        <v>43752</v>
      </c>
      <c r="H687" s="116">
        <v>44118</v>
      </c>
      <c r="I687" s="458" t="s">
        <v>361</v>
      </c>
      <c r="J687" s="45">
        <f ca="1">H687-CONTROLE!$A$2</f>
        <v>-1132</v>
      </c>
      <c r="K687" s="46" t="str">
        <f t="shared" ca="1" si="152"/>
        <v>ENCERRADO</v>
      </c>
      <c r="L687" s="122" t="s">
        <v>6670</v>
      </c>
      <c r="M687" s="42" t="s">
        <v>6671</v>
      </c>
      <c r="N687" s="427"/>
      <c r="O687" s="427" t="s">
        <v>6672</v>
      </c>
      <c r="P687" s="42" t="s">
        <v>3899</v>
      </c>
      <c r="Q687" s="42"/>
      <c r="R687" s="42" t="s">
        <v>242</v>
      </c>
      <c r="S687" s="42" t="s">
        <v>6673</v>
      </c>
      <c r="T687" s="42" t="s">
        <v>3902</v>
      </c>
      <c r="U687" s="55"/>
      <c r="V687" s="55" t="s">
        <v>4980</v>
      </c>
      <c r="W687" s="55" t="s">
        <v>4981</v>
      </c>
      <c r="X687" s="57"/>
      <c r="Y687" s="57"/>
      <c r="Z687" s="57"/>
      <c r="AA687" s="57"/>
      <c r="AB687" s="57"/>
      <c r="AC687" s="57"/>
      <c r="AD687" s="57"/>
      <c r="AE687" s="57"/>
      <c r="AF687" s="57"/>
      <c r="AG687" s="57"/>
      <c r="AH687" s="57"/>
      <c r="AI687" s="57"/>
      <c r="AJ687" s="57"/>
      <c r="AK687" s="57"/>
      <c r="AL687" s="57"/>
      <c r="AM687" s="57"/>
      <c r="AN687" s="57"/>
      <c r="AO687" s="57"/>
      <c r="AP687" s="57"/>
      <c r="AQ687" s="57"/>
      <c r="AR687" s="57"/>
      <c r="AS687" s="57"/>
    </row>
    <row r="688" spans="1:45" ht="14.25" customHeight="1">
      <c r="A688" s="42" t="s">
        <v>6674</v>
      </c>
      <c r="B688" s="50" t="s">
        <v>6543</v>
      </c>
      <c r="C688" s="50" t="s">
        <v>6675</v>
      </c>
      <c r="D688" s="50" t="s">
        <v>6580</v>
      </c>
      <c r="E688" s="509" t="s">
        <v>6546</v>
      </c>
      <c r="F688" s="387"/>
      <c r="G688" s="116">
        <v>43755</v>
      </c>
      <c r="H688" s="382">
        <v>44120</v>
      </c>
      <c r="I688" s="458" t="s">
        <v>361</v>
      </c>
      <c r="J688" s="45">
        <f ca="1">H688-CONTROLE!$A$2</f>
        <v>-1130</v>
      </c>
      <c r="K688" s="46" t="str">
        <f t="shared" ca="1" si="152"/>
        <v>ENCERRADO</v>
      </c>
      <c r="L688" s="42" t="s">
        <v>589</v>
      </c>
      <c r="M688" s="42" t="s">
        <v>5547</v>
      </c>
      <c r="N688" s="427"/>
      <c r="O688" s="427" t="s">
        <v>170</v>
      </c>
      <c r="P688" s="42" t="s">
        <v>3832</v>
      </c>
      <c r="Q688" s="42"/>
      <c r="R688" s="42" t="s">
        <v>6676</v>
      </c>
      <c r="S688" s="42" t="s">
        <v>594</v>
      </c>
      <c r="T688" s="42" t="s">
        <v>595</v>
      </c>
      <c r="U688" s="120"/>
      <c r="V688" s="120" t="s">
        <v>3428</v>
      </c>
      <c r="W688" s="120" t="s">
        <v>6677</v>
      </c>
      <c r="X688" s="57"/>
      <c r="Y688" s="57"/>
      <c r="Z688" s="57"/>
      <c r="AA688" s="57"/>
      <c r="AB688" s="57"/>
      <c r="AC688" s="57"/>
      <c r="AD688" s="57"/>
      <c r="AE688" s="57"/>
      <c r="AF688" s="57"/>
      <c r="AG688" s="57"/>
      <c r="AH688" s="57"/>
      <c r="AI688" s="57"/>
      <c r="AJ688" s="57"/>
      <c r="AK688" s="57"/>
      <c r="AL688" s="57"/>
      <c r="AM688" s="57"/>
      <c r="AN688" s="57"/>
      <c r="AO688" s="57"/>
      <c r="AP688" s="57"/>
      <c r="AQ688" s="57"/>
      <c r="AR688" s="57"/>
      <c r="AS688" s="57"/>
    </row>
    <row r="689" spans="1:45" ht="14.25" customHeight="1">
      <c r="A689" s="42" t="s">
        <v>6674</v>
      </c>
      <c r="B689" s="50" t="s">
        <v>6543</v>
      </c>
      <c r="C689" s="50" t="s">
        <v>6675</v>
      </c>
      <c r="D689" s="50" t="s">
        <v>6580</v>
      </c>
      <c r="E689" s="509" t="s">
        <v>6546</v>
      </c>
      <c r="F689" s="387"/>
      <c r="G689" s="116">
        <v>43755</v>
      </c>
      <c r="H689" s="382">
        <v>44120</v>
      </c>
      <c r="I689" s="458" t="s">
        <v>361</v>
      </c>
      <c r="J689" s="45">
        <f ca="1">H689-CONTROLE!$A$2</f>
        <v>-1130</v>
      </c>
      <c r="K689" s="46" t="str">
        <f t="shared" ca="1" si="152"/>
        <v>ENCERRADO</v>
      </c>
      <c r="L689" s="42" t="s">
        <v>589</v>
      </c>
      <c r="M689" s="42" t="s">
        <v>5547</v>
      </c>
      <c r="N689" s="427"/>
      <c r="O689" s="427" t="s">
        <v>170</v>
      </c>
      <c r="P689" s="42" t="s">
        <v>3832</v>
      </c>
      <c r="Q689" s="42"/>
      <c r="R689" s="42" t="s">
        <v>6678</v>
      </c>
      <c r="S689" s="42" t="s">
        <v>6679</v>
      </c>
      <c r="T689" s="42" t="s">
        <v>3708</v>
      </c>
      <c r="U689" s="120"/>
      <c r="V689" s="120" t="s">
        <v>1468</v>
      </c>
      <c r="W689" s="120" t="s">
        <v>1469</v>
      </c>
      <c r="X689" s="57"/>
      <c r="Y689" s="57"/>
      <c r="Z689" s="57"/>
      <c r="AA689" s="57"/>
      <c r="AB689" s="57"/>
      <c r="AC689" s="57"/>
      <c r="AD689" s="57"/>
      <c r="AE689" s="57"/>
      <c r="AF689" s="57"/>
      <c r="AG689" s="57"/>
      <c r="AH689" s="57"/>
      <c r="AI689" s="57"/>
      <c r="AJ689" s="57"/>
      <c r="AK689" s="57"/>
      <c r="AL689" s="57"/>
      <c r="AM689" s="57"/>
      <c r="AN689" s="57"/>
      <c r="AO689" s="57"/>
      <c r="AP689" s="57"/>
      <c r="AQ689" s="57"/>
      <c r="AR689" s="57"/>
      <c r="AS689" s="57"/>
    </row>
    <row r="690" spans="1:45" ht="14.25" customHeight="1">
      <c r="A690" s="42" t="s">
        <v>6680</v>
      </c>
      <c r="B690" s="42" t="s">
        <v>6543</v>
      </c>
      <c r="C690" s="42" t="s">
        <v>6681</v>
      </c>
      <c r="D690" s="42" t="s">
        <v>6580</v>
      </c>
      <c r="E690" s="516" t="s">
        <v>6546</v>
      </c>
      <c r="F690" s="387"/>
      <c r="G690" s="116">
        <v>43770</v>
      </c>
      <c r="H690" s="382">
        <v>44135</v>
      </c>
      <c r="I690" s="458" t="s">
        <v>361</v>
      </c>
      <c r="J690" s="45">
        <f ca="1">H690-CONTROLE!$A$2</f>
        <v>-1115</v>
      </c>
      <c r="K690" s="46" t="str">
        <f t="shared" ca="1" si="152"/>
        <v>ENCERRADO</v>
      </c>
      <c r="L690" s="427" t="s">
        <v>375</v>
      </c>
      <c r="M690" s="42" t="s">
        <v>376</v>
      </c>
      <c r="N690" s="427"/>
      <c r="O690" s="427" t="s">
        <v>4908</v>
      </c>
      <c r="P690" s="42" t="s">
        <v>378</v>
      </c>
      <c r="Q690" s="42"/>
      <c r="R690" s="42" t="s">
        <v>808</v>
      </c>
      <c r="S690" s="42" t="s">
        <v>202</v>
      </c>
      <c r="T690" s="42" t="s">
        <v>203</v>
      </c>
      <c r="U690" s="55"/>
      <c r="V690" s="55" t="s">
        <v>6051</v>
      </c>
      <c r="W690" s="55" t="s">
        <v>3769</v>
      </c>
      <c r="X690" s="57"/>
      <c r="Y690" s="57"/>
      <c r="Z690" s="57"/>
      <c r="AA690" s="57"/>
      <c r="AB690" s="57"/>
      <c r="AC690" s="57"/>
      <c r="AD690" s="57"/>
      <c r="AE690" s="57"/>
      <c r="AF690" s="57"/>
      <c r="AG690" s="57"/>
      <c r="AH690" s="57"/>
      <c r="AI690" s="57"/>
      <c r="AJ690" s="57"/>
      <c r="AK690" s="57"/>
      <c r="AL690" s="57"/>
      <c r="AM690" s="57"/>
      <c r="AN690" s="57"/>
      <c r="AO690" s="57"/>
      <c r="AP690" s="57"/>
      <c r="AQ690" s="57"/>
      <c r="AR690" s="57"/>
      <c r="AS690" s="57"/>
    </row>
    <row r="691" spans="1:45" ht="14.25" customHeight="1">
      <c r="A691" s="42" t="s">
        <v>6682</v>
      </c>
      <c r="B691" s="42" t="s">
        <v>6543</v>
      </c>
      <c r="C691" s="42" t="s">
        <v>6681</v>
      </c>
      <c r="D691" s="42" t="s">
        <v>6580</v>
      </c>
      <c r="E691" s="516" t="s">
        <v>6546</v>
      </c>
      <c r="F691" s="387"/>
      <c r="G691" s="116">
        <v>43770</v>
      </c>
      <c r="H691" s="116">
        <v>44135</v>
      </c>
      <c r="I691" s="458" t="s">
        <v>361</v>
      </c>
      <c r="J691" s="45">
        <f ca="1">H691-CONTROLE!$A$2</f>
        <v>-1115</v>
      </c>
      <c r="K691" s="46" t="str">
        <f t="shared" ca="1" si="152"/>
        <v>ENCERRADO</v>
      </c>
      <c r="L691" s="42" t="s">
        <v>375</v>
      </c>
      <c r="M691" s="42" t="s">
        <v>376</v>
      </c>
      <c r="N691" s="427"/>
      <c r="O691" s="427" t="s">
        <v>4908</v>
      </c>
      <c r="P691" s="42" t="s">
        <v>378</v>
      </c>
      <c r="Q691" s="42"/>
      <c r="R691" s="42" t="s">
        <v>65</v>
      </c>
      <c r="S691" s="42" t="s">
        <v>6683</v>
      </c>
      <c r="T691" s="42" t="s">
        <v>4047</v>
      </c>
      <c r="U691" s="42"/>
      <c r="V691" s="42" t="s">
        <v>59</v>
      </c>
      <c r="W691" s="42" t="s">
        <v>60</v>
      </c>
      <c r="X691" s="48"/>
      <c r="Y691" s="48"/>
      <c r="Z691" s="48"/>
      <c r="AA691" s="48"/>
      <c r="AB691" s="48"/>
      <c r="AC691" s="48"/>
      <c r="AD691" s="48"/>
      <c r="AE691" s="48"/>
      <c r="AF691" s="48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</row>
    <row r="692" spans="1:45" ht="14.25" customHeight="1">
      <c r="A692" s="42" t="s">
        <v>6684</v>
      </c>
      <c r="B692" s="42" t="s">
        <v>6685</v>
      </c>
      <c r="C692" s="42"/>
      <c r="D692" s="42" t="s">
        <v>1902</v>
      </c>
      <c r="E692" s="49" t="s">
        <v>1903</v>
      </c>
      <c r="F692" s="116"/>
      <c r="G692" s="116">
        <v>43818</v>
      </c>
      <c r="H692" s="116">
        <v>44183</v>
      </c>
      <c r="I692" s="45" t="s">
        <v>26</v>
      </c>
      <c r="J692" s="45">
        <f ca="1">H692-CONTROLE!$A$2</f>
        <v>-1067</v>
      </c>
      <c r="K692" s="517" t="str">
        <f t="shared" ca="1" si="152"/>
        <v>ENCERRADO</v>
      </c>
      <c r="L692" s="122" t="s">
        <v>284</v>
      </c>
      <c r="M692" s="56" t="s">
        <v>285</v>
      </c>
      <c r="N692" s="50"/>
      <c r="O692" s="42" t="s">
        <v>289</v>
      </c>
      <c r="P692" s="369" t="s">
        <v>290</v>
      </c>
      <c r="Q692" s="42"/>
      <c r="R692" s="42" t="s">
        <v>286</v>
      </c>
      <c r="S692" s="50" t="s">
        <v>6686</v>
      </c>
      <c r="T692" s="42" t="s">
        <v>5296</v>
      </c>
      <c r="U692" s="42"/>
      <c r="V692" s="42" t="s">
        <v>6687</v>
      </c>
      <c r="W692" s="42" t="s">
        <v>6688</v>
      </c>
      <c r="X692" s="48"/>
      <c r="Y692" s="48"/>
      <c r="Z692" s="48"/>
      <c r="AA692" s="48"/>
      <c r="AB692" s="48"/>
      <c r="AC692" s="48"/>
      <c r="AD692" s="48"/>
      <c r="AE692" s="48"/>
      <c r="AF692" s="48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</row>
    <row r="693" spans="1:45" ht="14.25" customHeight="1">
      <c r="A693" s="42" t="s">
        <v>6689</v>
      </c>
      <c r="B693" s="469" t="s">
        <v>6690</v>
      </c>
      <c r="C693" s="42" t="s">
        <v>6691</v>
      </c>
      <c r="D693" s="42" t="s">
        <v>1902</v>
      </c>
      <c r="E693" s="49" t="s">
        <v>1903</v>
      </c>
      <c r="F693" s="116"/>
      <c r="G693" s="116">
        <v>43825</v>
      </c>
      <c r="H693" s="116">
        <v>44191</v>
      </c>
      <c r="I693" s="45" t="s">
        <v>26</v>
      </c>
      <c r="J693" s="45">
        <f ca="1">H693-CONTROLE!$A$2</f>
        <v>-1059</v>
      </c>
      <c r="K693" s="517" t="str">
        <f t="shared" ca="1" si="152"/>
        <v>ENCERRADO</v>
      </c>
      <c r="L693" s="122" t="s">
        <v>5325</v>
      </c>
      <c r="M693" s="56" t="s">
        <v>3685</v>
      </c>
      <c r="N693" s="50"/>
      <c r="O693" s="42" t="s">
        <v>6692</v>
      </c>
      <c r="P693" s="65" t="s">
        <v>5322</v>
      </c>
      <c r="Q693" s="42"/>
      <c r="R693" s="42" t="s">
        <v>226</v>
      </c>
      <c r="S693" s="50" t="s">
        <v>6693</v>
      </c>
      <c r="T693" s="42" t="s">
        <v>3682</v>
      </c>
      <c r="U693" s="42"/>
      <c r="V693" s="42" t="s">
        <v>6694</v>
      </c>
      <c r="W693" s="42" t="s">
        <v>3677</v>
      </c>
      <c r="X693" s="57"/>
      <c r="Y693" s="57"/>
      <c r="Z693" s="57"/>
      <c r="AA693" s="57"/>
      <c r="AB693" s="57"/>
      <c r="AC693" s="57"/>
      <c r="AD693" s="57"/>
      <c r="AE693" s="57"/>
      <c r="AF693" s="57"/>
      <c r="AG693" s="57"/>
      <c r="AH693" s="57"/>
      <c r="AI693" s="57"/>
      <c r="AJ693" s="57"/>
      <c r="AK693" s="57"/>
      <c r="AL693" s="57"/>
      <c r="AM693" s="57"/>
      <c r="AN693" s="57"/>
      <c r="AO693" s="57"/>
      <c r="AP693" s="57"/>
      <c r="AQ693" s="57"/>
      <c r="AR693" s="57"/>
      <c r="AS693" s="57"/>
    </row>
    <row r="694" spans="1:45" ht="14.25" customHeight="1">
      <c r="A694" s="42" t="s">
        <v>6695</v>
      </c>
      <c r="B694" s="42" t="s">
        <v>6696</v>
      </c>
      <c r="C694" s="42"/>
      <c r="D694" s="42" t="s">
        <v>6697</v>
      </c>
      <c r="E694" s="49" t="s">
        <v>6698</v>
      </c>
      <c r="F694" s="61"/>
      <c r="G694" s="61">
        <v>44185</v>
      </c>
      <c r="H694" s="61">
        <v>44550</v>
      </c>
      <c r="I694" s="45" t="s">
        <v>26</v>
      </c>
      <c r="J694" s="45">
        <f ca="1">H694-CONTROLE!$A$2</f>
        <v>-700</v>
      </c>
      <c r="K694" s="534" t="str">
        <f t="shared" ca="1" si="152"/>
        <v>ENCERRADO</v>
      </c>
      <c r="L694" s="539" t="s">
        <v>264</v>
      </c>
      <c r="M694" s="510" t="s">
        <v>265</v>
      </c>
      <c r="N694" s="540" t="s">
        <v>6699</v>
      </c>
      <c r="O694" s="55" t="s">
        <v>267</v>
      </c>
      <c r="P694" s="56" t="s">
        <v>268</v>
      </c>
      <c r="Q694" s="50"/>
      <c r="R694" s="42" t="s">
        <v>269</v>
      </c>
      <c r="S694" s="50" t="s">
        <v>6700</v>
      </c>
      <c r="T694" s="42" t="s">
        <v>6701</v>
      </c>
      <c r="U694" s="50"/>
      <c r="V694" s="42"/>
      <c r="W694" s="42"/>
      <c r="X694" s="42"/>
      <c r="Y694" s="48"/>
      <c r="Z694" s="48"/>
      <c r="AA694" s="48"/>
      <c r="AB694" s="48"/>
      <c r="AC694" s="48"/>
      <c r="AD694" s="48"/>
      <c r="AE694" s="48"/>
      <c r="AF694" s="48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</row>
    <row r="695" spans="1:45" ht="14.25" customHeight="1">
      <c r="A695" s="42" t="s">
        <v>6702</v>
      </c>
      <c r="B695" s="42" t="s">
        <v>6696</v>
      </c>
      <c r="C695" s="42"/>
      <c r="D695" s="42" t="s">
        <v>6697</v>
      </c>
      <c r="E695" s="49" t="s">
        <v>6698</v>
      </c>
      <c r="F695" s="61"/>
      <c r="G695" s="61">
        <v>44185</v>
      </c>
      <c r="H695" s="61">
        <v>44550</v>
      </c>
      <c r="I695" s="45" t="s">
        <v>26</v>
      </c>
      <c r="J695" s="45">
        <f ca="1">H695-CONTROLE!$A$2</f>
        <v>-700</v>
      </c>
      <c r="K695" s="534" t="str">
        <f t="shared" ca="1" si="152"/>
        <v>ENCERRADO</v>
      </c>
      <c r="L695" s="539" t="s">
        <v>264</v>
      </c>
      <c r="M695" s="510" t="s">
        <v>265</v>
      </c>
      <c r="N695" s="540" t="s">
        <v>6699</v>
      </c>
      <c r="O695" s="55" t="s">
        <v>267</v>
      </c>
      <c r="P695" s="56" t="s">
        <v>268</v>
      </c>
      <c r="Q695" s="50"/>
      <c r="R695" s="42" t="s">
        <v>603</v>
      </c>
      <c r="S695" s="55" t="s">
        <v>267</v>
      </c>
      <c r="T695" s="56" t="s">
        <v>268</v>
      </c>
      <c r="U695" s="56"/>
      <c r="V695" s="42"/>
      <c r="W695" s="42"/>
      <c r="X695" s="42"/>
      <c r="Y695" s="48"/>
      <c r="Z695" s="48"/>
      <c r="AA695" s="48"/>
      <c r="AB695" s="48"/>
      <c r="AC695" s="48"/>
      <c r="AD695" s="48"/>
      <c r="AE695" s="48"/>
      <c r="AF695" s="48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</row>
    <row r="696" spans="1:45" ht="14.25" customHeight="1">
      <c r="A696" s="42" t="s">
        <v>6702</v>
      </c>
      <c r="B696" s="42" t="s">
        <v>6696</v>
      </c>
      <c r="C696" s="42"/>
      <c r="D696" s="42" t="s">
        <v>6697</v>
      </c>
      <c r="E696" s="49" t="s">
        <v>6698</v>
      </c>
      <c r="F696" s="61"/>
      <c r="G696" s="61">
        <v>44185</v>
      </c>
      <c r="H696" s="61">
        <v>44550</v>
      </c>
      <c r="I696" s="45" t="s">
        <v>26</v>
      </c>
      <c r="J696" s="45">
        <f ca="1">H696-CONTROLE!$A$2</f>
        <v>-700</v>
      </c>
      <c r="K696" s="534" t="str">
        <f t="shared" ca="1" si="152"/>
        <v>ENCERRADO</v>
      </c>
      <c r="L696" s="539" t="s">
        <v>264</v>
      </c>
      <c r="M696" s="510" t="s">
        <v>265</v>
      </c>
      <c r="N696" s="540" t="s">
        <v>6699</v>
      </c>
      <c r="O696" s="55" t="s">
        <v>267</v>
      </c>
      <c r="P696" s="56" t="s">
        <v>268</v>
      </c>
      <c r="Q696" s="50"/>
      <c r="R696" s="42" t="s">
        <v>6703</v>
      </c>
      <c r="S696" s="539" t="s">
        <v>264</v>
      </c>
      <c r="T696" s="510" t="s">
        <v>265</v>
      </c>
      <c r="U696" s="510"/>
      <c r="V696" s="42"/>
      <c r="W696" s="42"/>
      <c r="X696" s="42"/>
      <c r="Y696" s="48"/>
      <c r="Z696" s="48"/>
      <c r="AA696" s="48"/>
      <c r="AB696" s="48"/>
      <c r="AC696" s="48"/>
      <c r="AD696" s="48"/>
      <c r="AE696" s="48"/>
      <c r="AF696" s="48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</row>
    <row r="697" spans="1:45" ht="14.25" customHeight="1">
      <c r="A697" s="541">
        <v>43556</v>
      </c>
      <c r="B697" s="542" t="s">
        <v>6538</v>
      </c>
      <c r="C697" s="542" t="s">
        <v>6704</v>
      </c>
      <c r="D697" s="543" t="s">
        <v>6705</v>
      </c>
      <c r="E697" s="544" t="s">
        <v>137</v>
      </c>
      <c r="F697" s="544" t="s">
        <v>25</v>
      </c>
      <c r="G697" s="545">
        <v>44584</v>
      </c>
      <c r="H697" s="545">
        <v>44764</v>
      </c>
      <c r="I697" s="546" t="s">
        <v>236</v>
      </c>
      <c r="J697" s="547">
        <f ca="1">H697-CONTROLE!$A$2</f>
        <v>-486</v>
      </c>
      <c r="K697" s="548" t="str">
        <f t="shared" ca="1" si="152"/>
        <v>ENCERRADO</v>
      </c>
      <c r="L697" s="542" t="s">
        <v>987</v>
      </c>
      <c r="M697" s="542" t="s">
        <v>466</v>
      </c>
      <c r="N697" s="542" t="s">
        <v>6706</v>
      </c>
      <c r="O697" s="542" t="s">
        <v>990</v>
      </c>
      <c r="P697" s="542" t="s">
        <v>991</v>
      </c>
      <c r="Q697" s="549"/>
      <c r="R697" s="549" t="s">
        <v>470</v>
      </c>
      <c r="S697" s="542" t="s">
        <v>6707</v>
      </c>
      <c r="T697" s="542" t="s">
        <v>1261</v>
      </c>
      <c r="U697" s="550"/>
      <c r="V697" s="542" t="s">
        <v>863</v>
      </c>
      <c r="W697" s="542" t="s">
        <v>4789</v>
      </c>
      <c r="X697" s="40"/>
      <c r="Y697" s="41"/>
      <c r="Z697" s="41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</row>
    <row r="698" spans="1:45" ht="14.25" customHeight="1">
      <c r="A698" s="42" t="s">
        <v>6708</v>
      </c>
      <c r="B698" s="42" t="s">
        <v>6690</v>
      </c>
      <c r="C698" s="50" t="s">
        <v>6709</v>
      </c>
      <c r="D698" s="42" t="s">
        <v>1902</v>
      </c>
      <c r="E698" s="49" t="s">
        <v>1903</v>
      </c>
      <c r="F698" s="116"/>
      <c r="G698" s="116">
        <v>43819</v>
      </c>
      <c r="H698" s="116">
        <v>44184</v>
      </c>
      <c r="I698" s="45" t="s">
        <v>26</v>
      </c>
      <c r="J698" s="45">
        <f ca="1">H698-CONTROLE!$A$2</f>
        <v>-1066</v>
      </c>
      <c r="K698" s="517" t="str">
        <f t="shared" ca="1" si="152"/>
        <v>ENCERRADO</v>
      </c>
      <c r="L698" s="427" t="s">
        <v>304</v>
      </c>
      <c r="M698" s="42" t="s">
        <v>305</v>
      </c>
      <c r="N698" s="427"/>
      <c r="O698" s="427" t="s">
        <v>307</v>
      </c>
      <c r="P698" s="42" t="s">
        <v>308</v>
      </c>
      <c r="Q698" s="551"/>
      <c r="R698" s="551" t="s">
        <v>309</v>
      </c>
      <c r="S698" s="552" t="s">
        <v>4250</v>
      </c>
      <c r="T698" s="551" t="s">
        <v>4251</v>
      </c>
      <c r="U698" s="551"/>
      <c r="V698" s="551" t="s">
        <v>4253</v>
      </c>
      <c r="W698" s="551" t="s">
        <v>4254</v>
      </c>
      <c r="X698" s="48"/>
      <c r="Y698" s="48"/>
      <c r="Z698" s="48"/>
      <c r="AA698" s="48"/>
      <c r="AB698" s="48"/>
      <c r="AC698" s="48"/>
      <c r="AD698" s="48"/>
      <c r="AE698" s="48"/>
      <c r="AF698" s="48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</row>
    <row r="699" spans="1:45" ht="14.25" customHeight="1">
      <c r="A699" s="42" t="s">
        <v>6710</v>
      </c>
      <c r="B699" s="50" t="s">
        <v>6543</v>
      </c>
      <c r="C699" s="50" t="s">
        <v>6711</v>
      </c>
      <c r="D699" s="50" t="s">
        <v>6580</v>
      </c>
      <c r="E699" s="509" t="s">
        <v>6546</v>
      </c>
      <c r="F699" s="387"/>
      <c r="G699" s="116">
        <v>43756</v>
      </c>
      <c r="H699" s="382">
        <v>44121</v>
      </c>
      <c r="I699" s="458" t="s">
        <v>361</v>
      </c>
      <c r="J699" s="45">
        <f ca="1">H699-CONTROLE!$A$2</f>
        <v>-1129</v>
      </c>
      <c r="K699" s="517" t="str">
        <f t="shared" ca="1" si="152"/>
        <v>ENCERRADO</v>
      </c>
      <c r="L699" s="427" t="s">
        <v>6589</v>
      </c>
      <c r="M699" s="42" t="s">
        <v>746</v>
      </c>
      <c r="N699" s="56"/>
      <c r="O699" s="56"/>
      <c r="P699" s="55"/>
      <c r="Q699" s="110"/>
      <c r="R699" s="110" t="s">
        <v>396</v>
      </c>
      <c r="S699" s="120" t="s">
        <v>866</v>
      </c>
      <c r="T699" s="55" t="s">
        <v>749</v>
      </c>
      <c r="U699" s="55"/>
      <c r="V699" s="55" t="s">
        <v>397</v>
      </c>
      <c r="W699" s="55" t="s">
        <v>6712</v>
      </c>
      <c r="X699" s="57"/>
      <c r="Y699" s="57"/>
      <c r="Z699" s="57"/>
      <c r="AA699" s="57"/>
      <c r="AB699" s="57"/>
      <c r="AC699" s="57"/>
      <c r="AD699" s="57"/>
      <c r="AE699" s="57"/>
      <c r="AF699" s="57"/>
      <c r="AG699" s="57"/>
      <c r="AH699" s="57"/>
      <c r="AI699" s="57"/>
      <c r="AJ699" s="57"/>
      <c r="AK699" s="57"/>
      <c r="AL699" s="57"/>
      <c r="AM699" s="57"/>
      <c r="AN699" s="57"/>
      <c r="AO699" s="57"/>
      <c r="AP699" s="57"/>
      <c r="AQ699" s="57"/>
      <c r="AR699" s="57"/>
      <c r="AS699" s="57"/>
    </row>
    <row r="700" spans="1:45" ht="14.25" customHeight="1">
      <c r="A700" s="261">
        <v>43586</v>
      </c>
      <c r="B700" s="254" t="s">
        <v>6713</v>
      </c>
      <c r="C700" s="254"/>
      <c r="D700" s="259" t="s">
        <v>6714</v>
      </c>
      <c r="E700" s="275"/>
      <c r="F700" s="275"/>
      <c r="G700" s="275">
        <v>43865</v>
      </c>
      <c r="H700" s="275">
        <v>43925</v>
      </c>
      <c r="I700" s="249" t="s">
        <v>199</v>
      </c>
      <c r="J700" s="249">
        <f ca="1">H700-CONTROLE!$A$2</f>
        <v>-1325</v>
      </c>
      <c r="K700" s="534" t="str">
        <f t="shared" ca="1" si="152"/>
        <v>ENCERRADO</v>
      </c>
      <c r="L700" s="247" t="s">
        <v>6490</v>
      </c>
      <c r="M700" s="247" t="s">
        <v>6491</v>
      </c>
      <c r="N700" s="247"/>
      <c r="O700" s="247" t="s">
        <v>6488</v>
      </c>
      <c r="P700" s="247" t="s">
        <v>6489</v>
      </c>
      <c r="Q700" s="254"/>
      <c r="R700" s="254" t="s">
        <v>4533</v>
      </c>
      <c r="S700" s="279" t="s">
        <v>6300</v>
      </c>
      <c r="T700" s="279" t="s">
        <v>4531</v>
      </c>
      <c r="U700" s="247"/>
      <c r="V700" s="247" t="s">
        <v>4546</v>
      </c>
      <c r="W700" s="247" t="s">
        <v>5043</v>
      </c>
      <c r="X700" s="57"/>
      <c r="Y700" s="57"/>
      <c r="Z700" s="57"/>
      <c r="AA700" s="57"/>
      <c r="AB700" s="57"/>
      <c r="AC700" s="57"/>
      <c r="AD700" s="57"/>
      <c r="AE700" s="57"/>
      <c r="AF700" s="57"/>
      <c r="AG700" s="57"/>
      <c r="AH700" s="57"/>
      <c r="AI700" s="57"/>
      <c r="AJ700" s="57"/>
      <c r="AK700" s="57"/>
      <c r="AL700" s="57"/>
      <c r="AM700" s="57"/>
      <c r="AN700" s="57"/>
      <c r="AO700" s="57"/>
      <c r="AP700" s="57"/>
      <c r="AQ700" s="57"/>
      <c r="AR700" s="57"/>
      <c r="AS700" s="57"/>
    </row>
    <row r="701" spans="1:45" ht="14.25" customHeight="1">
      <c r="A701" s="261">
        <v>43586</v>
      </c>
      <c r="B701" s="254" t="s">
        <v>6713</v>
      </c>
      <c r="C701" s="254"/>
      <c r="D701" s="259" t="s">
        <v>6714</v>
      </c>
      <c r="E701" s="275"/>
      <c r="F701" s="275"/>
      <c r="G701" s="275">
        <v>43865</v>
      </c>
      <c r="H701" s="275">
        <v>43925</v>
      </c>
      <c r="I701" s="249" t="s">
        <v>199</v>
      </c>
      <c r="J701" s="249">
        <f ca="1">H701-CONTROLE!$A$2</f>
        <v>-1325</v>
      </c>
      <c r="K701" s="534" t="str">
        <f t="shared" ca="1" si="152"/>
        <v>ENCERRADO</v>
      </c>
      <c r="L701" s="247" t="s">
        <v>6490</v>
      </c>
      <c r="M701" s="247" t="s">
        <v>6491</v>
      </c>
      <c r="N701" s="247"/>
      <c r="O701" s="247" t="s">
        <v>6488</v>
      </c>
      <c r="P701" s="247" t="s">
        <v>6489</v>
      </c>
      <c r="Q701" s="259"/>
      <c r="R701" s="259" t="s">
        <v>673</v>
      </c>
      <c r="S701" s="299" t="s">
        <v>4653</v>
      </c>
      <c r="T701" s="259" t="s">
        <v>4653</v>
      </c>
      <c r="U701" s="259"/>
      <c r="V701" s="259"/>
      <c r="W701" s="259"/>
      <c r="X701" s="57"/>
      <c r="Y701" s="57"/>
      <c r="Z701" s="57"/>
      <c r="AA701" s="57"/>
      <c r="AB701" s="57"/>
      <c r="AC701" s="57"/>
      <c r="AD701" s="57"/>
      <c r="AE701" s="57"/>
      <c r="AF701" s="57"/>
      <c r="AG701" s="57"/>
      <c r="AH701" s="57"/>
      <c r="AI701" s="57"/>
      <c r="AJ701" s="57"/>
      <c r="AK701" s="57"/>
      <c r="AL701" s="57"/>
      <c r="AM701" s="57"/>
      <c r="AN701" s="57"/>
      <c r="AO701" s="57"/>
      <c r="AP701" s="57"/>
      <c r="AQ701" s="57"/>
      <c r="AR701" s="57"/>
      <c r="AS701" s="57"/>
    </row>
    <row r="702" spans="1:45" ht="14.25" customHeight="1">
      <c r="A702" s="261">
        <v>43586</v>
      </c>
      <c r="B702" s="254" t="s">
        <v>6713</v>
      </c>
      <c r="C702" s="254"/>
      <c r="D702" s="259" t="s">
        <v>6714</v>
      </c>
      <c r="E702" s="275"/>
      <c r="F702" s="275"/>
      <c r="G702" s="275">
        <v>43865</v>
      </c>
      <c r="H702" s="275">
        <v>43925</v>
      </c>
      <c r="I702" s="249" t="s">
        <v>199</v>
      </c>
      <c r="J702" s="249">
        <f ca="1">H702-CONTROLE!$A$2</f>
        <v>-1325</v>
      </c>
      <c r="K702" s="534" t="str">
        <f t="shared" ca="1" si="152"/>
        <v>ENCERRADO</v>
      </c>
      <c r="L702" s="247" t="s">
        <v>6490</v>
      </c>
      <c r="M702" s="247" t="s">
        <v>6491</v>
      </c>
      <c r="N702" s="247"/>
      <c r="O702" s="247" t="s">
        <v>6488</v>
      </c>
      <c r="P702" s="247" t="s">
        <v>6489</v>
      </c>
      <c r="Q702" s="502"/>
      <c r="R702" s="502" t="s">
        <v>104</v>
      </c>
      <c r="S702" s="345" t="s">
        <v>4297</v>
      </c>
      <c r="T702" s="259" t="s">
        <v>4298</v>
      </c>
      <c r="U702" s="259"/>
      <c r="V702" s="259" t="s">
        <v>5454</v>
      </c>
      <c r="W702" s="259" t="s">
        <v>5455</v>
      </c>
      <c r="X702" s="57"/>
      <c r="Y702" s="57"/>
      <c r="Z702" s="57"/>
      <c r="AA702" s="57"/>
      <c r="AB702" s="57"/>
      <c r="AC702" s="57"/>
      <c r="AD702" s="57"/>
      <c r="AE702" s="57"/>
      <c r="AF702" s="57"/>
      <c r="AG702" s="57"/>
      <c r="AH702" s="57"/>
      <c r="AI702" s="57"/>
      <c r="AJ702" s="57"/>
      <c r="AK702" s="57"/>
      <c r="AL702" s="57"/>
      <c r="AM702" s="57"/>
      <c r="AN702" s="57"/>
      <c r="AO702" s="57"/>
      <c r="AP702" s="57"/>
      <c r="AQ702" s="57"/>
      <c r="AR702" s="57"/>
      <c r="AS702" s="57"/>
    </row>
    <row r="703" spans="1:45" ht="14.25" customHeight="1">
      <c r="A703" s="261">
        <v>43586</v>
      </c>
      <c r="B703" s="254" t="s">
        <v>6713</v>
      </c>
      <c r="C703" s="254"/>
      <c r="D703" s="259" t="s">
        <v>6714</v>
      </c>
      <c r="E703" s="275"/>
      <c r="F703" s="275"/>
      <c r="G703" s="275">
        <v>43865</v>
      </c>
      <c r="H703" s="275">
        <v>43925</v>
      </c>
      <c r="I703" s="249" t="s">
        <v>199</v>
      </c>
      <c r="J703" s="249">
        <f ca="1">H703-CONTROLE!$A$2</f>
        <v>-1325</v>
      </c>
      <c r="K703" s="534" t="str">
        <f t="shared" ca="1" si="152"/>
        <v>ENCERRADO</v>
      </c>
      <c r="L703" s="247" t="s">
        <v>6490</v>
      </c>
      <c r="M703" s="247" t="s">
        <v>6491</v>
      </c>
      <c r="N703" s="247"/>
      <c r="O703" s="247" t="s">
        <v>6488</v>
      </c>
      <c r="P703" s="247" t="s">
        <v>6489</v>
      </c>
      <c r="Q703" s="502"/>
      <c r="R703" s="502" t="s">
        <v>4288</v>
      </c>
      <c r="S703" s="345" t="s">
        <v>4662</v>
      </c>
      <c r="T703" s="259" t="s">
        <v>4290</v>
      </c>
      <c r="U703" s="259"/>
      <c r="V703" s="259" t="s">
        <v>6715</v>
      </c>
      <c r="W703" s="259" t="s">
        <v>4293</v>
      </c>
      <c r="X703" s="57"/>
      <c r="Y703" s="57"/>
      <c r="Z703" s="57"/>
      <c r="AA703" s="57"/>
      <c r="AB703" s="57"/>
      <c r="AC703" s="57"/>
      <c r="AD703" s="57"/>
      <c r="AE703" s="57"/>
      <c r="AF703" s="57"/>
      <c r="AG703" s="57"/>
      <c r="AH703" s="57"/>
      <c r="AI703" s="57"/>
      <c r="AJ703" s="57"/>
      <c r="AK703" s="57"/>
      <c r="AL703" s="57"/>
      <c r="AM703" s="57"/>
      <c r="AN703" s="57"/>
      <c r="AO703" s="57"/>
      <c r="AP703" s="57"/>
      <c r="AQ703" s="57"/>
      <c r="AR703" s="57"/>
      <c r="AS703" s="57"/>
    </row>
    <row r="704" spans="1:45" ht="14.25" customHeight="1">
      <c r="A704" s="261">
        <v>43586</v>
      </c>
      <c r="B704" s="254" t="s">
        <v>6713</v>
      </c>
      <c r="C704" s="254"/>
      <c r="D704" s="259" t="s">
        <v>6714</v>
      </c>
      <c r="E704" s="275"/>
      <c r="F704" s="275"/>
      <c r="G704" s="275">
        <v>43865</v>
      </c>
      <c r="H704" s="275">
        <v>43925</v>
      </c>
      <c r="I704" s="249" t="s">
        <v>199</v>
      </c>
      <c r="J704" s="249">
        <f ca="1">H704-CONTROLE!$A$2</f>
        <v>-1325</v>
      </c>
      <c r="K704" s="534" t="str">
        <f t="shared" ca="1" si="152"/>
        <v>ENCERRADO</v>
      </c>
      <c r="L704" s="247" t="s">
        <v>6490</v>
      </c>
      <c r="M704" s="247" t="s">
        <v>6491</v>
      </c>
      <c r="N704" s="247"/>
      <c r="O704" s="247" t="s">
        <v>6488</v>
      </c>
      <c r="P704" s="247" t="s">
        <v>6489</v>
      </c>
      <c r="Q704" s="502"/>
      <c r="R704" s="502" t="s">
        <v>458</v>
      </c>
      <c r="S704" s="345" t="s">
        <v>4585</v>
      </c>
      <c r="T704" s="259" t="s">
        <v>5035</v>
      </c>
      <c r="U704" s="259"/>
      <c r="V704" s="259" t="s">
        <v>6716</v>
      </c>
      <c r="W704" s="259" t="s">
        <v>5284</v>
      </c>
      <c r="X704" s="57"/>
      <c r="Y704" s="57"/>
      <c r="Z704" s="57"/>
      <c r="AA704" s="57"/>
      <c r="AB704" s="57"/>
      <c r="AC704" s="57"/>
      <c r="AD704" s="57"/>
      <c r="AE704" s="57"/>
      <c r="AF704" s="57"/>
      <c r="AG704" s="57"/>
      <c r="AH704" s="57"/>
      <c r="AI704" s="57"/>
      <c r="AJ704" s="57"/>
      <c r="AK704" s="57"/>
      <c r="AL704" s="57"/>
      <c r="AM704" s="57"/>
      <c r="AN704" s="57"/>
      <c r="AO704" s="57"/>
      <c r="AP704" s="57"/>
      <c r="AQ704" s="57"/>
      <c r="AR704" s="57"/>
      <c r="AS704" s="57"/>
    </row>
    <row r="705" spans="1:45" ht="14.25" customHeight="1">
      <c r="A705" s="261">
        <v>43586</v>
      </c>
      <c r="B705" s="254" t="s">
        <v>6713</v>
      </c>
      <c r="C705" s="254"/>
      <c r="D705" s="259" t="s">
        <v>6714</v>
      </c>
      <c r="E705" s="275"/>
      <c r="F705" s="275"/>
      <c r="G705" s="275">
        <v>43865</v>
      </c>
      <c r="H705" s="275">
        <v>43925</v>
      </c>
      <c r="I705" s="249" t="s">
        <v>199</v>
      </c>
      <c r="J705" s="249">
        <f ca="1">H705-CONTROLE!$A$2</f>
        <v>-1325</v>
      </c>
      <c r="K705" s="534" t="str">
        <f t="shared" ca="1" si="152"/>
        <v>ENCERRADO</v>
      </c>
      <c r="L705" s="247" t="s">
        <v>6490</v>
      </c>
      <c r="M705" s="247" t="s">
        <v>6491</v>
      </c>
      <c r="N705" s="247"/>
      <c r="O705" s="247" t="s">
        <v>6488</v>
      </c>
      <c r="P705" s="247" t="s">
        <v>6489</v>
      </c>
      <c r="Q705" s="502"/>
      <c r="R705" s="502" t="s">
        <v>6336</v>
      </c>
      <c r="S705" s="345" t="s">
        <v>6717</v>
      </c>
      <c r="T705" s="259" t="s">
        <v>6718</v>
      </c>
      <c r="U705" s="259"/>
      <c r="V705" s="259" t="s">
        <v>6337</v>
      </c>
      <c r="W705" s="259" t="s">
        <v>6338</v>
      </c>
      <c r="X705" s="57"/>
      <c r="Y705" s="57"/>
      <c r="Z705" s="57"/>
      <c r="AA705" s="57"/>
      <c r="AB705" s="57"/>
      <c r="AC705" s="57"/>
      <c r="AD705" s="57"/>
      <c r="AE705" s="57"/>
      <c r="AF705" s="57"/>
      <c r="AG705" s="57"/>
      <c r="AH705" s="57"/>
      <c r="AI705" s="57"/>
      <c r="AJ705" s="57"/>
      <c r="AK705" s="57"/>
      <c r="AL705" s="57"/>
      <c r="AM705" s="57"/>
      <c r="AN705" s="57"/>
      <c r="AO705" s="57"/>
      <c r="AP705" s="57"/>
      <c r="AQ705" s="57"/>
      <c r="AR705" s="57"/>
      <c r="AS705" s="57"/>
    </row>
    <row r="706" spans="1:45" ht="14.25" customHeight="1">
      <c r="A706" s="261">
        <v>43586</v>
      </c>
      <c r="B706" s="254" t="s">
        <v>6713</v>
      </c>
      <c r="C706" s="254"/>
      <c r="D706" s="254" t="s">
        <v>6714</v>
      </c>
      <c r="E706" s="275"/>
      <c r="F706" s="275"/>
      <c r="G706" s="275">
        <v>43865</v>
      </c>
      <c r="H706" s="275">
        <v>43925</v>
      </c>
      <c r="I706" s="249" t="s">
        <v>199</v>
      </c>
      <c r="J706" s="249">
        <f ca="1">H706-CONTROLE!$A$2</f>
        <v>-1325</v>
      </c>
      <c r="K706" s="262" t="str">
        <f t="shared" ca="1" si="152"/>
        <v>ENCERRADO</v>
      </c>
      <c r="L706" s="247" t="s">
        <v>6490</v>
      </c>
      <c r="M706" s="247" t="s">
        <v>6491</v>
      </c>
      <c r="N706" s="247"/>
      <c r="O706" s="247" t="s">
        <v>6488</v>
      </c>
      <c r="P706" s="247" t="s">
        <v>6489</v>
      </c>
      <c r="Q706" s="502"/>
      <c r="R706" s="502" t="s">
        <v>407</v>
      </c>
      <c r="S706" s="345" t="s">
        <v>4658</v>
      </c>
      <c r="T706" s="259" t="s">
        <v>5041</v>
      </c>
      <c r="U706" s="259"/>
      <c r="V706" s="259" t="s">
        <v>6719</v>
      </c>
      <c r="W706" s="259" t="s">
        <v>6720</v>
      </c>
      <c r="X706" s="57"/>
      <c r="Y706" s="57"/>
      <c r="Z706" s="57"/>
      <c r="AA706" s="57"/>
      <c r="AB706" s="57"/>
      <c r="AC706" s="57"/>
      <c r="AD706" s="57"/>
      <c r="AE706" s="57"/>
      <c r="AF706" s="57"/>
      <c r="AG706" s="57"/>
      <c r="AH706" s="57"/>
      <c r="AI706" s="57"/>
      <c r="AJ706" s="57"/>
      <c r="AK706" s="57"/>
      <c r="AL706" s="57"/>
      <c r="AM706" s="57"/>
      <c r="AN706" s="57"/>
      <c r="AO706" s="57"/>
      <c r="AP706" s="57"/>
      <c r="AQ706" s="57"/>
      <c r="AR706" s="57"/>
      <c r="AS706" s="57"/>
    </row>
    <row r="707" spans="1:45" ht="14.25" customHeight="1">
      <c r="A707" s="261">
        <v>43586</v>
      </c>
      <c r="B707" s="254" t="s">
        <v>6713</v>
      </c>
      <c r="C707" s="254"/>
      <c r="D707" s="254" t="s">
        <v>6714</v>
      </c>
      <c r="E707" s="275"/>
      <c r="F707" s="275"/>
      <c r="G707" s="275">
        <v>43865</v>
      </c>
      <c r="H707" s="275">
        <v>43925</v>
      </c>
      <c r="I707" s="249" t="s">
        <v>199</v>
      </c>
      <c r="J707" s="249">
        <f ca="1">H707-CONTROLE!$A$2</f>
        <v>-1325</v>
      </c>
      <c r="K707" s="262" t="str">
        <f t="shared" ca="1" si="152"/>
        <v>ENCERRADO</v>
      </c>
      <c r="L707" s="247" t="s">
        <v>6490</v>
      </c>
      <c r="M707" s="247" t="s">
        <v>6491</v>
      </c>
      <c r="N707" s="247"/>
      <c r="O707" s="247" t="s">
        <v>6488</v>
      </c>
      <c r="P707" s="247" t="s">
        <v>6489</v>
      </c>
      <c r="Q707" s="502"/>
      <c r="R707" s="502" t="s">
        <v>4669</v>
      </c>
      <c r="S707" s="345" t="s">
        <v>6721</v>
      </c>
      <c r="T707" s="259" t="s">
        <v>4209</v>
      </c>
      <c r="U707" s="259"/>
      <c r="V707" s="259" t="s">
        <v>4671</v>
      </c>
      <c r="W707" s="259" t="s">
        <v>4672</v>
      </c>
      <c r="X707" s="553"/>
      <c r="Y707" s="57"/>
      <c r="Z707" s="57"/>
      <c r="AA707" s="57"/>
      <c r="AB707" s="57"/>
      <c r="AC707" s="57"/>
      <c r="AD707" s="57"/>
      <c r="AE707" s="57"/>
      <c r="AF707" s="57"/>
      <c r="AG707" s="57"/>
      <c r="AH707" s="57"/>
      <c r="AI707" s="57"/>
      <c r="AJ707" s="57"/>
      <c r="AK707" s="57"/>
      <c r="AL707" s="57"/>
      <c r="AM707" s="57"/>
      <c r="AN707" s="57"/>
      <c r="AO707" s="57"/>
      <c r="AP707" s="57"/>
      <c r="AQ707" s="57"/>
      <c r="AR707" s="57"/>
      <c r="AS707" s="57"/>
    </row>
    <row r="708" spans="1:45" ht="14.25" customHeight="1">
      <c r="A708" s="261">
        <v>43586</v>
      </c>
      <c r="B708" s="254" t="s">
        <v>6713</v>
      </c>
      <c r="C708" s="254"/>
      <c r="D708" s="254" t="s">
        <v>6714</v>
      </c>
      <c r="E708" s="275"/>
      <c r="F708" s="275"/>
      <c r="G708" s="275">
        <v>43865</v>
      </c>
      <c r="H708" s="275">
        <v>43925</v>
      </c>
      <c r="I708" s="249" t="s">
        <v>199</v>
      </c>
      <c r="J708" s="249">
        <f ca="1">H708-CONTROLE!$A$2</f>
        <v>-1325</v>
      </c>
      <c r="K708" s="262" t="str">
        <f t="shared" ca="1" si="152"/>
        <v>ENCERRADO</v>
      </c>
      <c r="L708" s="247" t="s">
        <v>6490</v>
      </c>
      <c r="M708" s="247" t="s">
        <v>6491</v>
      </c>
      <c r="N708" s="247"/>
      <c r="O708" s="247" t="s">
        <v>6488</v>
      </c>
      <c r="P708" s="247" t="s">
        <v>6489</v>
      </c>
      <c r="Q708" s="502"/>
      <c r="R708" s="502" t="s">
        <v>4305</v>
      </c>
      <c r="S708" s="345" t="s">
        <v>6722</v>
      </c>
      <c r="T708" s="259" t="s">
        <v>2006</v>
      </c>
      <c r="U708" s="259"/>
      <c r="V708" s="259" t="s">
        <v>1727</v>
      </c>
      <c r="W708" s="259" t="s">
        <v>1728</v>
      </c>
      <c r="X708" s="553"/>
      <c r="Y708" s="57"/>
      <c r="Z708" s="57"/>
      <c r="AA708" s="57"/>
      <c r="AB708" s="57"/>
      <c r="AC708" s="57"/>
      <c r="AD708" s="57"/>
      <c r="AE708" s="57"/>
      <c r="AF708" s="57"/>
      <c r="AG708" s="57"/>
      <c r="AH708" s="57"/>
      <c r="AI708" s="57"/>
      <c r="AJ708" s="57"/>
      <c r="AK708" s="57"/>
      <c r="AL708" s="57"/>
      <c r="AM708" s="57"/>
      <c r="AN708" s="57"/>
      <c r="AO708" s="57"/>
      <c r="AP708" s="57"/>
      <c r="AQ708" s="57"/>
      <c r="AR708" s="57"/>
      <c r="AS708" s="57"/>
    </row>
    <row r="709" spans="1:45" ht="14.25" customHeight="1">
      <c r="A709" s="261">
        <v>43586</v>
      </c>
      <c r="B709" s="254" t="s">
        <v>6713</v>
      </c>
      <c r="C709" s="254"/>
      <c r="D709" s="254" t="s">
        <v>6714</v>
      </c>
      <c r="E709" s="275"/>
      <c r="F709" s="275"/>
      <c r="G709" s="275">
        <v>43865</v>
      </c>
      <c r="H709" s="275">
        <v>43925</v>
      </c>
      <c r="I709" s="249" t="s">
        <v>199</v>
      </c>
      <c r="J709" s="249">
        <f ca="1">H709-CONTROLE!$A$2</f>
        <v>-1325</v>
      </c>
      <c r="K709" s="262" t="str">
        <f t="shared" ca="1" si="152"/>
        <v>ENCERRADO</v>
      </c>
      <c r="L709" s="247" t="s">
        <v>6490</v>
      </c>
      <c r="M709" s="247" t="s">
        <v>6491</v>
      </c>
      <c r="N709" s="247"/>
      <c r="O709" s="247" t="s">
        <v>6488</v>
      </c>
      <c r="P709" s="247" t="s">
        <v>6489</v>
      </c>
      <c r="Q709" s="502"/>
      <c r="R709" s="502" t="s">
        <v>242</v>
      </c>
      <c r="S709" s="345" t="s">
        <v>1244</v>
      </c>
      <c r="T709" s="259" t="s">
        <v>1245</v>
      </c>
      <c r="U709" s="259"/>
      <c r="V709" s="259" t="s">
        <v>1241</v>
      </c>
      <c r="W709" s="259" t="s">
        <v>1242</v>
      </c>
      <c r="X709" s="553"/>
      <c r="Y709" s="57"/>
      <c r="Z709" s="57"/>
      <c r="AA709" s="57"/>
      <c r="AB709" s="57"/>
      <c r="AC709" s="57"/>
      <c r="AD709" s="57"/>
      <c r="AE709" s="57"/>
      <c r="AF709" s="57"/>
      <c r="AG709" s="57"/>
      <c r="AH709" s="57"/>
      <c r="AI709" s="57"/>
      <c r="AJ709" s="57"/>
      <c r="AK709" s="57"/>
      <c r="AL709" s="57"/>
      <c r="AM709" s="57"/>
      <c r="AN709" s="57"/>
      <c r="AO709" s="57"/>
      <c r="AP709" s="57"/>
      <c r="AQ709" s="57"/>
      <c r="AR709" s="57"/>
      <c r="AS709" s="57"/>
    </row>
    <row r="710" spans="1:45" ht="14.25" customHeight="1">
      <c r="A710" s="261">
        <v>43586</v>
      </c>
      <c r="B710" s="254" t="s">
        <v>6713</v>
      </c>
      <c r="C710" s="254"/>
      <c r="D710" s="254" t="s">
        <v>6714</v>
      </c>
      <c r="E710" s="275"/>
      <c r="F710" s="275"/>
      <c r="G710" s="275">
        <v>43865</v>
      </c>
      <c r="H710" s="275">
        <v>43925</v>
      </c>
      <c r="I710" s="249" t="s">
        <v>199</v>
      </c>
      <c r="J710" s="249">
        <f ca="1">H710-CONTROLE!$A$2</f>
        <v>-1325</v>
      </c>
      <c r="K710" s="262" t="str">
        <f t="shared" ca="1" si="152"/>
        <v>ENCERRADO</v>
      </c>
      <c r="L710" s="247" t="s">
        <v>6490</v>
      </c>
      <c r="M710" s="247" t="s">
        <v>6491</v>
      </c>
      <c r="N710" s="247"/>
      <c r="O710" s="247" t="s">
        <v>6488</v>
      </c>
      <c r="P710" s="247" t="s">
        <v>6489</v>
      </c>
      <c r="Q710" s="502"/>
      <c r="R710" s="502" t="s">
        <v>4604</v>
      </c>
      <c r="S710" s="345" t="s">
        <v>723</v>
      </c>
      <c r="T710" s="259" t="s">
        <v>371</v>
      </c>
      <c r="U710" s="259"/>
      <c r="V710" s="259" t="s">
        <v>4693</v>
      </c>
      <c r="W710" s="259" t="s">
        <v>5457</v>
      </c>
      <c r="X710" s="553"/>
      <c r="Y710" s="57"/>
      <c r="Z710" s="57"/>
      <c r="AA710" s="57"/>
      <c r="AB710" s="57"/>
      <c r="AC710" s="57"/>
      <c r="AD710" s="57"/>
      <c r="AE710" s="57"/>
      <c r="AF710" s="57"/>
      <c r="AG710" s="57"/>
      <c r="AH710" s="57"/>
      <c r="AI710" s="57"/>
      <c r="AJ710" s="57"/>
      <c r="AK710" s="57"/>
      <c r="AL710" s="57"/>
      <c r="AM710" s="57"/>
      <c r="AN710" s="57"/>
      <c r="AO710" s="57"/>
      <c r="AP710" s="57"/>
      <c r="AQ710" s="57"/>
      <c r="AR710" s="57"/>
      <c r="AS710" s="57"/>
    </row>
    <row r="711" spans="1:45" ht="14.25" customHeight="1">
      <c r="A711" s="261">
        <v>43586</v>
      </c>
      <c r="B711" s="254" t="s">
        <v>6713</v>
      </c>
      <c r="C711" s="254"/>
      <c r="D711" s="254" t="s">
        <v>6714</v>
      </c>
      <c r="E711" s="275"/>
      <c r="F711" s="275"/>
      <c r="G711" s="275">
        <v>43865</v>
      </c>
      <c r="H711" s="275">
        <v>43925</v>
      </c>
      <c r="I711" s="249" t="s">
        <v>199</v>
      </c>
      <c r="J711" s="249">
        <f ca="1">H711-CONTROLE!$A$2</f>
        <v>-1325</v>
      </c>
      <c r="K711" s="262" t="str">
        <f t="shared" ca="1" si="152"/>
        <v>ENCERRADO</v>
      </c>
      <c r="L711" s="247" t="s">
        <v>6490</v>
      </c>
      <c r="M711" s="247" t="s">
        <v>6491</v>
      </c>
      <c r="N711" s="247"/>
      <c r="O711" s="247" t="s">
        <v>6488</v>
      </c>
      <c r="P711" s="247" t="s">
        <v>6489</v>
      </c>
      <c r="Q711" s="502"/>
      <c r="R711" s="502" t="s">
        <v>528</v>
      </c>
      <c r="S711" s="345" t="s">
        <v>724</v>
      </c>
      <c r="T711" s="259" t="s">
        <v>527</v>
      </c>
      <c r="U711" s="259"/>
      <c r="V711" s="259" t="s">
        <v>1419</v>
      </c>
      <c r="W711" s="259" t="s">
        <v>530</v>
      </c>
      <c r="X711" s="553"/>
      <c r="Y711" s="57"/>
      <c r="Z711" s="57"/>
      <c r="AA711" s="57"/>
      <c r="AB711" s="57"/>
      <c r="AC711" s="57"/>
      <c r="AD711" s="57"/>
      <c r="AE711" s="57"/>
      <c r="AF711" s="57"/>
      <c r="AG711" s="57"/>
      <c r="AH711" s="57"/>
      <c r="AI711" s="57"/>
      <c r="AJ711" s="57"/>
      <c r="AK711" s="57"/>
      <c r="AL711" s="57"/>
      <c r="AM711" s="57"/>
      <c r="AN711" s="57"/>
      <c r="AO711" s="57"/>
      <c r="AP711" s="57"/>
      <c r="AQ711" s="57"/>
      <c r="AR711" s="57"/>
      <c r="AS711" s="57"/>
    </row>
    <row r="712" spans="1:45" ht="14.25" customHeight="1">
      <c r="A712" s="261">
        <v>43586</v>
      </c>
      <c r="B712" s="254" t="s">
        <v>6713</v>
      </c>
      <c r="C712" s="254"/>
      <c r="D712" s="254" t="s">
        <v>6714</v>
      </c>
      <c r="E712" s="275"/>
      <c r="F712" s="275"/>
      <c r="G712" s="275">
        <v>43865</v>
      </c>
      <c r="H712" s="275">
        <v>43925</v>
      </c>
      <c r="I712" s="249" t="s">
        <v>199</v>
      </c>
      <c r="J712" s="249">
        <f ca="1">H712-CONTROLE!$A$2</f>
        <v>-1325</v>
      </c>
      <c r="K712" s="262" t="str">
        <f t="shared" ca="1" si="152"/>
        <v>ENCERRADO</v>
      </c>
      <c r="L712" s="247" t="s">
        <v>6490</v>
      </c>
      <c r="M712" s="247" t="s">
        <v>6491</v>
      </c>
      <c r="N712" s="247"/>
      <c r="O712" s="247" t="s">
        <v>6488</v>
      </c>
      <c r="P712" s="247" t="s">
        <v>6489</v>
      </c>
      <c r="Q712" s="502"/>
      <c r="R712" s="502" t="s">
        <v>434</v>
      </c>
      <c r="S712" s="259" t="s">
        <v>127</v>
      </c>
      <c r="T712" s="259" t="s">
        <v>504</v>
      </c>
      <c r="U712" s="259"/>
      <c r="V712" s="259"/>
      <c r="W712" s="259"/>
      <c r="X712" s="553"/>
      <c r="Y712" s="57"/>
      <c r="Z712" s="57"/>
      <c r="AA712" s="57"/>
      <c r="AB712" s="57"/>
      <c r="AC712" s="57"/>
      <c r="AD712" s="57"/>
      <c r="AE712" s="57"/>
      <c r="AF712" s="57"/>
      <c r="AG712" s="57"/>
      <c r="AH712" s="57"/>
      <c r="AI712" s="57"/>
      <c r="AJ712" s="57"/>
      <c r="AK712" s="57"/>
      <c r="AL712" s="57"/>
      <c r="AM712" s="57"/>
      <c r="AN712" s="57"/>
      <c r="AO712" s="57"/>
      <c r="AP712" s="57"/>
      <c r="AQ712" s="57"/>
      <c r="AR712" s="57"/>
      <c r="AS712" s="57"/>
    </row>
    <row r="713" spans="1:45" ht="14.25" customHeight="1">
      <c r="A713" s="261">
        <v>43586</v>
      </c>
      <c r="B713" s="254" t="s">
        <v>6713</v>
      </c>
      <c r="C713" s="254"/>
      <c r="D713" s="254" t="s">
        <v>6714</v>
      </c>
      <c r="E713" s="275"/>
      <c r="F713" s="275"/>
      <c r="G713" s="275">
        <v>43865</v>
      </c>
      <c r="H713" s="275">
        <v>43925</v>
      </c>
      <c r="I713" s="249" t="s">
        <v>199</v>
      </c>
      <c r="J713" s="249">
        <f ca="1">H713-CONTROLE!$A$2</f>
        <v>-1325</v>
      </c>
      <c r="K713" s="262" t="str">
        <f t="shared" ca="1" si="152"/>
        <v>ENCERRADO</v>
      </c>
      <c r="L713" s="247" t="s">
        <v>6490</v>
      </c>
      <c r="M713" s="247" t="s">
        <v>6491</v>
      </c>
      <c r="N713" s="247"/>
      <c r="O713" s="247" t="s">
        <v>6488</v>
      </c>
      <c r="P713" s="247" t="s">
        <v>6489</v>
      </c>
      <c r="Q713" s="502"/>
      <c r="R713" s="502" t="s">
        <v>726</v>
      </c>
      <c r="S713" s="345" t="s">
        <v>289</v>
      </c>
      <c r="T713" s="259" t="s">
        <v>290</v>
      </c>
      <c r="U713" s="259"/>
      <c r="V713" s="259" t="s">
        <v>6723</v>
      </c>
      <c r="W713" s="259" t="s">
        <v>288</v>
      </c>
      <c r="X713" s="553"/>
      <c r="Y713" s="57"/>
      <c r="Z713" s="57"/>
      <c r="AA713" s="57"/>
      <c r="AB713" s="57"/>
      <c r="AC713" s="57"/>
      <c r="AD713" s="57"/>
      <c r="AE713" s="57"/>
      <c r="AF713" s="57"/>
      <c r="AG713" s="57"/>
      <c r="AH713" s="57"/>
      <c r="AI713" s="57"/>
      <c r="AJ713" s="57"/>
      <c r="AK713" s="57"/>
      <c r="AL713" s="57"/>
      <c r="AM713" s="57"/>
      <c r="AN713" s="57"/>
      <c r="AO713" s="57"/>
      <c r="AP713" s="57"/>
      <c r="AQ713" s="57"/>
      <c r="AR713" s="57"/>
      <c r="AS713" s="57"/>
    </row>
    <row r="714" spans="1:45" ht="14.25" customHeight="1">
      <c r="A714" s="261">
        <v>43586</v>
      </c>
      <c r="B714" s="254" t="s">
        <v>6713</v>
      </c>
      <c r="C714" s="254"/>
      <c r="D714" s="254" t="s">
        <v>6714</v>
      </c>
      <c r="E714" s="275"/>
      <c r="F714" s="275"/>
      <c r="G714" s="275">
        <v>43865</v>
      </c>
      <c r="H714" s="275">
        <v>43925</v>
      </c>
      <c r="I714" s="249" t="s">
        <v>199</v>
      </c>
      <c r="J714" s="249">
        <f ca="1">H714-CONTROLE!$A$2</f>
        <v>-1325</v>
      </c>
      <c r="K714" s="262" t="str">
        <f t="shared" ca="1" si="152"/>
        <v>ENCERRADO</v>
      </c>
      <c r="L714" s="247" t="s">
        <v>6490</v>
      </c>
      <c r="M714" s="247" t="s">
        <v>6491</v>
      </c>
      <c r="N714" s="247"/>
      <c r="O714" s="247" t="s">
        <v>6488</v>
      </c>
      <c r="P714" s="247" t="s">
        <v>6489</v>
      </c>
      <c r="Q714" s="502"/>
      <c r="R714" s="502" t="s">
        <v>4554</v>
      </c>
      <c r="S714" s="345" t="s">
        <v>341</v>
      </c>
      <c r="T714" s="259" t="s">
        <v>342</v>
      </c>
      <c r="U714" s="259"/>
      <c r="V714" s="259" t="s">
        <v>4784</v>
      </c>
      <c r="W714" s="259" t="s">
        <v>1004</v>
      </c>
      <c r="X714" s="553"/>
      <c r="Y714" s="57"/>
      <c r="Z714" s="57"/>
      <c r="AA714" s="57"/>
      <c r="AB714" s="57"/>
      <c r="AC714" s="57"/>
      <c r="AD714" s="57"/>
      <c r="AE714" s="57"/>
      <c r="AF714" s="57"/>
      <c r="AG714" s="57"/>
      <c r="AH714" s="57"/>
      <c r="AI714" s="57"/>
      <c r="AJ714" s="57"/>
      <c r="AK714" s="57"/>
      <c r="AL714" s="57"/>
      <c r="AM714" s="57"/>
      <c r="AN714" s="57"/>
      <c r="AO714" s="57"/>
      <c r="AP714" s="57"/>
      <c r="AQ714" s="57"/>
      <c r="AR714" s="57"/>
      <c r="AS714" s="57"/>
    </row>
    <row r="715" spans="1:45" ht="14.25" customHeight="1">
      <c r="A715" s="261">
        <v>43586</v>
      </c>
      <c r="B715" s="254" t="s">
        <v>6713</v>
      </c>
      <c r="C715" s="254"/>
      <c r="D715" s="254" t="s">
        <v>6714</v>
      </c>
      <c r="E715" s="275"/>
      <c r="F715" s="275"/>
      <c r="G715" s="275">
        <v>43865</v>
      </c>
      <c r="H715" s="275">
        <v>43925</v>
      </c>
      <c r="I715" s="249" t="s">
        <v>199</v>
      </c>
      <c r="J715" s="249">
        <f ca="1">H715-CONTROLE!$A$2</f>
        <v>-1325</v>
      </c>
      <c r="K715" s="262" t="str">
        <f t="shared" ca="1" si="152"/>
        <v>ENCERRADO</v>
      </c>
      <c r="L715" s="247" t="s">
        <v>6490</v>
      </c>
      <c r="M715" s="247" t="s">
        <v>6491</v>
      </c>
      <c r="N715" s="247"/>
      <c r="O715" s="247" t="s">
        <v>6488</v>
      </c>
      <c r="P715" s="247" t="s">
        <v>6489</v>
      </c>
      <c r="Q715" s="502"/>
      <c r="R715" s="502" t="s">
        <v>470</v>
      </c>
      <c r="S715" s="345" t="s">
        <v>863</v>
      </c>
      <c r="T715" s="259" t="s">
        <v>864</v>
      </c>
      <c r="U715" s="259"/>
      <c r="V715" s="259" t="s">
        <v>3363</v>
      </c>
      <c r="W715" s="259" t="s">
        <v>2186</v>
      </c>
      <c r="X715" s="553"/>
      <c r="Y715" s="57"/>
      <c r="Z715" s="57"/>
      <c r="AA715" s="57"/>
      <c r="AB715" s="57"/>
      <c r="AC715" s="57"/>
      <c r="AD715" s="57"/>
      <c r="AE715" s="57"/>
      <c r="AF715" s="57"/>
      <c r="AG715" s="57"/>
      <c r="AH715" s="57"/>
      <c r="AI715" s="57"/>
      <c r="AJ715" s="57"/>
      <c r="AK715" s="57"/>
      <c r="AL715" s="57"/>
      <c r="AM715" s="57"/>
      <c r="AN715" s="57"/>
      <c r="AO715" s="57"/>
      <c r="AP715" s="57"/>
      <c r="AQ715" s="57"/>
      <c r="AR715" s="57"/>
      <c r="AS715" s="57"/>
    </row>
    <row r="716" spans="1:45" ht="14.25" customHeight="1">
      <c r="A716" s="261">
        <v>43586</v>
      </c>
      <c r="B716" s="254" t="s">
        <v>6713</v>
      </c>
      <c r="C716" s="254"/>
      <c r="D716" s="254" t="s">
        <v>6714</v>
      </c>
      <c r="E716" s="275"/>
      <c r="F716" s="275"/>
      <c r="G716" s="275">
        <v>43865</v>
      </c>
      <c r="H716" s="275">
        <v>43925</v>
      </c>
      <c r="I716" s="249" t="s">
        <v>199</v>
      </c>
      <c r="J716" s="249">
        <f ca="1">H716-CONTROLE!$A$2</f>
        <v>-1325</v>
      </c>
      <c r="K716" s="262" t="str">
        <f t="shared" ca="1" si="152"/>
        <v>ENCERRADO</v>
      </c>
      <c r="L716" s="247" t="s">
        <v>6490</v>
      </c>
      <c r="M716" s="247" t="s">
        <v>6491</v>
      </c>
      <c r="N716" s="247"/>
      <c r="O716" s="247" t="s">
        <v>6488</v>
      </c>
      <c r="P716" s="247" t="s">
        <v>6489</v>
      </c>
      <c r="Q716" s="502"/>
      <c r="R716" s="502" t="s">
        <v>396</v>
      </c>
      <c r="S716" s="345" t="s">
        <v>745</v>
      </c>
      <c r="T716" s="259" t="s">
        <v>746</v>
      </c>
      <c r="U716" s="259"/>
      <c r="V716" s="259" t="s">
        <v>748</v>
      </c>
      <c r="W716" s="259" t="s">
        <v>749</v>
      </c>
      <c r="X716" s="553"/>
      <c r="Y716" s="57"/>
      <c r="Z716" s="57"/>
      <c r="AA716" s="57"/>
      <c r="AB716" s="57"/>
      <c r="AC716" s="57"/>
      <c r="AD716" s="57"/>
      <c r="AE716" s="57"/>
      <c r="AF716" s="57"/>
      <c r="AG716" s="57"/>
      <c r="AH716" s="57"/>
      <c r="AI716" s="57"/>
      <c r="AJ716" s="57"/>
      <c r="AK716" s="57"/>
      <c r="AL716" s="57"/>
      <c r="AM716" s="57"/>
      <c r="AN716" s="57"/>
      <c r="AO716" s="57"/>
      <c r="AP716" s="57"/>
      <c r="AQ716" s="57"/>
      <c r="AR716" s="57"/>
      <c r="AS716" s="57"/>
    </row>
    <row r="717" spans="1:45" ht="14.25" customHeight="1">
      <c r="A717" s="261">
        <v>43586</v>
      </c>
      <c r="B717" s="254" t="s">
        <v>6713</v>
      </c>
      <c r="C717" s="254"/>
      <c r="D717" s="254" t="s">
        <v>6714</v>
      </c>
      <c r="E717" s="275"/>
      <c r="F717" s="275"/>
      <c r="G717" s="275">
        <v>43865</v>
      </c>
      <c r="H717" s="275">
        <v>43925</v>
      </c>
      <c r="I717" s="249" t="s">
        <v>199</v>
      </c>
      <c r="J717" s="249">
        <f ca="1">H717-CONTROLE!$A$2</f>
        <v>-1325</v>
      </c>
      <c r="K717" s="262" t="str">
        <f t="shared" ca="1" si="152"/>
        <v>ENCERRADO</v>
      </c>
      <c r="L717" s="247" t="s">
        <v>6490</v>
      </c>
      <c r="M717" s="247" t="s">
        <v>6491</v>
      </c>
      <c r="N717" s="247"/>
      <c r="O717" s="247" t="s">
        <v>6488</v>
      </c>
      <c r="P717" s="247" t="s">
        <v>6489</v>
      </c>
      <c r="Q717" s="502"/>
      <c r="R717" s="502" t="s">
        <v>226</v>
      </c>
      <c r="S717" s="345" t="s">
        <v>870</v>
      </c>
      <c r="T717" s="259" t="s">
        <v>871</v>
      </c>
      <c r="U717" s="259"/>
      <c r="V717" s="259" t="s">
        <v>873</v>
      </c>
      <c r="W717" s="259" t="s">
        <v>874</v>
      </c>
      <c r="X717" s="553"/>
      <c r="Y717" s="57"/>
      <c r="Z717" s="57"/>
      <c r="AA717" s="57"/>
      <c r="AB717" s="57"/>
      <c r="AC717" s="57"/>
      <c r="AD717" s="57"/>
      <c r="AE717" s="57"/>
      <c r="AF717" s="57"/>
      <c r="AG717" s="57"/>
      <c r="AH717" s="57"/>
      <c r="AI717" s="57"/>
      <c r="AJ717" s="57"/>
      <c r="AK717" s="57"/>
      <c r="AL717" s="57"/>
      <c r="AM717" s="57"/>
      <c r="AN717" s="57"/>
      <c r="AO717" s="57"/>
      <c r="AP717" s="57"/>
      <c r="AQ717" s="57"/>
      <c r="AR717" s="57"/>
      <c r="AS717" s="57"/>
    </row>
    <row r="718" spans="1:45" ht="14.25" customHeight="1">
      <c r="A718" s="261">
        <v>43586</v>
      </c>
      <c r="B718" s="254" t="s">
        <v>6713</v>
      </c>
      <c r="C718" s="254"/>
      <c r="D718" s="254" t="s">
        <v>6714</v>
      </c>
      <c r="E718" s="275"/>
      <c r="F718" s="275"/>
      <c r="G718" s="275">
        <v>43865</v>
      </c>
      <c r="H718" s="275">
        <v>43925</v>
      </c>
      <c r="I718" s="249" t="s">
        <v>199</v>
      </c>
      <c r="J718" s="249">
        <f ca="1">H718-CONTROLE!$A$2</f>
        <v>-1325</v>
      </c>
      <c r="K718" s="262" t="str">
        <f t="shared" ca="1" si="152"/>
        <v>ENCERRADO</v>
      </c>
      <c r="L718" s="247" t="s">
        <v>6490</v>
      </c>
      <c r="M718" s="247" t="s">
        <v>6491</v>
      </c>
      <c r="N718" s="247"/>
      <c r="O718" s="247" t="s">
        <v>6488</v>
      </c>
      <c r="P718" s="247" t="s">
        <v>6489</v>
      </c>
      <c r="Q718" s="502"/>
      <c r="R718" s="502" t="s">
        <v>187</v>
      </c>
      <c r="S718" s="345" t="s">
        <v>188</v>
      </c>
      <c r="T718" s="259" t="s">
        <v>189</v>
      </c>
      <c r="U718" s="259"/>
      <c r="V718" s="259" t="s">
        <v>649</v>
      </c>
      <c r="W718" s="259" t="s">
        <v>1767</v>
      </c>
      <c r="X718" s="553"/>
      <c r="Y718" s="57"/>
      <c r="Z718" s="57"/>
      <c r="AA718" s="57"/>
      <c r="AB718" s="57"/>
      <c r="AC718" s="57"/>
      <c r="AD718" s="57"/>
      <c r="AE718" s="57"/>
      <c r="AF718" s="57"/>
      <c r="AG718" s="57"/>
      <c r="AH718" s="57"/>
      <c r="AI718" s="57"/>
      <c r="AJ718" s="57"/>
      <c r="AK718" s="57"/>
      <c r="AL718" s="57"/>
      <c r="AM718" s="57"/>
      <c r="AN718" s="57"/>
      <c r="AO718" s="57"/>
      <c r="AP718" s="57"/>
      <c r="AQ718" s="57"/>
      <c r="AR718" s="57"/>
      <c r="AS718" s="57"/>
    </row>
    <row r="719" spans="1:45" ht="14.25" customHeight="1">
      <c r="A719" s="261">
        <v>43586</v>
      </c>
      <c r="B719" s="254" t="s">
        <v>6713</v>
      </c>
      <c r="C719" s="254"/>
      <c r="D719" s="254" t="s">
        <v>6714</v>
      </c>
      <c r="E719" s="275"/>
      <c r="F719" s="275"/>
      <c r="G719" s="275">
        <v>43865</v>
      </c>
      <c r="H719" s="275">
        <v>43925</v>
      </c>
      <c r="I719" s="249" t="s">
        <v>199</v>
      </c>
      <c r="J719" s="249">
        <f ca="1">H719-CONTROLE!$A$2</f>
        <v>-1325</v>
      </c>
      <c r="K719" s="262" t="str">
        <f t="shared" ca="1" si="152"/>
        <v>ENCERRADO</v>
      </c>
      <c r="L719" s="247" t="s">
        <v>6490</v>
      </c>
      <c r="M719" s="247" t="s">
        <v>6491</v>
      </c>
      <c r="N719" s="247"/>
      <c r="O719" s="247" t="s">
        <v>6488</v>
      </c>
      <c r="P719" s="247" t="s">
        <v>6489</v>
      </c>
      <c r="Q719" s="502"/>
      <c r="R719" s="502" t="s">
        <v>65</v>
      </c>
      <c r="S719" s="345" t="s">
        <v>761</v>
      </c>
      <c r="T719" s="259" t="s">
        <v>1281</v>
      </c>
      <c r="U719" s="259"/>
      <c r="V719" s="259" t="s">
        <v>206</v>
      </c>
      <c r="W719" s="259" t="s">
        <v>207</v>
      </c>
      <c r="X719" s="553"/>
      <c r="Y719" s="57"/>
      <c r="Z719" s="57"/>
      <c r="AA719" s="57"/>
      <c r="AB719" s="57"/>
      <c r="AC719" s="57"/>
      <c r="AD719" s="57"/>
      <c r="AE719" s="57"/>
      <c r="AF719" s="57"/>
      <c r="AG719" s="57"/>
      <c r="AH719" s="57"/>
      <c r="AI719" s="57"/>
      <c r="AJ719" s="57"/>
      <c r="AK719" s="57"/>
      <c r="AL719" s="57"/>
      <c r="AM719" s="57"/>
      <c r="AN719" s="57"/>
      <c r="AO719" s="57"/>
      <c r="AP719" s="57"/>
      <c r="AQ719" s="57"/>
      <c r="AR719" s="57"/>
      <c r="AS719" s="57"/>
    </row>
    <row r="720" spans="1:45" ht="14.25" customHeight="1">
      <c r="A720" s="261">
        <v>43586</v>
      </c>
      <c r="B720" s="254" t="s">
        <v>6713</v>
      </c>
      <c r="C720" s="254"/>
      <c r="D720" s="254" t="s">
        <v>6714</v>
      </c>
      <c r="E720" s="275"/>
      <c r="F720" s="275"/>
      <c r="G720" s="275">
        <v>43865</v>
      </c>
      <c r="H720" s="275">
        <v>43925</v>
      </c>
      <c r="I720" s="249" t="s">
        <v>199</v>
      </c>
      <c r="J720" s="249">
        <f ca="1">H720-CONTROLE!$A$2</f>
        <v>-1325</v>
      </c>
      <c r="K720" s="262" t="str">
        <f t="shared" ca="1" si="152"/>
        <v>ENCERRADO</v>
      </c>
      <c r="L720" s="247" t="s">
        <v>6490</v>
      </c>
      <c r="M720" s="247" t="s">
        <v>6491</v>
      </c>
      <c r="N720" s="247"/>
      <c r="O720" s="247" t="s">
        <v>6488</v>
      </c>
      <c r="P720" s="247" t="s">
        <v>6489</v>
      </c>
      <c r="Q720" s="502"/>
      <c r="R720" s="502" t="s">
        <v>160</v>
      </c>
      <c r="S720" s="345" t="s">
        <v>581</v>
      </c>
      <c r="T720" s="259" t="s">
        <v>6724</v>
      </c>
      <c r="U720" s="259"/>
      <c r="V720" s="259" t="s">
        <v>659</v>
      </c>
      <c r="W720" s="259" t="s">
        <v>660</v>
      </c>
      <c r="X720" s="553"/>
      <c r="Y720" s="57"/>
      <c r="Z720" s="57"/>
      <c r="AA720" s="57"/>
      <c r="AB720" s="57"/>
      <c r="AC720" s="57"/>
      <c r="AD720" s="57"/>
      <c r="AE720" s="57"/>
      <c r="AF720" s="57"/>
      <c r="AG720" s="57"/>
      <c r="AH720" s="57"/>
      <c r="AI720" s="57"/>
      <c r="AJ720" s="57"/>
      <c r="AK720" s="57"/>
      <c r="AL720" s="57"/>
      <c r="AM720" s="57"/>
      <c r="AN720" s="57"/>
      <c r="AO720" s="57"/>
      <c r="AP720" s="57"/>
      <c r="AQ720" s="57"/>
      <c r="AR720" s="57"/>
      <c r="AS720" s="57"/>
    </row>
    <row r="721" spans="1:45" ht="14.25" customHeight="1">
      <c r="A721" s="261">
        <v>43586</v>
      </c>
      <c r="B721" s="254" t="s">
        <v>6713</v>
      </c>
      <c r="C721" s="254"/>
      <c r="D721" s="254" t="s">
        <v>6714</v>
      </c>
      <c r="E721" s="275"/>
      <c r="F721" s="275"/>
      <c r="G721" s="275">
        <v>43865</v>
      </c>
      <c r="H721" s="275">
        <v>43925</v>
      </c>
      <c r="I721" s="249" t="s">
        <v>199</v>
      </c>
      <c r="J721" s="249">
        <f ca="1">H721-CONTROLE!$A$2</f>
        <v>-1325</v>
      </c>
      <c r="K721" s="262" t="str">
        <f t="shared" ca="1" si="152"/>
        <v>ENCERRADO</v>
      </c>
      <c r="L721" s="247" t="s">
        <v>6490</v>
      </c>
      <c r="M721" s="247" t="s">
        <v>6491</v>
      </c>
      <c r="N721" s="247"/>
      <c r="O721" s="247" t="s">
        <v>6488</v>
      </c>
      <c r="P721" s="247" t="s">
        <v>6489</v>
      </c>
      <c r="Q721" s="502"/>
      <c r="R721" s="502" t="s">
        <v>172</v>
      </c>
      <c r="S721" s="345" t="s">
        <v>768</v>
      </c>
      <c r="T721" s="259" t="s">
        <v>769</v>
      </c>
      <c r="U721" s="259"/>
      <c r="V721" s="259" t="s">
        <v>6725</v>
      </c>
      <c r="W721" s="259" t="s">
        <v>4567</v>
      </c>
      <c r="X721" s="553"/>
      <c r="Y721" s="57"/>
      <c r="Z721" s="57"/>
      <c r="AA721" s="57"/>
      <c r="AB721" s="57"/>
      <c r="AC721" s="57"/>
      <c r="AD721" s="57"/>
      <c r="AE721" s="57"/>
      <c r="AF721" s="57"/>
      <c r="AG721" s="57"/>
      <c r="AH721" s="57"/>
      <c r="AI721" s="57"/>
      <c r="AJ721" s="57"/>
      <c r="AK721" s="57"/>
      <c r="AL721" s="57"/>
      <c r="AM721" s="57"/>
      <c r="AN721" s="57"/>
      <c r="AO721" s="57"/>
      <c r="AP721" s="57"/>
      <c r="AQ721" s="57"/>
      <c r="AR721" s="57"/>
      <c r="AS721" s="57"/>
    </row>
    <row r="722" spans="1:45" ht="14.25" customHeight="1">
      <c r="A722" s="261">
        <v>43586</v>
      </c>
      <c r="B722" s="254" t="s">
        <v>6713</v>
      </c>
      <c r="C722" s="254"/>
      <c r="D722" s="254" t="s">
        <v>6714</v>
      </c>
      <c r="E722" s="275"/>
      <c r="F722" s="275"/>
      <c r="G722" s="275">
        <v>43865</v>
      </c>
      <c r="H722" s="275">
        <v>43925</v>
      </c>
      <c r="I722" s="249" t="s">
        <v>199</v>
      </c>
      <c r="J722" s="249">
        <f ca="1">H722-CONTROLE!$A$2</f>
        <v>-1325</v>
      </c>
      <c r="K722" s="262" t="str">
        <f t="shared" ca="1" si="152"/>
        <v>ENCERRADO</v>
      </c>
      <c r="L722" s="247" t="s">
        <v>6490</v>
      </c>
      <c r="M722" s="247" t="s">
        <v>6491</v>
      </c>
      <c r="N722" s="247"/>
      <c r="O722" s="247" t="s">
        <v>6488</v>
      </c>
      <c r="P722" s="247" t="s">
        <v>6489</v>
      </c>
      <c r="Q722" s="502"/>
      <c r="R722" s="502" t="s">
        <v>770</v>
      </c>
      <c r="S722" s="345" t="s">
        <v>2935</v>
      </c>
      <c r="T722" s="259" t="s">
        <v>894</v>
      </c>
      <c r="U722" s="259"/>
      <c r="V722" s="259" t="s">
        <v>264</v>
      </c>
      <c r="W722" s="259" t="s">
        <v>265</v>
      </c>
      <c r="X722" s="553"/>
      <c r="Y722" s="57"/>
      <c r="Z722" s="57"/>
      <c r="AA722" s="57"/>
      <c r="AB722" s="57"/>
      <c r="AC722" s="57"/>
      <c r="AD722" s="57"/>
      <c r="AE722" s="57"/>
      <c r="AF722" s="57"/>
      <c r="AG722" s="57"/>
      <c r="AH722" s="57"/>
      <c r="AI722" s="57"/>
      <c r="AJ722" s="57"/>
      <c r="AK722" s="57"/>
      <c r="AL722" s="57"/>
      <c r="AM722" s="57"/>
      <c r="AN722" s="57"/>
      <c r="AO722" s="57"/>
      <c r="AP722" s="57"/>
      <c r="AQ722" s="57"/>
      <c r="AR722" s="57"/>
      <c r="AS722" s="57"/>
    </row>
    <row r="723" spans="1:45" ht="14.25" customHeight="1">
      <c r="A723" s="261">
        <v>43586</v>
      </c>
      <c r="B723" s="254" t="s">
        <v>6713</v>
      </c>
      <c r="C723" s="254"/>
      <c r="D723" s="254" t="s">
        <v>6714</v>
      </c>
      <c r="E723" s="275"/>
      <c r="F723" s="275"/>
      <c r="G723" s="275">
        <v>43865</v>
      </c>
      <c r="H723" s="275">
        <v>43925</v>
      </c>
      <c r="I723" s="249" t="s">
        <v>199</v>
      </c>
      <c r="J723" s="249">
        <f ca="1">H723-CONTROLE!$A$2</f>
        <v>-1325</v>
      </c>
      <c r="K723" s="262" t="str">
        <f t="shared" ca="1" si="152"/>
        <v>ENCERRADO</v>
      </c>
      <c r="L723" s="247" t="s">
        <v>6490</v>
      </c>
      <c r="M723" s="247" t="s">
        <v>6491</v>
      </c>
      <c r="N723" s="247"/>
      <c r="O723" s="247" t="s">
        <v>6488</v>
      </c>
      <c r="P723" s="247" t="s">
        <v>6489</v>
      </c>
      <c r="Q723" s="254"/>
      <c r="R723" s="254" t="s">
        <v>444</v>
      </c>
      <c r="S723" s="345" t="s">
        <v>4340</v>
      </c>
      <c r="T723" s="259" t="s">
        <v>1482</v>
      </c>
      <c r="U723" s="259"/>
      <c r="V723" s="259" t="s">
        <v>5394</v>
      </c>
      <c r="W723" s="259" t="s">
        <v>695</v>
      </c>
      <c r="X723" s="553"/>
      <c r="Y723" s="57"/>
      <c r="Z723" s="57"/>
      <c r="AA723" s="57"/>
      <c r="AB723" s="57"/>
      <c r="AC723" s="57"/>
      <c r="AD723" s="57"/>
      <c r="AE723" s="57"/>
      <c r="AF723" s="57"/>
      <c r="AG723" s="57"/>
      <c r="AH723" s="57"/>
      <c r="AI723" s="57"/>
      <c r="AJ723" s="57"/>
      <c r="AK723" s="57"/>
      <c r="AL723" s="57"/>
      <c r="AM723" s="57"/>
      <c r="AN723" s="57"/>
      <c r="AO723" s="57"/>
      <c r="AP723" s="57"/>
      <c r="AQ723" s="57"/>
      <c r="AR723" s="57"/>
      <c r="AS723" s="57"/>
    </row>
    <row r="724" spans="1:45" ht="14.25" customHeight="1">
      <c r="A724" s="261">
        <v>43586</v>
      </c>
      <c r="B724" s="254" t="s">
        <v>6713</v>
      </c>
      <c r="C724" s="254"/>
      <c r="D724" s="254" t="s">
        <v>6714</v>
      </c>
      <c r="E724" s="275"/>
      <c r="F724" s="275"/>
      <c r="G724" s="275">
        <v>43865</v>
      </c>
      <c r="H724" s="275">
        <v>43925</v>
      </c>
      <c r="I724" s="249" t="s">
        <v>199</v>
      </c>
      <c r="J724" s="249">
        <f ca="1">H724-CONTROLE!$A$2</f>
        <v>-1325</v>
      </c>
      <c r="K724" s="262" t="str">
        <f t="shared" ca="1" si="152"/>
        <v>ENCERRADO</v>
      </c>
      <c r="L724" s="247" t="s">
        <v>6490</v>
      </c>
      <c r="M724" s="247" t="s">
        <v>6491</v>
      </c>
      <c r="N724" s="247"/>
      <c r="O724" s="247" t="s">
        <v>6488</v>
      </c>
      <c r="P724" s="247" t="s">
        <v>6489</v>
      </c>
      <c r="Q724" s="502"/>
      <c r="R724" s="502" t="s">
        <v>309</v>
      </c>
      <c r="S724" s="345" t="s">
        <v>5537</v>
      </c>
      <c r="T724" s="259" t="s">
        <v>687</v>
      </c>
      <c r="U724" s="259"/>
      <c r="V724" s="259" t="s">
        <v>6726</v>
      </c>
      <c r="W724" s="259" t="s">
        <v>902</v>
      </c>
      <c r="X724" s="553"/>
      <c r="Y724" s="57"/>
      <c r="Z724" s="57"/>
      <c r="AA724" s="57"/>
      <c r="AB724" s="57"/>
      <c r="AC724" s="57"/>
      <c r="AD724" s="57"/>
      <c r="AE724" s="57"/>
      <c r="AF724" s="57"/>
      <c r="AG724" s="57"/>
      <c r="AH724" s="57"/>
      <c r="AI724" s="57"/>
      <c r="AJ724" s="57"/>
      <c r="AK724" s="57"/>
      <c r="AL724" s="57"/>
      <c r="AM724" s="57"/>
      <c r="AN724" s="57"/>
      <c r="AO724" s="57"/>
      <c r="AP724" s="57"/>
      <c r="AQ724" s="57"/>
      <c r="AR724" s="57"/>
      <c r="AS724" s="57"/>
    </row>
    <row r="725" spans="1:45" ht="14.25" customHeight="1">
      <c r="A725" s="261">
        <v>43586</v>
      </c>
      <c r="B725" s="335" t="s">
        <v>6713</v>
      </c>
      <c r="C725" s="335"/>
      <c r="D725" s="335" t="s">
        <v>6714</v>
      </c>
      <c r="E725" s="396"/>
      <c r="F725" s="396"/>
      <c r="G725" s="275">
        <v>43865</v>
      </c>
      <c r="H725" s="275">
        <v>43925</v>
      </c>
      <c r="I725" s="249" t="s">
        <v>199</v>
      </c>
      <c r="J725" s="249">
        <f ca="1">H725-CONTROLE!$A$2</f>
        <v>-1325</v>
      </c>
      <c r="K725" s="554" t="str">
        <f t="shared" ca="1" si="152"/>
        <v>ENCERRADO</v>
      </c>
      <c r="L725" s="299" t="s">
        <v>6490</v>
      </c>
      <c r="M725" s="299" t="s">
        <v>6491</v>
      </c>
      <c r="N725" s="299"/>
      <c r="O725" s="299" t="s">
        <v>6488</v>
      </c>
      <c r="P725" s="299" t="s">
        <v>6489</v>
      </c>
      <c r="Q725" s="345"/>
      <c r="R725" s="502" t="s">
        <v>45</v>
      </c>
      <c r="S725" s="345" t="s">
        <v>626</v>
      </c>
      <c r="T725" s="259" t="s">
        <v>2227</v>
      </c>
      <c r="U725" s="259"/>
      <c r="V725" s="259"/>
      <c r="W725" s="259"/>
      <c r="X725" s="553"/>
      <c r="Y725" s="57"/>
      <c r="Z725" s="57"/>
      <c r="AA725" s="57"/>
      <c r="AB725" s="57"/>
      <c r="AC725" s="57"/>
      <c r="AD725" s="57"/>
      <c r="AE725" s="57"/>
      <c r="AF725" s="57"/>
      <c r="AG725" s="57"/>
      <c r="AH725" s="57"/>
      <c r="AI725" s="57"/>
      <c r="AJ725" s="57"/>
      <c r="AK725" s="57"/>
      <c r="AL725" s="57"/>
      <c r="AM725" s="57"/>
      <c r="AN725" s="57"/>
      <c r="AO725" s="57"/>
      <c r="AP725" s="57"/>
      <c r="AQ725" s="57"/>
      <c r="AR725" s="57"/>
      <c r="AS725" s="57"/>
    </row>
    <row r="726" spans="1:45" ht="14.25" customHeight="1">
      <c r="A726" s="261">
        <v>43586</v>
      </c>
      <c r="B726" s="335" t="s">
        <v>6713</v>
      </c>
      <c r="C726" s="335"/>
      <c r="D726" s="335" t="s">
        <v>6714</v>
      </c>
      <c r="E726" s="396"/>
      <c r="F726" s="396"/>
      <c r="G726" s="275">
        <v>43865</v>
      </c>
      <c r="H726" s="275">
        <v>43925</v>
      </c>
      <c r="I726" s="249" t="s">
        <v>199</v>
      </c>
      <c r="J726" s="249">
        <f ca="1">H726-CONTROLE!$A$2</f>
        <v>-1325</v>
      </c>
      <c r="K726" s="554" t="str">
        <f t="shared" ca="1" si="152"/>
        <v>ENCERRADO</v>
      </c>
      <c r="L726" s="299" t="s">
        <v>6490</v>
      </c>
      <c r="M726" s="299" t="s">
        <v>6491</v>
      </c>
      <c r="N726" s="299"/>
      <c r="O726" s="299" t="s">
        <v>6488</v>
      </c>
      <c r="P726" s="299" t="s">
        <v>6489</v>
      </c>
      <c r="Q726" s="345"/>
      <c r="R726" s="502" t="s">
        <v>77</v>
      </c>
      <c r="S726" s="345" t="s">
        <v>6727</v>
      </c>
      <c r="T726" s="259" t="s">
        <v>2227</v>
      </c>
      <c r="U726" s="259"/>
      <c r="V726" s="259" t="s">
        <v>6728</v>
      </c>
      <c r="W726" s="259" t="s">
        <v>4776</v>
      </c>
      <c r="X726" s="553"/>
      <c r="Y726" s="57"/>
      <c r="Z726" s="57"/>
      <c r="AA726" s="57"/>
      <c r="AB726" s="57"/>
      <c r="AC726" s="57"/>
      <c r="AD726" s="57"/>
      <c r="AE726" s="57"/>
      <c r="AF726" s="57"/>
      <c r="AG726" s="57"/>
      <c r="AH726" s="57"/>
      <c r="AI726" s="57"/>
      <c r="AJ726" s="57"/>
      <c r="AK726" s="57"/>
      <c r="AL726" s="57"/>
      <c r="AM726" s="57"/>
      <c r="AN726" s="57"/>
      <c r="AO726" s="57"/>
      <c r="AP726" s="57"/>
      <c r="AQ726" s="57"/>
      <c r="AR726" s="57"/>
      <c r="AS726" s="57"/>
    </row>
    <row r="727" spans="1:45" ht="14.25" customHeight="1">
      <c r="A727" s="261">
        <v>43586</v>
      </c>
      <c r="B727" s="335" t="s">
        <v>6713</v>
      </c>
      <c r="C727" s="335"/>
      <c r="D727" s="335" t="s">
        <v>6714</v>
      </c>
      <c r="E727" s="396"/>
      <c r="F727" s="396"/>
      <c r="G727" s="275">
        <v>43865</v>
      </c>
      <c r="H727" s="275">
        <v>43925</v>
      </c>
      <c r="I727" s="249" t="s">
        <v>199</v>
      </c>
      <c r="J727" s="249">
        <f ca="1">H727-CONTROLE!$A$2</f>
        <v>-1325</v>
      </c>
      <c r="K727" s="554" t="str">
        <f t="shared" ca="1" si="152"/>
        <v>ENCERRADO</v>
      </c>
      <c r="L727" s="299" t="s">
        <v>6490</v>
      </c>
      <c r="M727" s="299" t="s">
        <v>6491</v>
      </c>
      <c r="N727" s="299"/>
      <c r="O727" s="299" t="s">
        <v>6488</v>
      </c>
      <c r="P727" s="299" t="s">
        <v>6489</v>
      </c>
      <c r="Q727" s="345"/>
      <c r="R727" s="502" t="s">
        <v>90</v>
      </c>
      <c r="S727" s="345" t="s">
        <v>917</v>
      </c>
      <c r="T727" s="259" t="s">
        <v>918</v>
      </c>
      <c r="U727" s="259"/>
      <c r="V727" s="259" t="s">
        <v>6729</v>
      </c>
      <c r="W727" s="259" t="s">
        <v>334</v>
      </c>
      <c r="X727" s="553"/>
      <c r="Y727" s="57"/>
      <c r="Z727" s="57"/>
      <c r="AA727" s="57"/>
      <c r="AB727" s="57"/>
      <c r="AC727" s="57"/>
      <c r="AD727" s="57"/>
      <c r="AE727" s="57"/>
      <c r="AF727" s="57"/>
      <c r="AG727" s="57"/>
      <c r="AH727" s="57"/>
      <c r="AI727" s="57"/>
      <c r="AJ727" s="57"/>
      <c r="AK727" s="57"/>
      <c r="AL727" s="57"/>
      <c r="AM727" s="57"/>
      <c r="AN727" s="57"/>
      <c r="AO727" s="57"/>
      <c r="AP727" s="57"/>
      <c r="AQ727" s="57"/>
      <c r="AR727" s="57"/>
      <c r="AS727" s="57"/>
    </row>
    <row r="728" spans="1:45" ht="14.25" customHeight="1">
      <c r="A728" s="261">
        <v>43586</v>
      </c>
      <c r="B728" s="335" t="s">
        <v>6713</v>
      </c>
      <c r="C728" s="335"/>
      <c r="D728" s="335" t="s">
        <v>6714</v>
      </c>
      <c r="E728" s="396"/>
      <c r="F728" s="396"/>
      <c r="G728" s="275">
        <v>43865</v>
      </c>
      <c r="H728" s="275">
        <v>43925</v>
      </c>
      <c r="I728" s="249" t="s">
        <v>199</v>
      </c>
      <c r="J728" s="249">
        <f ca="1">H728-CONTROLE!$A$2</f>
        <v>-1325</v>
      </c>
      <c r="K728" s="554" t="str">
        <f t="shared" ca="1" si="152"/>
        <v>ENCERRADO</v>
      </c>
      <c r="L728" s="299" t="s">
        <v>6490</v>
      </c>
      <c r="M728" s="299" t="s">
        <v>6491</v>
      </c>
      <c r="N728" s="299"/>
      <c r="O728" s="299" t="s">
        <v>6488</v>
      </c>
      <c r="P728" s="299" t="s">
        <v>6489</v>
      </c>
      <c r="Q728" s="345"/>
      <c r="R728" s="502" t="s">
        <v>553</v>
      </c>
      <c r="S728" s="345" t="s">
        <v>1314</v>
      </c>
      <c r="T728" s="259" t="s">
        <v>920</v>
      </c>
      <c r="U728" s="259"/>
      <c r="V728" s="259" t="s">
        <v>6730</v>
      </c>
      <c r="W728" s="259" t="s">
        <v>707</v>
      </c>
      <c r="X728" s="553"/>
      <c r="Y728" s="57"/>
      <c r="Z728" s="57"/>
      <c r="AA728" s="57"/>
      <c r="AB728" s="57"/>
      <c r="AC728" s="57"/>
      <c r="AD728" s="57"/>
      <c r="AE728" s="57"/>
      <c r="AF728" s="57"/>
      <c r="AG728" s="57"/>
      <c r="AH728" s="57"/>
      <c r="AI728" s="57"/>
      <c r="AJ728" s="57"/>
      <c r="AK728" s="57"/>
      <c r="AL728" s="57"/>
      <c r="AM728" s="57"/>
      <c r="AN728" s="57"/>
      <c r="AO728" s="57"/>
      <c r="AP728" s="57"/>
      <c r="AQ728" s="57"/>
      <c r="AR728" s="57"/>
      <c r="AS728" s="57"/>
    </row>
    <row r="729" spans="1:45" ht="14.25" customHeight="1">
      <c r="A729" s="261">
        <v>43586</v>
      </c>
      <c r="B729" s="335" t="s">
        <v>6713</v>
      </c>
      <c r="C729" s="335"/>
      <c r="D729" s="335" t="s">
        <v>6714</v>
      </c>
      <c r="E729" s="396"/>
      <c r="F729" s="396"/>
      <c r="G729" s="275">
        <v>43865</v>
      </c>
      <c r="H729" s="275">
        <v>43925</v>
      </c>
      <c r="I729" s="249" t="s">
        <v>199</v>
      </c>
      <c r="J729" s="249">
        <f ca="1">H729-CONTROLE!$A$2</f>
        <v>-1325</v>
      </c>
      <c r="K729" s="554" t="str">
        <f t="shared" ca="1" si="152"/>
        <v>ENCERRADO</v>
      </c>
      <c r="L729" s="299" t="s">
        <v>6490</v>
      </c>
      <c r="M729" s="299" t="s">
        <v>6491</v>
      </c>
      <c r="N729" s="299"/>
      <c r="O729" s="299" t="s">
        <v>6488</v>
      </c>
      <c r="P729" s="299" t="s">
        <v>6489</v>
      </c>
      <c r="Q729" s="345"/>
      <c r="R729" s="502" t="s">
        <v>639</v>
      </c>
      <c r="S729" s="345" t="s">
        <v>643</v>
      </c>
      <c r="T729" s="259" t="s">
        <v>644</v>
      </c>
      <c r="U729" s="259"/>
      <c r="V729" s="259" t="s">
        <v>795</v>
      </c>
      <c r="W729" s="259" t="s">
        <v>796</v>
      </c>
      <c r="X729" s="553"/>
      <c r="Y729" s="57"/>
      <c r="Z729" s="57"/>
      <c r="AA729" s="57"/>
      <c r="AB729" s="57"/>
      <c r="AC729" s="57"/>
      <c r="AD729" s="57"/>
      <c r="AE729" s="57"/>
      <c r="AF729" s="57"/>
      <c r="AG729" s="57"/>
      <c r="AH729" s="57"/>
      <c r="AI729" s="57"/>
      <c r="AJ729" s="57"/>
      <c r="AK729" s="57"/>
      <c r="AL729" s="57"/>
      <c r="AM729" s="57"/>
      <c r="AN729" s="57"/>
      <c r="AO729" s="57"/>
      <c r="AP729" s="57"/>
      <c r="AQ729" s="57"/>
      <c r="AR729" s="57"/>
      <c r="AS729" s="57"/>
    </row>
    <row r="730" spans="1:45" ht="14.25" customHeight="1">
      <c r="A730" s="261">
        <v>43586</v>
      </c>
      <c r="B730" s="335" t="s">
        <v>6713</v>
      </c>
      <c r="C730" s="335"/>
      <c r="D730" s="335" t="s">
        <v>6714</v>
      </c>
      <c r="E730" s="396"/>
      <c r="F730" s="396"/>
      <c r="G730" s="275">
        <v>43865</v>
      </c>
      <c r="H730" s="275">
        <v>43925</v>
      </c>
      <c r="I730" s="249" t="s">
        <v>199</v>
      </c>
      <c r="J730" s="249">
        <f ca="1">H730-CONTROLE!$A$2</f>
        <v>-1325</v>
      </c>
      <c r="K730" s="554" t="str">
        <f t="shared" ca="1" si="152"/>
        <v>ENCERRADO</v>
      </c>
      <c r="L730" s="299" t="s">
        <v>6490</v>
      </c>
      <c r="M730" s="299" t="s">
        <v>6491</v>
      </c>
      <c r="N730" s="299"/>
      <c r="O730" s="299" t="s">
        <v>6488</v>
      </c>
      <c r="P730" s="299" t="s">
        <v>6489</v>
      </c>
      <c r="Q730" s="345"/>
      <c r="R730" s="502" t="s">
        <v>353</v>
      </c>
      <c r="S730" s="345" t="s">
        <v>1316</v>
      </c>
      <c r="T730" s="259" t="s">
        <v>1317</v>
      </c>
      <c r="U730" s="259"/>
      <c r="V730" s="259" t="s">
        <v>3383</v>
      </c>
      <c r="W730" s="259" t="s">
        <v>802</v>
      </c>
      <c r="X730" s="553"/>
      <c r="Y730" s="57"/>
      <c r="Z730" s="57"/>
      <c r="AA730" s="57"/>
      <c r="AB730" s="57"/>
      <c r="AC730" s="57"/>
      <c r="AD730" s="57"/>
      <c r="AE730" s="57"/>
      <c r="AF730" s="57"/>
      <c r="AG730" s="57"/>
      <c r="AH730" s="57"/>
      <c r="AI730" s="57"/>
      <c r="AJ730" s="57"/>
      <c r="AK730" s="57"/>
      <c r="AL730" s="57"/>
      <c r="AM730" s="57"/>
      <c r="AN730" s="57"/>
      <c r="AO730" s="57"/>
      <c r="AP730" s="57"/>
      <c r="AQ730" s="57"/>
      <c r="AR730" s="57"/>
      <c r="AS730" s="57"/>
    </row>
    <row r="731" spans="1:45" ht="14.25" customHeight="1">
      <c r="A731" s="261">
        <v>43586</v>
      </c>
      <c r="B731" s="335" t="s">
        <v>6713</v>
      </c>
      <c r="C731" s="335"/>
      <c r="D731" s="335" t="s">
        <v>6714</v>
      </c>
      <c r="E731" s="396"/>
      <c r="F731" s="396"/>
      <c r="G731" s="275">
        <v>43865</v>
      </c>
      <c r="H731" s="275">
        <v>43925</v>
      </c>
      <c r="I731" s="249" t="s">
        <v>199</v>
      </c>
      <c r="J731" s="249">
        <f ca="1">H731-CONTROLE!$A$2</f>
        <v>-1325</v>
      </c>
      <c r="K731" s="554" t="str">
        <f t="shared" ca="1" si="152"/>
        <v>ENCERRADO</v>
      </c>
      <c r="L731" s="299" t="s">
        <v>6490</v>
      </c>
      <c r="M731" s="299" t="s">
        <v>6491</v>
      </c>
      <c r="N731" s="299"/>
      <c r="O731" s="299" t="s">
        <v>6488</v>
      </c>
      <c r="P731" s="299" t="s">
        <v>6489</v>
      </c>
      <c r="Q731" s="345"/>
      <c r="R731" s="502" t="s">
        <v>616</v>
      </c>
      <c r="S731" s="345" t="s">
        <v>1320</v>
      </c>
      <c r="T731" s="259" t="s">
        <v>1321</v>
      </c>
      <c r="U731" s="259"/>
      <c r="V731" s="259" t="s">
        <v>619</v>
      </c>
      <c r="W731" s="259" t="s">
        <v>933</v>
      </c>
      <c r="X731" s="553"/>
      <c r="Y731" s="57"/>
      <c r="Z731" s="57"/>
      <c r="AA731" s="57"/>
      <c r="AB731" s="57"/>
      <c r="AC731" s="57"/>
      <c r="AD731" s="57"/>
      <c r="AE731" s="57"/>
      <c r="AF731" s="57"/>
      <c r="AG731" s="57"/>
      <c r="AH731" s="57"/>
      <c r="AI731" s="57"/>
      <c r="AJ731" s="57"/>
      <c r="AK731" s="57"/>
      <c r="AL731" s="57"/>
      <c r="AM731" s="57"/>
      <c r="AN731" s="57"/>
      <c r="AO731" s="57"/>
      <c r="AP731" s="57"/>
      <c r="AQ731" s="57"/>
      <c r="AR731" s="57"/>
      <c r="AS731" s="57"/>
    </row>
    <row r="732" spans="1:45" ht="14.25" customHeight="1">
      <c r="A732" s="261">
        <v>43586</v>
      </c>
      <c r="B732" s="335" t="s">
        <v>6713</v>
      </c>
      <c r="C732" s="335"/>
      <c r="D732" s="335" t="s">
        <v>6714</v>
      </c>
      <c r="E732" s="396"/>
      <c r="F732" s="396"/>
      <c r="G732" s="275">
        <v>43865</v>
      </c>
      <c r="H732" s="275">
        <v>43925</v>
      </c>
      <c r="I732" s="249" t="s">
        <v>199</v>
      </c>
      <c r="J732" s="249">
        <f ca="1">H732-CONTROLE!$A$2</f>
        <v>-1325</v>
      </c>
      <c r="K732" s="554" t="str">
        <f t="shared" ca="1" si="152"/>
        <v>ENCERRADO</v>
      </c>
      <c r="L732" s="299" t="s">
        <v>6490</v>
      </c>
      <c r="M732" s="299" t="s">
        <v>6491</v>
      </c>
      <c r="N732" s="299"/>
      <c r="O732" s="299" t="s">
        <v>6488</v>
      </c>
      <c r="P732" s="299" t="s">
        <v>6489</v>
      </c>
      <c r="Q732" s="345"/>
      <c r="R732" s="502" t="s">
        <v>61</v>
      </c>
      <c r="S732" s="345" t="s">
        <v>377</v>
      </c>
      <c r="T732" s="259" t="s">
        <v>378</v>
      </c>
      <c r="U732" s="259"/>
      <c r="V732" s="259" t="s">
        <v>1531</v>
      </c>
      <c r="W732" s="259" t="s">
        <v>1532</v>
      </c>
      <c r="X732" s="553"/>
      <c r="Y732" s="57"/>
      <c r="Z732" s="57"/>
      <c r="AA732" s="57"/>
      <c r="AB732" s="57"/>
      <c r="AC732" s="57"/>
      <c r="AD732" s="57"/>
      <c r="AE732" s="57"/>
      <c r="AF732" s="57"/>
      <c r="AG732" s="57"/>
      <c r="AH732" s="57"/>
      <c r="AI732" s="57"/>
      <c r="AJ732" s="57"/>
      <c r="AK732" s="57"/>
      <c r="AL732" s="57"/>
      <c r="AM732" s="57"/>
      <c r="AN732" s="57"/>
      <c r="AO732" s="57"/>
      <c r="AP732" s="57"/>
      <c r="AQ732" s="57"/>
      <c r="AR732" s="57"/>
      <c r="AS732" s="57"/>
    </row>
    <row r="733" spans="1:45" ht="14.25" customHeight="1">
      <c r="A733" s="261">
        <v>43586</v>
      </c>
      <c r="B733" s="335" t="s">
        <v>6713</v>
      </c>
      <c r="C733" s="335"/>
      <c r="D733" s="335" t="s">
        <v>6714</v>
      </c>
      <c r="E733" s="396"/>
      <c r="F733" s="396"/>
      <c r="G733" s="275">
        <v>43865</v>
      </c>
      <c r="H733" s="275">
        <v>43925</v>
      </c>
      <c r="I733" s="249" t="s">
        <v>199</v>
      </c>
      <c r="J733" s="249">
        <f ca="1">H733-CONTROLE!$A$2</f>
        <v>-1325</v>
      </c>
      <c r="K733" s="554" t="str">
        <f t="shared" ca="1" si="152"/>
        <v>ENCERRADO</v>
      </c>
      <c r="L733" s="299" t="s">
        <v>6490</v>
      </c>
      <c r="M733" s="299" t="s">
        <v>6491</v>
      </c>
      <c r="N733" s="299"/>
      <c r="O733" s="299" t="s">
        <v>6488</v>
      </c>
      <c r="P733" s="299" t="s">
        <v>6489</v>
      </c>
      <c r="Q733" s="345"/>
      <c r="R733" s="502" t="s">
        <v>480</v>
      </c>
      <c r="S733" s="345" t="s">
        <v>481</v>
      </c>
      <c r="T733" s="259" t="s">
        <v>482</v>
      </c>
      <c r="U733" s="259"/>
      <c r="V733" s="259" t="s">
        <v>110</v>
      </c>
      <c r="W733" s="259" t="s">
        <v>111</v>
      </c>
      <c r="X733" s="553"/>
      <c r="Y733" s="57"/>
      <c r="Z733" s="57"/>
      <c r="AA733" s="57"/>
      <c r="AB733" s="57"/>
      <c r="AC733" s="57"/>
      <c r="AD733" s="57"/>
      <c r="AE733" s="57"/>
      <c r="AF733" s="57"/>
      <c r="AG733" s="57"/>
      <c r="AH733" s="57"/>
      <c r="AI733" s="57"/>
      <c r="AJ733" s="57"/>
      <c r="AK733" s="57"/>
      <c r="AL733" s="57"/>
      <c r="AM733" s="57"/>
      <c r="AN733" s="57"/>
      <c r="AO733" s="57"/>
      <c r="AP733" s="57"/>
      <c r="AQ733" s="57"/>
      <c r="AR733" s="57"/>
      <c r="AS733" s="57"/>
    </row>
    <row r="734" spans="1:45" ht="14.25" customHeight="1">
      <c r="A734" s="42" t="s">
        <v>6731</v>
      </c>
      <c r="B734" s="50" t="s">
        <v>6543</v>
      </c>
      <c r="C734" s="50" t="s">
        <v>6732</v>
      </c>
      <c r="D734" s="50" t="s">
        <v>6733</v>
      </c>
      <c r="E734" s="516" t="s">
        <v>6546</v>
      </c>
      <c r="F734" s="387"/>
      <c r="G734" s="116">
        <v>44093</v>
      </c>
      <c r="H734" s="382">
        <v>44152</v>
      </c>
      <c r="I734" s="458" t="s">
        <v>55</v>
      </c>
      <c r="J734" s="45">
        <f ca="1">H734-CONTROLE!$A$2</f>
        <v>-1098</v>
      </c>
      <c r="K734" s="517" t="str">
        <f t="shared" ca="1" si="152"/>
        <v>ENCERRADO</v>
      </c>
      <c r="L734" s="56" t="s">
        <v>5894</v>
      </c>
      <c r="M734" s="42" t="s">
        <v>5763</v>
      </c>
      <c r="N734" s="56"/>
      <c r="O734" s="56" t="s">
        <v>154</v>
      </c>
      <c r="P734" s="55" t="s">
        <v>4625</v>
      </c>
      <c r="Q734" s="427"/>
      <c r="R734" s="427" t="s">
        <v>6661</v>
      </c>
      <c r="S734" s="42" t="s">
        <v>6213</v>
      </c>
      <c r="T734" s="374" t="s">
        <v>5512</v>
      </c>
      <c r="U734" s="42"/>
      <c r="V734" s="42" t="s">
        <v>2074</v>
      </c>
      <c r="W734" s="427" t="s">
        <v>5440</v>
      </c>
      <c r="X734" s="553"/>
      <c r="Y734" s="469"/>
      <c r="Z734" s="469"/>
      <c r="AA734" s="469"/>
      <c r="AB734" s="469"/>
      <c r="AC734" s="469"/>
      <c r="AD734" s="469"/>
      <c r="AE734" s="469"/>
      <c r="AF734" s="469"/>
      <c r="AG734" s="469"/>
      <c r="AH734" s="469"/>
      <c r="AI734" s="469"/>
      <c r="AJ734" s="469"/>
      <c r="AK734" s="469"/>
      <c r="AL734" s="469"/>
      <c r="AM734" s="469"/>
      <c r="AN734" s="469"/>
      <c r="AO734" s="469"/>
      <c r="AP734" s="469"/>
      <c r="AQ734" s="469"/>
      <c r="AR734" s="469"/>
      <c r="AS734" s="469"/>
    </row>
    <row r="735" spans="1:45" ht="14.25" customHeight="1">
      <c r="A735" s="42" t="s">
        <v>6731</v>
      </c>
      <c r="B735" s="50" t="s">
        <v>6543</v>
      </c>
      <c r="C735" s="50" t="s">
        <v>6732</v>
      </c>
      <c r="D735" s="50" t="s">
        <v>6733</v>
      </c>
      <c r="E735" s="516" t="s">
        <v>6546</v>
      </c>
      <c r="F735" s="387"/>
      <c r="G735" s="116">
        <v>44093</v>
      </c>
      <c r="H735" s="382">
        <v>44152</v>
      </c>
      <c r="I735" s="458" t="s">
        <v>55</v>
      </c>
      <c r="J735" s="45">
        <f ca="1">H735-CONTROLE!$A$2</f>
        <v>-1098</v>
      </c>
      <c r="K735" s="517" t="str">
        <f t="shared" ca="1" si="152"/>
        <v>ENCERRADO</v>
      </c>
      <c r="L735" s="56" t="s">
        <v>5894</v>
      </c>
      <c r="M735" s="42" t="s">
        <v>5763</v>
      </c>
      <c r="N735" s="56"/>
      <c r="O735" s="56" t="s">
        <v>154</v>
      </c>
      <c r="P735" s="55" t="s">
        <v>4625</v>
      </c>
      <c r="Q735" s="427"/>
      <c r="R735" s="427" t="s">
        <v>6662</v>
      </c>
      <c r="S735" s="110" t="s">
        <v>581</v>
      </c>
      <c r="T735" s="55" t="s">
        <v>582</v>
      </c>
      <c r="U735" s="55"/>
      <c r="V735" s="55" t="s">
        <v>6663</v>
      </c>
      <c r="W735" s="55" t="s">
        <v>660</v>
      </c>
      <c r="X735" s="553"/>
      <c r="Y735" s="57"/>
      <c r="Z735" s="57"/>
      <c r="AA735" s="57"/>
      <c r="AB735" s="57"/>
      <c r="AC735" s="57"/>
      <c r="AD735" s="57"/>
      <c r="AE735" s="57"/>
      <c r="AF735" s="57"/>
      <c r="AG735" s="57"/>
      <c r="AH735" s="57"/>
      <c r="AI735" s="57"/>
      <c r="AJ735" s="57"/>
      <c r="AK735" s="57"/>
      <c r="AL735" s="57"/>
      <c r="AM735" s="57"/>
      <c r="AN735" s="57"/>
      <c r="AO735" s="57"/>
      <c r="AP735" s="57"/>
      <c r="AQ735" s="57"/>
      <c r="AR735" s="57"/>
      <c r="AS735" s="57"/>
    </row>
    <row r="736" spans="1:45" ht="14.25" customHeight="1">
      <c r="A736" s="42" t="s">
        <v>6734</v>
      </c>
      <c r="B736" s="50" t="s">
        <v>6543</v>
      </c>
      <c r="C736" s="50" t="s">
        <v>6735</v>
      </c>
      <c r="D736" s="50" t="s">
        <v>6580</v>
      </c>
      <c r="E736" s="516" t="s">
        <v>6546</v>
      </c>
      <c r="F736" s="387"/>
      <c r="G736" s="116">
        <v>43801</v>
      </c>
      <c r="H736" s="116">
        <v>44167</v>
      </c>
      <c r="I736" s="45" t="s">
        <v>26</v>
      </c>
      <c r="J736" s="45">
        <f ca="1">H736-CONTROLE!$A$2</f>
        <v>-1083</v>
      </c>
      <c r="K736" s="517" t="str">
        <f t="shared" ca="1" si="152"/>
        <v>ENCERRADO</v>
      </c>
      <c r="L736" s="42" t="s">
        <v>1308</v>
      </c>
      <c r="M736" s="50" t="s">
        <v>1309</v>
      </c>
      <c r="N736" s="50"/>
      <c r="O736" s="42" t="s">
        <v>6736</v>
      </c>
      <c r="P736" s="42" t="s">
        <v>5802</v>
      </c>
      <c r="Q736" s="427"/>
      <c r="R736" s="427" t="s">
        <v>90</v>
      </c>
      <c r="S736" s="50" t="s">
        <v>1311</v>
      </c>
      <c r="T736" s="42" t="s">
        <v>5191</v>
      </c>
      <c r="U736" s="42"/>
      <c r="V736" s="42" t="s">
        <v>786</v>
      </c>
      <c r="W736" s="58" t="s">
        <v>334</v>
      </c>
      <c r="X736" s="553"/>
      <c r="Y736" s="284"/>
      <c r="Z736" s="284"/>
      <c r="AA736" s="284"/>
      <c r="AB736" s="284"/>
      <c r="AC736" s="284"/>
      <c r="AD736" s="284"/>
      <c r="AE736" s="284"/>
      <c r="AF736" s="284"/>
      <c r="AG736" s="284"/>
      <c r="AH736" s="284"/>
      <c r="AI736" s="284"/>
      <c r="AJ736" s="284"/>
      <c r="AK736" s="284"/>
      <c r="AL736" s="284"/>
      <c r="AM736" s="284"/>
      <c r="AN736" s="284"/>
      <c r="AO736" s="284"/>
      <c r="AP736" s="284"/>
      <c r="AQ736" s="284"/>
      <c r="AR736" s="284"/>
      <c r="AS736" s="284"/>
    </row>
    <row r="737" spans="1:45" ht="14.25" customHeight="1">
      <c r="A737" s="42" t="s">
        <v>6737</v>
      </c>
      <c r="B737" s="50" t="s">
        <v>315</v>
      </c>
      <c r="C737" s="50" t="s">
        <v>6738</v>
      </c>
      <c r="D737" s="50" t="s">
        <v>196</v>
      </c>
      <c r="E737" s="521" t="s">
        <v>197</v>
      </c>
      <c r="F737" s="382"/>
      <c r="G737" s="382">
        <v>44179</v>
      </c>
      <c r="H737" s="382">
        <v>44269</v>
      </c>
      <c r="I737" s="458" t="s">
        <v>26</v>
      </c>
      <c r="J737" s="45">
        <f ca="1">H737-CONTROLE!$A$2</f>
        <v>-981</v>
      </c>
      <c r="K737" s="517" t="str">
        <f t="shared" ca="1" si="152"/>
        <v>ENCERRADO</v>
      </c>
      <c r="L737" s="42" t="s">
        <v>589</v>
      </c>
      <c r="M737" s="42" t="s">
        <v>5547</v>
      </c>
      <c r="N737" s="42"/>
      <c r="O737" s="42" t="s">
        <v>1285</v>
      </c>
      <c r="P737" s="42" t="s">
        <v>1286</v>
      </c>
      <c r="Q737" s="42"/>
      <c r="R737" s="42" t="s">
        <v>6739</v>
      </c>
      <c r="S737" s="42" t="s">
        <v>5957</v>
      </c>
      <c r="T737" s="51" t="s">
        <v>5958</v>
      </c>
      <c r="U737" s="51"/>
      <c r="V737" s="51" t="s">
        <v>2207</v>
      </c>
      <c r="W737" s="42" t="s">
        <v>5959</v>
      </c>
      <c r="X737" s="553"/>
      <c r="Y737" s="284"/>
      <c r="Z737" s="284"/>
      <c r="AA737" s="284"/>
      <c r="AB737" s="284"/>
      <c r="AC737" s="284"/>
      <c r="AD737" s="284"/>
      <c r="AE737" s="284"/>
      <c r="AF737" s="284"/>
      <c r="AG737" s="284"/>
      <c r="AH737" s="284"/>
      <c r="AI737" s="284"/>
      <c r="AJ737" s="284"/>
      <c r="AK737" s="284"/>
      <c r="AL737" s="284"/>
      <c r="AM737" s="284"/>
      <c r="AN737" s="284"/>
      <c r="AO737" s="284"/>
      <c r="AP737" s="284"/>
      <c r="AQ737" s="284"/>
      <c r="AR737" s="284"/>
      <c r="AS737" s="284"/>
    </row>
    <row r="738" spans="1:45" ht="14.25" customHeight="1">
      <c r="A738" s="42" t="s">
        <v>6737</v>
      </c>
      <c r="B738" s="50" t="s">
        <v>315</v>
      </c>
      <c r="C738" s="50" t="s">
        <v>6738</v>
      </c>
      <c r="D738" s="50" t="s">
        <v>196</v>
      </c>
      <c r="E738" s="521" t="s">
        <v>197</v>
      </c>
      <c r="F738" s="382"/>
      <c r="G738" s="382">
        <v>44179</v>
      </c>
      <c r="H738" s="116">
        <v>44269</v>
      </c>
      <c r="I738" s="45" t="s">
        <v>26</v>
      </c>
      <c r="J738" s="45">
        <f ca="1">H738-CONTROLE!$A$2</f>
        <v>-981</v>
      </c>
      <c r="K738" s="517" t="str">
        <f t="shared" ca="1" si="152"/>
        <v>ENCERRADO</v>
      </c>
      <c r="L738" s="42" t="s">
        <v>589</v>
      </c>
      <c r="M738" s="42" t="s">
        <v>5547</v>
      </c>
      <c r="N738" s="42"/>
      <c r="O738" s="42" t="s">
        <v>1285</v>
      </c>
      <c r="P738" s="42" t="s">
        <v>1286</v>
      </c>
      <c r="Q738" s="42"/>
      <c r="R738" s="42" t="s">
        <v>6740</v>
      </c>
      <c r="S738" s="42" t="s">
        <v>594</v>
      </c>
      <c r="T738" s="42" t="s">
        <v>595</v>
      </c>
      <c r="U738" s="55"/>
      <c r="V738" s="55" t="s">
        <v>6741</v>
      </c>
      <c r="W738" s="55" t="s">
        <v>6742</v>
      </c>
      <c r="X738" s="553"/>
      <c r="Y738" s="284"/>
      <c r="Z738" s="284"/>
      <c r="AA738" s="284"/>
      <c r="AB738" s="284"/>
      <c r="AC738" s="284"/>
      <c r="AD738" s="284"/>
      <c r="AE738" s="284"/>
      <c r="AF738" s="284"/>
      <c r="AG738" s="284"/>
      <c r="AH738" s="284"/>
      <c r="AI738" s="284"/>
      <c r="AJ738" s="284"/>
      <c r="AK738" s="284"/>
      <c r="AL738" s="284"/>
      <c r="AM738" s="284"/>
      <c r="AN738" s="284"/>
      <c r="AO738" s="284"/>
      <c r="AP738" s="284"/>
      <c r="AQ738" s="284"/>
      <c r="AR738" s="284"/>
      <c r="AS738" s="284"/>
    </row>
    <row r="739" spans="1:45" ht="14.25" customHeight="1">
      <c r="A739" s="31">
        <v>43617</v>
      </c>
      <c r="B739" s="32" t="s">
        <v>51</v>
      </c>
      <c r="C739" s="32" t="s">
        <v>6743</v>
      </c>
      <c r="D739" s="32" t="s">
        <v>6744</v>
      </c>
      <c r="E739" s="33" t="s">
        <v>54</v>
      </c>
      <c r="F739" s="33" t="s">
        <v>25</v>
      </c>
      <c r="G739" s="34">
        <v>44599</v>
      </c>
      <c r="H739" s="34">
        <v>44963</v>
      </c>
      <c r="I739" s="35" t="s">
        <v>153</v>
      </c>
      <c r="J739" s="36">
        <f ca="1">H739-CONTROLE!$A$2</f>
        <v>-287</v>
      </c>
      <c r="K739" s="37" t="str">
        <f t="shared" ca="1" si="152"/>
        <v>ENCERRADO</v>
      </c>
      <c r="L739" s="32" t="s">
        <v>1968</v>
      </c>
      <c r="M739" s="32" t="s">
        <v>555</v>
      </c>
      <c r="N739" s="32" t="s">
        <v>6745</v>
      </c>
      <c r="O739" s="32" t="s">
        <v>6746</v>
      </c>
      <c r="P739" s="32" t="s">
        <v>920</v>
      </c>
      <c r="Q739" s="39" t="s">
        <v>6747</v>
      </c>
      <c r="R739" s="39" t="s">
        <v>553</v>
      </c>
      <c r="S739" s="32" t="s">
        <v>790</v>
      </c>
      <c r="T739" s="32" t="s">
        <v>791</v>
      </c>
      <c r="U739" s="40"/>
      <c r="V739" s="32" t="s">
        <v>787</v>
      </c>
      <c r="W739" s="32" t="s">
        <v>788</v>
      </c>
      <c r="X739" s="40"/>
      <c r="Y739" s="41"/>
      <c r="Z739" s="41"/>
      <c r="AA739" s="41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</row>
    <row r="740" spans="1:45" ht="14.25" customHeight="1">
      <c r="A740" s="42" t="s">
        <v>6748</v>
      </c>
      <c r="B740" s="42" t="s">
        <v>6690</v>
      </c>
      <c r="C740" s="42" t="s">
        <v>6749</v>
      </c>
      <c r="D740" s="42" t="s">
        <v>1902</v>
      </c>
      <c r="E740" s="49" t="s">
        <v>1903</v>
      </c>
      <c r="F740" s="116"/>
      <c r="G740" s="116">
        <v>43825</v>
      </c>
      <c r="H740" s="116">
        <v>44190</v>
      </c>
      <c r="I740" s="45" t="s">
        <v>26</v>
      </c>
      <c r="J740" s="45">
        <f ca="1">H740-CONTROLE!$A$2</f>
        <v>-1060</v>
      </c>
      <c r="K740" s="534" t="str">
        <f t="shared" ca="1" si="152"/>
        <v>ENCERRADO</v>
      </c>
      <c r="L740" s="42" t="s">
        <v>154</v>
      </c>
      <c r="M740" s="42" t="s">
        <v>155</v>
      </c>
      <c r="N740" s="427"/>
      <c r="O740" s="427" t="s">
        <v>5894</v>
      </c>
      <c r="P740" s="42" t="s">
        <v>6633</v>
      </c>
      <c r="Q740" s="555"/>
      <c r="R740" s="555" t="s">
        <v>160</v>
      </c>
      <c r="S740" s="42" t="s">
        <v>2458</v>
      </c>
      <c r="T740" s="42" t="s">
        <v>6750</v>
      </c>
      <c r="U740" s="42"/>
      <c r="V740" s="42" t="s">
        <v>6751</v>
      </c>
      <c r="W740" s="374" t="s">
        <v>6752</v>
      </c>
      <c r="X740" s="553"/>
      <c r="Y740" s="284"/>
      <c r="Z740" s="284"/>
      <c r="AA740" s="284"/>
      <c r="AB740" s="284"/>
      <c r="AC740" s="284"/>
      <c r="AD740" s="284"/>
      <c r="AE740" s="284"/>
      <c r="AF740" s="284"/>
      <c r="AG740" s="284"/>
      <c r="AH740" s="284"/>
      <c r="AI740" s="284"/>
      <c r="AJ740" s="284"/>
      <c r="AK740" s="284"/>
      <c r="AL740" s="284"/>
      <c r="AM740" s="284"/>
      <c r="AN740" s="284"/>
      <c r="AO740" s="284"/>
      <c r="AP740" s="284"/>
      <c r="AQ740" s="284"/>
      <c r="AR740" s="284"/>
      <c r="AS740" s="284"/>
    </row>
    <row r="741" spans="1:45" ht="14.25" customHeight="1">
      <c r="A741" s="42" t="s">
        <v>6753</v>
      </c>
      <c r="B741" s="42" t="s">
        <v>6754</v>
      </c>
      <c r="C741" s="42" t="s">
        <v>6755</v>
      </c>
      <c r="D741" s="42" t="s">
        <v>6756</v>
      </c>
      <c r="E741" s="49" t="s">
        <v>6757</v>
      </c>
      <c r="F741" s="116"/>
      <c r="G741" s="116">
        <v>43829</v>
      </c>
      <c r="H741" s="116">
        <v>44195</v>
      </c>
      <c r="I741" s="45" t="s">
        <v>26</v>
      </c>
      <c r="J741" s="45">
        <f ca="1">H741-CONTROLE!$A$2</f>
        <v>-1055</v>
      </c>
      <c r="K741" s="517" t="str">
        <f t="shared" ca="1" si="152"/>
        <v>ENCERRADO</v>
      </c>
      <c r="L741" s="427" t="s">
        <v>240</v>
      </c>
      <c r="M741" s="58" t="s">
        <v>6758</v>
      </c>
      <c r="N741" s="427"/>
      <c r="O741" s="427" t="s">
        <v>1872</v>
      </c>
      <c r="P741" s="42" t="s">
        <v>1873</v>
      </c>
      <c r="Q741" s="556"/>
      <c r="R741" s="556" t="s">
        <v>242</v>
      </c>
      <c r="S741" s="55" t="s">
        <v>246</v>
      </c>
      <c r="T741" s="55" t="s">
        <v>6759</v>
      </c>
      <c r="U741" s="435"/>
      <c r="V741" s="435" t="s">
        <v>4045</v>
      </c>
      <c r="W741" s="42" t="s">
        <v>6760</v>
      </c>
      <c r="X741" s="553"/>
      <c r="Y741" s="284"/>
      <c r="Z741" s="284"/>
      <c r="AA741" s="284"/>
      <c r="AB741" s="284"/>
      <c r="AC741" s="284"/>
      <c r="AD741" s="284"/>
      <c r="AE741" s="284"/>
      <c r="AF741" s="284"/>
      <c r="AG741" s="284"/>
      <c r="AH741" s="284"/>
      <c r="AI741" s="284"/>
      <c r="AJ741" s="284"/>
      <c r="AK741" s="284"/>
      <c r="AL741" s="284"/>
      <c r="AM741" s="284"/>
      <c r="AN741" s="284"/>
      <c r="AO741" s="284"/>
      <c r="AP741" s="284"/>
      <c r="AQ741" s="284"/>
      <c r="AR741" s="284"/>
      <c r="AS741" s="284"/>
    </row>
    <row r="742" spans="1:45" ht="14.25" customHeight="1">
      <c r="A742" s="42" t="s">
        <v>6761</v>
      </c>
      <c r="B742" s="42" t="s">
        <v>6762</v>
      </c>
      <c r="C742" s="42" t="s">
        <v>6763</v>
      </c>
      <c r="D742" s="42" t="s">
        <v>6764</v>
      </c>
      <c r="E742" s="49" t="s">
        <v>6765</v>
      </c>
      <c r="F742" s="116"/>
      <c r="G742" s="116">
        <v>43790</v>
      </c>
      <c r="H742" s="116">
        <v>44155</v>
      </c>
      <c r="I742" s="45" t="s">
        <v>55</v>
      </c>
      <c r="J742" s="45">
        <f ca="1">H742-CONTROLE!$A$2</f>
        <v>-1095</v>
      </c>
      <c r="K742" s="534" t="str">
        <f t="shared" ca="1" si="152"/>
        <v>ENCERRADO</v>
      </c>
      <c r="L742" s="42" t="s">
        <v>304</v>
      </c>
      <c r="M742" s="42" t="s">
        <v>305</v>
      </c>
      <c r="N742" s="42"/>
      <c r="O742" s="42" t="s">
        <v>307</v>
      </c>
      <c r="P742" s="42" t="s">
        <v>308</v>
      </c>
      <c r="Q742" s="555"/>
      <c r="R742" s="555" t="s">
        <v>309</v>
      </c>
      <c r="S742" s="42" t="s">
        <v>310</v>
      </c>
      <c r="T742" s="42" t="s">
        <v>311</v>
      </c>
      <c r="U742" s="42"/>
      <c r="V742" s="42" t="s">
        <v>777</v>
      </c>
      <c r="W742" s="374" t="s">
        <v>778</v>
      </c>
      <c r="X742" s="553"/>
      <c r="Y742" s="284"/>
      <c r="Z742" s="284"/>
      <c r="AA742" s="284"/>
      <c r="AB742" s="284"/>
      <c r="AC742" s="284"/>
      <c r="AD742" s="284"/>
      <c r="AE742" s="284"/>
      <c r="AF742" s="284"/>
      <c r="AG742" s="284"/>
      <c r="AH742" s="284"/>
      <c r="AI742" s="284"/>
      <c r="AJ742" s="284"/>
      <c r="AK742" s="284"/>
      <c r="AL742" s="284"/>
      <c r="AM742" s="284"/>
      <c r="AN742" s="284"/>
      <c r="AO742" s="284"/>
      <c r="AP742" s="284"/>
      <c r="AQ742" s="284"/>
      <c r="AR742" s="284"/>
      <c r="AS742" s="284"/>
    </row>
    <row r="743" spans="1:45" ht="14.25" customHeight="1">
      <c r="A743" s="58" t="s">
        <v>6766</v>
      </c>
      <c r="B743" s="58" t="s">
        <v>6767</v>
      </c>
      <c r="C743" s="58"/>
      <c r="D743" s="55" t="s">
        <v>2553</v>
      </c>
      <c r="E743" s="49" t="s">
        <v>1605</v>
      </c>
      <c r="F743" s="116"/>
      <c r="G743" s="116">
        <v>44364</v>
      </c>
      <c r="H743" s="116">
        <v>44530</v>
      </c>
      <c r="I743" s="45" t="s">
        <v>55</v>
      </c>
      <c r="J743" s="45">
        <f ca="1">H743-CONTROLE!$A$2</f>
        <v>-720</v>
      </c>
      <c r="K743" s="46" t="str">
        <f t="shared" ca="1" si="152"/>
        <v>ENCERRADO</v>
      </c>
      <c r="L743" s="551" t="s">
        <v>1285</v>
      </c>
      <c r="M743" s="551" t="s">
        <v>1286</v>
      </c>
      <c r="N743" s="551"/>
      <c r="O743" s="551" t="s">
        <v>6768</v>
      </c>
      <c r="P743" s="557" t="s">
        <v>2467</v>
      </c>
      <c r="Q743" s="551"/>
      <c r="R743" s="551" t="s">
        <v>6769</v>
      </c>
      <c r="S743" s="551" t="s">
        <v>2207</v>
      </c>
      <c r="T743" s="551" t="s">
        <v>2208</v>
      </c>
      <c r="U743" s="551"/>
      <c r="V743" s="551" t="s">
        <v>5999</v>
      </c>
      <c r="W743" s="551" t="s">
        <v>6000</v>
      </c>
      <c r="X743" s="553"/>
      <c r="Y743" s="558"/>
      <c r="Z743" s="558"/>
      <c r="AA743" s="558"/>
      <c r="AB743" s="558"/>
      <c r="AC743" s="558"/>
      <c r="AD743" s="558"/>
      <c r="AE743" s="558"/>
      <c r="AF743" s="558"/>
      <c r="AG743" s="558"/>
      <c r="AH743" s="558"/>
      <c r="AI743" s="558"/>
      <c r="AJ743" s="558"/>
      <c r="AK743" s="558"/>
      <c r="AL743" s="558"/>
      <c r="AM743" s="558"/>
      <c r="AN743" s="558"/>
      <c r="AO743" s="558"/>
      <c r="AP743" s="558"/>
      <c r="AQ743" s="558"/>
      <c r="AR743" s="558"/>
      <c r="AS743" s="558"/>
    </row>
    <row r="744" spans="1:45" ht="14.25" customHeight="1">
      <c r="A744" s="58" t="s">
        <v>6766</v>
      </c>
      <c r="B744" s="58" t="s">
        <v>6767</v>
      </c>
      <c r="C744" s="58"/>
      <c r="D744" s="55" t="s">
        <v>2553</v>
      </c>
      <c r="E744" s="49" t="s">
        <v>1605</v>
      </c>
      <c r="F744" s="116"/>
      <c r="G744" s="116">
        <v>44364</v>
      </c>
      <c r="H744" s="116">
        <v>44530</v>
      </c>
      <c r="I744" s="45" t="s">
        <v>55</v>
      </c>
      <c r="J744" s="45">
        <f ca="1">H744-CONTROLE!$A$2</f>
        <v>-720</v>
      </c>
      <c r="K744" s="46" t="str">
        <f t="shared" ca="1" si="152"/>
        <v>ENCERRADO</v>
      </c>
      <c r="L744" s="551" t="s">
        <v>1285</v>
      </c>
      <c r="M744" s="551" t="s">
        <v>1286</v>
      </c>
      <c r="N744" s="551"/>
      <c r="O744" s="551" t="s">
        <v>6768</v>
      </c>
      <c r="P744" s="557" t="s">
        <v>2467</v>
      </c>
      <c r="Q744" s="551"/>
      <c r="R744" s="551" t="s">
        <v>6770</v>
      </c>
      <c r="S744" s="551" t="s">
        <v>6771</v>
      </c>
      <c r="T744" s="551" t="s">
        <v>4627</v>
      </c>
      <c r="U744" s="551"/>
      <c r="V744" s="551" t="s">
        <v>2330</v>
      </c>
      <c r="W744" s="551" t="s">
        <v>4620</v>
      </c>
      <c r="X744" s="553"/>
      <c r="Y744" s="558"/>
      <c r="Z744" s="558"/>
      <c r="AA744" s="558"/>
      <c r="AB744" s="558"/>
      <c r="AC744" s="558"/>
      <c r="AD744" s="558"/>
      <c r="AE744" s="558"/>
      <c r="AF744" s="558"/>
      <c r="AG744" s="558"/>
      <c r="AH744" s="558"/>
      <c r="AI744" s="558"/>
      <c r="AJ744" s="558"/>
      <c r="AK744" s="558"/>
      <c r="AL744" s="558"/>
      <c r="AM744" s="558"/>
      <c r="AN744" s="558"/>
      <c r="AO744" s="558"/>
      <c r="AP744" s="558"/>
      <c r="AQ744" s="558"/>
      <c r="AR744" s="558"/>
      <c r="AS744" s="558"/>
    </row>
    <row r="745" spans="1:45" ht="14.25" customHeight="1">
      <c r="A745" s="42" t="s">
        <v>6772</v>
      </c>
      <c r="B745" s="42" t="s">
        <v>6773</v>
      </c>
      <c r="C745" s="42" t="s">
        <v>6774</v>
      </c>
      <c r="D745" s="42" t="s">
        <v>6775</v>
      </c>
      <c r="E745" s="49" t="s">
        <v>6698</v>
      </c>
      <c r="F745" s="116"/>
      <c r="G745" s="116">
        <v>43843</v>
      </c>
      <c r="H745" s="116">
        <v>44574</v>
      </c>
      <c r="I745" s="45" t="s">
        <v>138</v>
      </c>
      <c r="J745" s="45">
        <f ca="1">H745-CONTROLE!$A$2</f>
        <v>-676</v>
      </c>
      <c r="K745" s="534" t="str">
        <f t="shared" ca="1" si="152"/>
        <v>ENCERRADO</v>
      </c>
      <c r="L745" s="42" t="s">
        <v>5962</v>
      </c>
      <c r="M745" s="57" t="s">
        <v>5963</v>
      </c>
      <c r="N745" s="110" t="s">
        <v>6776</v>
      </c>
      <c r="O745" s="42" t="s">
        <v>87</v>
      </c>
      <c r="P745" s="42" t="s">
        <v>88</v>
      </c>
      <c r="Q745" s="555"/>
      <c r="R745" s="555" t="s">
        <v>90</v>
      </c>
      <c r="S745" s="42" t="s">
        <v>6777</v>
      </c>
      <c r="T745" s="42" t="s">
        <v>6778</v>
      </c>
      <c r="U745" s="42"/>
      <c r="V745" s="559" t="s">
        <v>93</v>
      </c>
      <c r="W745" s="42" t="s">
        <v>94</v>
      </c>
      <c r="X745" s="553"/>
      <c r="Y745" s="48"/>
      <c r="Z745" s="48"/>
      <c r="AA745" s="48"/>
      <c r="AB745" s="48"/>
      <c r="AC745" s="48"/>
      <c r="AD745" s="48"/>
      <c r="AE745" s="48"/>
      <c r="AF745" s="48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</row>
    <row r="746" spans="1:45" ht="14.25" customHeight="1">
      <c r="A746" s="42" t="s">
        <v>6779</v>
      </c>
      <c r="B746" s="42" t="s">
        <v>6754</v>
      </c>
      <c r="C746" s="53" t="s">
        <v>6780</v>
      </c>
      <c r="D746" s="42" t="s">
        <v>6781</v>
      </c>
      <c r="E746" s="49" t="s">
        <v>6757</v>
      </c>
      <c r="F746" s="116"/>
      <c r="G746" s="116">
        <v>43829</v>
      </c>
      <c r="H746" s="116">
        <v>44195</v>
      </c>
      <c r="I746" s="45" t="s">
        <v>26</v>
      </c>
      <c r="J746" s="45">
        <f ca="1">H746-CONTROLE!$A$2</f>
        <v>-1055</v>
      </c>
      <c r="K746" s="517" t="str">
        <f t="shared" ca="1" si="152"/>
        <v>ENCERRADO</v>
      </c>
      <c r="L746" s="427" t="s">
        <v>240</v>
      </c>
      <c r="M746" s="58" t="s">
        <v>6758</v>
      </c>
      <c r="N746" s="427"/>
      <c r="O746" s="427" t="s">
        <v>1872</v>
      </c>
      <c r="P746" s="42" t="s">
        <v>1873</v>
      </c>
      <c r="Q746" s="556"/>
      <c r="R746" s="556" t="s">
        <v>242</v>
      </c>
      <c r="S746" s="55" t="s">
        <v>246</v>
      </c>
      <c r="T746" s="55" t="s">
        <v>6759</v>
      </c>
      <c r="U746" s="435"/>
      <c r="V746" s="435" t="s">
        <v>4045</v>
      </c>
      <c r="W746" s="42" t="s">
        <v>6760</v>
      </c>
      <c r="X746" s="553"/>
      <c r="Y746" s="284"/>
      <c r="Z746" s="284"/>
      <c r="AA746" s="284"/>
      <c r="AB746" s="284"/>
      <c r="AC746" s="284"/>
      <c r="AD746" s="284"/>
      <c r="AE746" s="284"/>
      <c r="AF746" s="284"/>
      <c r="AG746" s="284"/>
      <c r="AH746" s="284"/>
      <c r="AI746" s="284"/>
      <c r="AJ746" s="284"/>
      <c r="AK746" s="284"/>
      <c r="AL746" s="284"/>
      <c r="AM746" s="284"/>
      <c r="AN746" s="284"/>
      <c r="AO746" s="284"/>
      <c r="AP746" s="284"/>
      <c r="AQ746" s="284"/>
      <c r="AR746" s="284"/>
      <c r="AS746" s="284"/>
    </row>
    <row r="747" spans="1:45" ht="14.25" customHeight="1">
      <c r="A747" s="31" t="s">
        <v>6782</v>
      </c>
      <c r="B747" s="32" t="s">
        <v>6783</v>
      </c>
      <c r="C747" s="32" t="s">
        <v>6784</v>
      </c>
      <c r="D747" s="32" t="s">
        <v>6785</v>
      </c>
      <c r="E747" s="33" t="s">
        <v>6786</v>
      </c>
      <c r="F747" s="33" t="s">
        <v>25</v>
      </c>
      <c r="G747" s="34">
        <v>44527</v>
      </c>
      <c r="H747" s="34">
        <v>44892</v>
      </c>
      <c r="I747" s="35" t="s">
        <v>55</v>
      </c>
      <c r="J747" s="36">
        <f ca="1">H747-CONTROLE!$A$2</f>
        <v>-358</v>
      </c>
      <c r="K747" s="37" t="str">
        <f t="shared" ca="1" si="152"/>
        <v>ENCERRADO</v>
      </c>
      <c r="L747" s="32" t="s">
        <v>1209</v>
      </c>
      <c r="M747" s="32" t="s">
        <v>1210</v>
      </c>
      <c r="N747" s="32" t="s">
        <v>6787</v>
      </c>
      <c r="O747" s="32" t="s">
        <v>307</v>
      </c>
      <c r="P747" s="32" t="s">
        <v>308</v>
      </c>
      <c r="Q747" s="39"/>
      <c r="R747" s="39" t="s">
        <v>309</v>
      </c>
      <c r="S747" s="32" t="s">
        <v>1212</v>
      </c>
      <c r="T747" s="32" t="s">
        <v>1213</v>
      </c>
      <c r="U747" s="40"/>
      <c r="V747" s="32" t="s">
        <v>310</v>
      </c>
      <c r="W747" s="32" t="s">
        <v>311</v>
      </c>
      <c r="X747" s="40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</row>
    <row r="748" spans="1:45" ht="14.25" customHeight="1">
      <c r="A748" s="52" t="s">
        <v>6788</v>
      </c>
      <c r="B748" s="50" t="s">
        <v>6524</v>
      </c>
      <c r="C748" s="52" t="s">
        <v>6789</v>
      </c>
      <c r="D748" s="50" t="s">
        <v>6790</v>
      </c>
      <c r="E748" s="49" t="s">
        <v>211</v>
      </c>
      <c r="F748" s="49" t="s">
        <v>25</v>
      </c>
      <c r="G748" s="116">
        <v>44469</v>
      </c>
      <c r="H748" s="382">
        <v>44834</v>
      </c>
      <c r="I748" s="458" t="s">
        <v>212</v>
      </c>
      <c r="J748" s="45">
        <f ca="1">H748-CONTROLE!$A$2</f>
        <v>-416</v>
      </c>
      <c r="K748" s="37" t="str">
        <f t="shared" ca="1" si="152"/>
        <v>ENCERRADO</v>
      </c>
      <c r="L748" s="55" t="s">
        <v>6791</v>
      </c>
      <c r="M748" s="56" t="s">
        <v>342</v>
      </c>
      <c r="N748" s="110" t="s">
        <v>6792</v>
      </c>
      <c r="O748" s="56" t="s">
        <v>344</v>
      </c>
      <c r="P748" s="56" t="s">
        <v>5909</v>
      </c>
      <c r="Q748" s="56"/>
      <c r="R748" s="56" t="s">
        <v>346</v>
      </c>
      <c r="S748" s="56" t="s">
        <v>1648</v>
      </c>
      <c r="T748" s="56" t="s">
        <v>6793</v>
      </c>
      <c r="U748" s="56"/>
      <c r="V748" s="56" t="s">
        <v>861</v>
      </c>
      <c r="W748" s="55" t="s">
        <v>862</v>
      </c>
      <c r="X748" s="55"/>
      <c r="Y748" s="57"/>
      <c r="Z748" s="57"/>
      <c r="AA748" s="57"/>
      <c r="AB748" s="57"/>
      <c r="AC748" s="57"/>
      <c r="AD748" s="57"/>
      <c r="AE748" s="57"/>
      <c r="AF748" s="57"/>
      <c r="AG748" s="57"/>
      <c r="AH748" s="57"/>
      <c r="AI748" s="57"/>
      <c r="AJ748" s="57"/>
      <c r="AK748" s="57"/>
      <c r="AL748" s="57"/>
      <c r="AM748" s="57"/>
      <c r="AN748" s="57"/>
      <c r="AO748" s="57"/>
      <c r="AP748" s="57"/>
      <c r="AQ748" s="57"/>
      <c r="AR748" s="57"/>
      <c r="AS748" s="57"/>
    </row>
    <row r="749" spans="1:45" ht="14.25" customHeight="1">
      <c r="A749" s="52" t="s">
        <v>6788</v>
      </c>
      <c r="B749" s="50" t="s">
        <v>6524</v>
      </c>
      <c r="C749" s="52" t="s">
        <v>6789</v>
      </c>
      <c r="D749" s="50" t="s">
        <v>6790</v>
      </c>
      <c r="E749" s="49" t="s">
        <v>211</v>
      </c>
      <c r="F749" s="49" t="s">
        <v>25</v>
      </c>
      <c r="G749" s="116">
        <v>44469</v>
      </c>
      <c r="H749" s="382">
        <v>44834</v>
      </c>
      <c r="I749" s="458" t="s">
        <v>212</v>
      </c>
      <c r="J749" s="45">
        <f ca="1">H749-CONTROLE!$A$2</f>
        <v>-416</v>
      </c>
      <c r="K749" s="37" t="str">
        <f t="shared" ca="1" si="152"/>
        <v>ENCERRADO</v>
      </c>
      <c r="L749" s="55" t="s">
        <v>6791</v>
      </c>
      <c r="M749" s="56" t="s">
        <v>342</v>
      </c>
      <c r="N749" s="110" t="s">
        <v>6792</v>
      </c>
      <c r="O749" s="120" t="s">
        <v>344</v>
      </c>
      <c r="P749" s="120" t="s">
        <v>5909</v>
      </c>
      <c r="Q749" s="120"/>
      <c r="R749" s="120" t="s">
        <v>353</v>
      </c>
      <c r="S749" s="120" t="s">
        <v>5944</v>
      </c>
      <c r="T749" s="120" t="s">
        <v>5945</v>
      </c>
      <c r="U749" s="120"/>
      <c r="V749" s="120" t="s">
        <v>6794</v>
      </c>
      <c r="W749" s="55" t="s">
        <v>1520</v>
      </c>
      <c r="X749" s="55"/>
      <c r="Y749" s="57"/>
      <c r="Z749" s="57"/>
      <c r="AA749" s="57"/>
      <c r="AB749" s="57"/>
      <c r="AC749" s="57"/>
      <c r="AD749" s="57"/>
      <c r="AE749" s="57"/>
      <c r="AF749" s="57"/>
      <c r="AG749" s="57"/>
      <c r="AH749" s="57"/>
      <c r="AI749" s="57"/>
      <c r="AJ749" s="57"/>
      <c r="AK749" s="57"/>
      <c r="AL749" s="57"/>
      <c r="AM749" s="57"/>
      <c r="AN749" s="57"/>
      <c r="AO749" s="57"/>
      <c r="AP749" s="57"/>
      <c r="AQ749" s="57"/>
      <c r="AR749" s="57"/>
      <c r="AS749" s="57"/>
    </row>
    <row r="750" spans="1:45" ht="14.25" customHeight="1">
      <c r="A750" s="560">
        <v>43647</v>
      </c>
      <c r="B750" s="254" t="s">
        <v>426</v>
      </c>
      <c r="C750" s="254" t="s">
        <v>6795</v>
      </c>
      <c r="D750" s="259" t="s">
        <v>6534</v>
      </c>
      <c r="E750" s="404"/>
      <c r="F750" s="404"/>
      <c r="G750" s="404">
        <v>43522</v>
      </c>
      <c r="H750" s="404">
        <v>43887</v>
      </c>
      <c r="I750" s="249" t="s">
        <v>153</v>
      </c>
      <c r="J750" s="250">
        <f ca="1">H750-CONTROLE!$A$2</f>
        <v>-1363</v>
      </c>
      <c r="K750" s="534" t="str">
        <f t="shared" ca="1" si="152"/>
        <v>ENCERRADO</v>
      </c>
      <c r="L750" s="247" t="s">
        <v>4740</v>
      </c>
      <c r="M750" s="247" t="s">
        <v>4741</v>
      </c>
      <c r="N750" s="247"/>
      <c r="O750" s="247" t="s">
        <v>509</v>
      </c>
      <c r="P750" s="247" t="s">
        <v>510</v>
      </c>
      <c r="Q750" s="254"/>
      <c r="R750" s="254" t="s">
        <v>673</v>
      </c>
      <c r="S750" s="247" t="s">
        <v>509</v>
      </c>
      <c r="T750" s="247" t="s">
        <v>510</v>
      </c>
      <c r="U750" s="247"/>
      <c r="V750" s="247" t="s">
        <v>515</v>
      </c>
      <c r="W750" s="283" t="s">
        <v>516</v>
      </c>
      <c r="X750" s="553"/>
      <c r="Y750" s="284"/>
      <c r="Z750" s="284"/>
      <c r="AA750" s="284"/>
      <c r="AB750" s="284"/>
      <c r="AC750" s="284"/>
      <c r="AD750" s="284"/>
      <c r="AE750" s="284"/>
      <c r="AF750" s="284"/>
      <c r="AG750" s="284"/>
      <c r="AH750" s="284"/>
      <c r="AI750" s="284"/>
      <c r="AJ750" s="284"/>
      <c r="AK750" s="284"/>
      <c r="AL750" s="284"/>
      <c r="AM750" s="284"/>
      <c r="AN750" s="284"/>
      <c r="AO750" s="284"/>
      <c r="AP750" s="284"/>
      <c r="AQ750" s="284"/>
      <c r="AR750" s="284"/>
      <c r="AS750" s="284"/>
    </row>
    <row r="751" spans="1:45" ht="14.25" customHeight="1">
      <c r="A751" s="261">
        <v>43647</v>
      </c>
      <c r="B751" s="254" t="s">
        <v>426</v>
      </c>
      <c r="C751" s="254" t="s">
        <v>6795</v>
      </c>
      <c r="D751" s="259" t="s">
        <v>6534</v>
      </c>
      <c r="E751" s="404"/>
      <c r="F751" s="404"/>
      <c r="G751" s="404">
        <v>43522</v>
      </c>
      <c r="H751" s="404">
        <v>43887</v>
      </c>
      <c r="I751" s="249" t="s">
        <v>153</v>
      </c>
      <c r="J751" s="250">
        <f ca="1">H751-CONTROLE!$A$2</f>
        <v>-1363</v>
      </c>
      <c r="K751" s="534" t="str">
        <f t="shared" ca="1" si="152"/>
        <v>ENCERRADO</v>
      </c>
      <c r="L751" s="247" t="s">
        <v>4740</v>
      </c>
      <c r="M751" s="247" t="s">
        <v>4741</v>
      </c>
      <c r="N751" s="247"/>
      <c r="O751" s="247" t="s">
        <v>509</v>
      </c>
      <c r="P751" s="247" t="s">
        <v>510</v>
      </c>
      <c r="Q751" s="254"/>
      <c r="R751" s="254" t="s">
        <v>4647</v>
      </c>
      <c r="S751" s="259" t="s">
        <v>5791</v>
      </c>
      <c r="T751" s="259" t="s">
        <v>6796</v>
      </c>
      <c r="U751" s="259"/>
      <c r="V751" s="259" t="s">
        <v>5338</v>
      </c>
      <c r="W751" s="561" t="s">
        <v>5339</v>
      </c>
      <c r="X751" s="553"/>
      <c r="Y751" s="562"/>
      <c r="Z751" s="562"/>
      <c r="AA751" s="562"/>
      <c r="AB751" s="562"/>
      <c r="AC751" s="562"/>
      <c r="AD751" s="562"/>
      <c r="AE751" s="562"/>
      <c r="AF751" s="562"/>
      <c r="AG751" s="562"/>
      <c r="AH751" s="562"/>
      <c r="AI751" s="562"/>
      <c r="AJ751" s="562"/>
      <c r="AK751" s="562"/>
      <c r="AL751" s="562"/>
      <c r="AM751" s="562"/>
      <c r="AN751" s="562"/>
      <c r="AO751" s="562"/>
      <c r="AP751" s="562"/>
      <c r="AQ751" s="562"/>
      <c r="AR751" s="562"/>
      <c r="AS751" s="562"/>
    </row>
    <row r="752" spans="1:45" ht="14.25" customHeight="1">
      <c r="A752" s="42" t="s">
        <v>6797</v>
      </c>
      <c r="B752" s="42" t="s">
        <v>6798</v>
      </c>
      <c r="C752" s="42" t="s">
        <v>6799</v>
      </c>
      <c r="D752" s="42" t="s">
        <v>6800</v>
      </c>
      <c r="E752" s="46" t="s">
        <v>1605</v>
      </c>
      <c r="F752" s="61"/>
      <c r="G752" s="61">
        <v>43843</v>
      </c>
      <c r="H752" s="61">
        <v>44117</v>
      </c>
      <c r="I752" s="46" t="s">
        <v>361</v>
      </c>
      <c r="J752" s="45">
        <f ca="1">H752-CONTROLE!$A$2</f>
        <v>-1133</v>
      </c>
      <c r="K752" s="46" t="str">
        <f t="shared" ca="1" si="152"/>
        <v>ENCERRADO</v>
      </c>
      <c r="L752" s="427" t="s">
        <v>87</v>
      </c>
      <c r="M752" s="42" t="s">
        <v>88</v>
      </c>
      <c r="N752" s="427"/>
      <c r="O752" s="427" t="s">
        <v>1308</v>
      </c>
      <c r="P752" s="42" t="s">
        <v>1309</v>
      </c>
      <c r="Q752" s="56"/>
      <c r="R752" s="56" t="s">
        <v>6621</v>
      </c>
      <c r="S752" s="563" t="s">
        <v>1311</v>
      </c>
      <c r="T752" s="564" t="s">
        <v>1312</v>
      </c>
      <c r="U752" s="564"/>
      <c r="V752" s="564" t="s">
        <v>786</v>
      </c>
      <c r="W752" s="564" t="s">
        <v>334</v>
      </c>
      <c r="X752" s="553"/>
      <c r="Y752" s="565"/>
      <c r="Z752" s="565"/>
      <c r="AA752" s="565"/>
      <c r="AB752" s="565"/>
      <c r="AC752" s="565"/>
      <c r="AD752" s="565"/>
      <c r="AE752" s="565"/>
      <c r="AF752" s="565"/>
      <c r="AG752" s="565"/>
      <c r="AH752" s="565"/>
      <c r="AI752" s="565"/>
      <c r="AJ752" s="565"/>
      <c r="AK752" s="565"/>
      <c r="AL752" s="565"/>
      <c r="AM752" s="565"/>
      <c r="AN752" s="565"/>
      <c r="AO752" s="565"/>
      <c r="AP752" s="565"/>
      <c r="AQ752" s="565"/>
      <c r="AR752" s="565"/>
      <c r="AS752" s="565"/>
    </row>
    <row r="753" spans="1:45" ht="14.25" customHeight="1">
      <c r="A753" s="42" t="s">
        <v>6797</v>
      </c>
      <c r="B753" s="42" t="s">
        <v>6798</v>
      </c>
      <c r="C753" s="42" t="s">
        <v>6799</v>
      </c>
      <c r="D753" s="42" t="s">
        <v>6800</v>
      </c>
      <c r="E753" s="46" t="s">
        <v>1605</v>
      </c>
      <c r="F753" s="61"/>
      <c r="G753" s="61">
        <v>43843</v>
      </c>
      <c r="H753" s="61">
        <v>44117</v>
      </c>
      <c r="I753" s="46" t="s">
        <v>361</v>
      </c>
      <c r="J753" s="45">
        <f ca="1">H753-CONTROLE!$A$2</f>
        <v>-1133</v>
      </c>
      <c r="K753" s="46" t="str">
        <f t="shared" ca="1" si="152"/>
        <v>ENCERRADO</v>
      </c>
      <c r="L753" s="427" t="s">
        <v>87</v>
      </c>
      <c r="M753" s="42" t="s">
        <v>88</v>
      </c>
      <c r="N753" s="427"/>
      <c r="O753" s="427" t="s">
        <v>1308</v>
      </c>
      <c r="P753" s="42" t="s">
        <v>1309</v>
      </c>
      <c r="Q753" s="120"/>
      <c r="R753" s="120" t="s">
        <v>5314</v>
      </c>
      <c r="S753" s="566" t="s">
        <v>2330</v>
      </c>
      <c r="T753" s="567" t="s">
        <v>1613</v>
      </c>
      <c r="U753" s="564"/>
      <c r="V753" s="564" t="s">
        <v>1725</v>
      </c>
      <c r="W753" s="567" t="s">
        <v>1726</v>
      </c>
      <c r="X753" s="553"/>
      <c r="Y753" s="568"/>
      <c r="Z753" s="568"/>
      <c r="AA753" s="568"/>
      <c r="AB753" s="568"/>
      <c r="AC753" s="568"/>
      <c r="AD753" s="568"/>
      <c r="AE753" s="568"/>
      <c r="AF753" s="568"/>
      <c r="AG753" s="568"/>
      <c r="AH753" s="568"/>
      <c r="AI753" s="568"/>
      <c r="AJ753" s="568"/>
      <c r="AK753" s="568"/>
      <c r="AL753" s="568"/>
      <c r="AM753" s="568"/>
      <c r="AN753" s="568"/>
      <c r="AO753" s="568"/>
      <c r="AP753" s="568"/>
      <c r="AQ753" s="568"/>
      <c r="AR753" s="568"/>
      <c r="AS753" s="568"/>
    </row>
    <row r="754" spans="1:45" ht="14.25" customHeight="1">
      <c r="A754" s="42" t="s">
        <v>6801</v>
      </c>
      <c r="B754" s="42" t="s">
        <v>6060</v>
      </c>
      <c r="C754" s="42" t="s">
        <v>6802</v>
      </c>
      <c r="D754" s="42" t="s">
        <v>6471</v>
      </c>
      <c r="E754" s="516" t="s">
        <v>6521</v>
      </c>
      <c r="F754" s="387"/>
      <c r="G754" s="116">
        <v>43769</v>
      </c>
      <c r="H754" s="116">
        <v>44135</v>
      </c>
      <c r="I754" s="45" t="s">
        <v>361</v>
      </c>
      <c r="J754" s="45">
        <f ca="1">H754-CONTROLE!$A$2</f>
        <v>-1115</v>
      </c>
      <c r="K754" s="46" t="str">
        <f t="shared" ca="1" si="152"/>
        <v>ENCERRADO</v>
      </c>
      <c r="L754" s="427" t="s">
        <v>6589</v>
      </c>
      <c r="M754" s="42" t="s">
        <v>746</v>
      </c>
      <c r="N754" s="42"/>
      <c r="O754" s="42"/>
      <c r="P754" s="42"/>
      <c r="Q754" s="110"/>
      <c r="R754" s="110" t="s">
        <v>396</v>
      </c>
      <c r="S754" s="55" t="s">
        <v>5465</v>
      </c>
      <c r="T754" s="55" t="s">
        <v>2499</v>
      </c>
      <c r="U754" s="55"/>
      <c r="V754" s="55" t="s">
        <v>866</v>
      </c>
      <c r="W754" s="55" t="s">
        <v>749</v>
      </c>
      <c r="X754" s="553"/>
      <c r="Y754" s="57"/>
      <c r="Z754" s="57"/>
      <c r="AA754" s="57"/>
      <c r="AB754" s="57"/>
      <c r="AC754" s="57"/>
      <c r="AD754" s="57"/>
      <c r="AE754" s="57"/>
      <c r="AF754" s="57"/>
      <c r="AG754" s="57"/>
      <c r="AH754" s="57"/>
      <c r="AI754" s="57"/>
      <c r="AJ754" s="57"/>
      <c r="AK754" s="57"/>
      <c r="AL754" s="57"/>
      <c r="AM754" s="57"/>
      <c r="AN754" s="57"/>
      <c r="AO754" s="57"/>
      <c r="AP754" s="57"/>
      <c r="AQ754" s="57"/>
      <c r="AR754" s="57"/>
      <c r="AS754" s="57"/>
    </row>
    <row r="755" spans="1:45" ht="14.25" customHeight="1">
      <c r="A755" s="42" t="s">
        <v>6803</v>
      </c>
      <c r="B755" s="42" t="s">
        <v>6804</v>
      </c>
      <c r="C755" s="42" t="s">
        <v>6805</v>
      </c>
      <c r="D755" s="42" t="s">
        <v>6697</v>
      </c>
      <c r="E755" s="49" t="s">
        <v>6698</v>
      </c>
      <c r="F755" s="61"/>
      <c r="G755" s="61">
        <v>44195</v>
      </c>
      <c r="H755" s="61">
        <v>44559</v>
      </c>
      <c r="I755" s="46" t="s">
        <v>26</v>
      </c>
      <c r="J755" s="45">
        <f ca="1">H755-CONTROLE!$A$2</f>
        <v>-691</v>
      </c>
      <c r="K755" s="46" t="str">
        <f t="shared" ca="1" si="152"/>
        <v>ENCERRADO</v>
      </c>
      <c r="L755" s="520" t="s">
        <v>240</v>
      </c>
      <c r="M755" s="42" t="s">
        <v>241</v>
      </c>
      <c r="N755" s="110" t="s">
        <v>6806</v>
      </c>
      <c r="O755" s="519" t="s">
        <v>237</v>
      </c>
      <c r="P755" s="520" t="s">
        <v>238</v>
      </c>
      <c r="Q755" s="520"/>
      <c r="R755" s="42" t="s">
        <v>242</v>
      </c>
      <c r="S755" s="120" t="s">
        <v>6807</v>
      </c>
      <c r="T755" s="112" t="s">
        <v>6808</v>
      </c>
      <c r="U755" s="569"/>
      <c r="V755" s="55" t="s">
        <v>6809</v>
      </c>
      <c r="W755" s="112" t="s">
        <v>6810</v>
      </c>
      <c r="X755" s="553"/>
      <c r="Y755" s="440"/>
      <c r="Z755" s="440"/>
      <c r="AA755" s="440"/>
      <c r="AB755" s="440"/>
      <c r="AC755" s="440"/>
      <c r="AD755" s="440"/>
      <c r="AE755" s="440"/>
      <c r="AF755" s="440"/>
      <c r="AG755" s="440"/>
      <c r="AH755" s="440"/>
      <c r="AI755" s="440"/>
      <c r="AJ755" s="440"/>
      <c r="AK755" s="440"/>
      <c r="AL755" s="440"/>
      <c r="AM755" s="440"/>
      <c r="AN755" s="440"/>
      <c r="AO755" s="440"/>
      <c r="AP755" s="440"/>
      <c r="AQ755" s="440"/>
      <c r="AR755" s="440"/>
      <c r="AS755" s="440"/>
    </row>
    <row r="756" spans="1:45" ht="14.25" customHeight="1">
      <c r="A756" s="372">
        <v>43678</v>
      </c>
      <c r="B756" s="42" t="s">
        <v>426</v>
      </c>
      <c r="C756" s="42" t="s">
        <v>6811</v>
      </c>
      <c r="D756" s="42" t="s">
        <v>6812</v>
      </c>
      <c r="E756" s="49" t="s">
        <v>263</v>
      </c>
      <c r="F756" s="49" t="s">
        <v>198</v>
      </c>
      <c r="G756" s="116">
        <v>44266</v>
      </c>
      <c r="H756" s="116">
        <v>44630</v>
      </c>
      <c r="I756" s="45" t="s">
        <v>41</v>
      </c>
      <c r="J756" s="45">
        <f ca="1">H756-CONTROLE!$A$2</f>
        <v>-620</v>
      </c>
      <c r="K756" s="46" t="str">
        <f t="shared" ca="1" si="152"/>
        <v>ENCERRADO</v>
      </c>
      <c r="L756" s="42" t="s">
        <v>402</v>
      </c>
      <c r="M756" s="42" t="s">
        <v>403</v>
      </c>
      <c r="N756" s="110" t="s">
        <v>6813</v>
      </c>
      <c r="O756" s="42" t="s">
        <v>563</v>
      </c>
      <c r="P756" s="42" t="s">
        <v>564</v>
      </c>
      <c r="Q756" s="58"/>
      <c r="R756" s="58" t="s">
        <v>407</v>
      </c>
      <c r="S756" s="42" t="s">
        <v>563</v>
      </c>
      <c r="T756" s="42" t="s">
        <v>564</v>
      </c>
      <c r="U756" s="42" t="s">
        <v>6814</v>
      </c>
      <c r="V756" s="570" t="s">
        <v>519</v>
      </c>
      <c r="W756" s="571" t="s">
        <v>520</v>
      </c>
      <c r="X756" s="571"/>
      <c r="Y756" s="109"/>
      <c r="Z756" s="57"/>
      <c r="AA756" s="57"/>
      <c r="AB756" s="57"/>
      <c r="AC756" s="57"/>
      <c r="AD756" s="57"/>
      <c r="AE756" s="57"/>
      <c r="AF756" s="57"/>
      <c r="AG756" s="57"/>
      <c r="AH756" s="57"/>
      <c r="AI756" s="57"/>
      <c r="AJ756" s="57"/>
      <c r="AK756" s="57"/>
      <c r="AL756" s="57"/>
      <c r="AM756" s="57"/>
      <c r="AN756" s="57"/>
      <c r="AO756" s="57"/>
      <c r="AP756" s="57"/>
      <c r="AQ756" s="57"/>
      <c r="AR756" s="57"/>
      <c r="AS756" s="57"/>
    </row>
    <row r="757" spans="1:45" ht="14.25" customHeight="1">
      <c r="A757" s="261">
        <v>43709</v>
      </c>
      <c r="B757" s="254" t="s">
        <v>426</v>
      </c>
      <c r="C757" s="254" t="s">
        <v>6815</v>
      </c>
      <c r="D757" s="259" t="s">
        <v>428</v>
      </c>
      <c r="E757" s="407" t="s">
        <v>263</v>
      </c>
      <c r="F757" s="275"/>
      <c r="G757" s="275">
        <v>43911</v>
      </c>
      <c r="H757" s="275">
        <v>44275</v>
      </c>
      <c r="I757" s="249" t="s">
        <v>41</v>
      </c>
      <c r="J757" s="249">
        <f ca="1">H757-CONTROLE!$A$2</f>
        <v>-975</v>
      </c>
      <c r="K757" s="262" t="str">
        <f t="shared" ca="1" si="152"/>
        <v>ENCERRADO</v>
      </c>
      <c r="L757" s="247" t="s">
        <v>5394</v>
      </c>
      <c r="M757" s="247" t="s">
        <v>695</v>
      </c>
      <c r="N757" s="247"/>
      <c r="O757" s="247"/>
      <c r="P757" s="247"/>
      <c r="Q757" s="254"/>
      <c r="R757" s="254" t="s">
        <v>444</v>
      </c>
      <c r="S757" s="247" t="s">
        <v>4590</v>
      </c>
      <c r="T757" s="247" t="s">
        <v>4687</v>
      </c>
      <c r="U757" s="247"/>
      <c r="V757" s="247"/>
      <c r="W757" s="283"/>
      <c r="X757" s="553"/>
      <c r="Y757" s="57"/>
      <c r="Z757" s="57"/>
      <c r="AA757" s="57"/>
      <c r="AB757" s="57"/>
      <c r="AC757" s="57"/>
      <c r="AD757" s="57"/>
      <c r="AE757" s="57"/>
      <c r="AF757" s="57"/>
      <c r="AG757" s="57"/>
      <c r="AH757" s="57"/>
      <c r="AI757" s="57"/>
      <c r="AJ757" s="57"/>
      <c r="AK757" s="57"/>
      <c r="AL757" s="57"/>
      <c r="AM757" s="57"/>
      <c r="AN757" s="57"/>
      <c r="AO757" s="57"/>
      <c r="AP757" s="57"/>
      <c r="AQ757" s="57"/>
      <c r="AR757" s="57"/>
      <c r="AS757" s="57"/>
    </row>
    <row r="758" spans="1:45" ht="14.25" customHeight="1">
      <c r="A758" s="42" t="s">
        <v>6816</v>
      </c>
      <c r="B758" s="42" t="s">
        <v>6817</v>
      </c>
      <c r="C758" s="42" t="s">
        <v>6818</v>
      </c>
      <c r="D758" s="42" t="s">
        <v>6819</v>
      </c>
      <c r="E758" s="49" t="s">
        <v>6820</v>
      </c>
      <c r="F758" s="116"/>
      <c r="G758" s="116">
        <v>43795</v>
      </c>
      <c r="H758" s="116">
        <v>44160</v>
      </c>
      <c r="I758" s="45" t="s">
        <v>55</v>
      </c>
      <c r="J758" s="45">
        <f ca="1">H758-CONTROLE!$A$2</f>
        <v>-1090</v>
      </c>
      <c r="K758" s="46" t="str">
        <f t="shared" ca="1" si="152"/>
        <v>ENCERRADO</v>
      </c>
      <c r="L758" s="42" t="s">
        <v>304</v>
      </c>
      <c r="M758" s="42" t="s">
        <v>305</v>
      </c>
      <c r="N758" s="42"/>
      <c r="O758" s="42" t="s">
        <v>307</v>
      </c>
      <c r="P758" s="42" t="s">
        <v>308</v>
      </c>
      <c r="Q758" s="58"/>
      <c r="R758" s="58" t="s">
        <v>309</v>
      </c>
      <c r="S758" s="42" t="s">
        <v>6821</v>
      </c>
      <c r="T758" s="42"/>
      <c r="U758" s="42"/>
      <c r="V758" s="42" t="s">
        <v>6822</v>
      </c>
      <c r="W758" s="374"/>
      <c r="X758" s="553"/>
      <c r="Y758" s="375"/>
      <c r="Z758" s="375"/>
      <c r="AA758" s="375"/>
      <c r="AB758" s="375"/>
      <c r="AC758" s="375"/>
      <c r="AD758" s="375"/>
      <c r="AE758" s="375"/>
      <c r="AF758" s="375"/>
      <c r="AG758" s="375"/>
      <c r="AH758" s="375"/>
      <c r="AI758" s="375"/>
      <c r="AJ758" s="375"/>
      <c r="AK758" s="375"/>
      <c r="AL758" s="375"/>
      <c r="AM758" s="375"/>
      <c r="AN758" s="375"/>
      <c r="AO758" s="375"/>
      <c r="AP758" s="375"/>
      <c r="AQ758" s="375"/>
      <c r="AR758" s="375"/>
      <c r="AS758" s="375"/>
    </row>
    <row r="759" spans="1:45" ht="14.25" customHeight="1">
      <c r="A759" s="254" t="s">
        <v>6823</v>
      </c>
      <c r="B759" s="254" t="s">
        <v>6824</v>
      </c>
      <c r="C759" s="254" t="s">
        <v>6825</v>
      </c>
      <c r="D759" s="259" t="s">
        <v>6826</v>
      </c>
      <c r="E759" s="404"/>
      <c r="F759" s="404"/>
      <c r="G759" s="404">
        <v>43704</v>
      </c>
      <c r="H759" s="404">
        <v>43876</v>
      </c>
      <c r="I759" s="249" t="s">
        <v>153</v>
      </c>
      <c r="J759" s="250">
        <f ca="1">H759-CONTROLE!$A$2</f>
        <v>-1374</v>
      </c>
      <c r="K759" s="262" t="str">
        <f t="shared" ca="1" si="152"/>
        <v>ENCERRADO</v>
      </c>
      <c r="L759" s="247" t="s">
        <v>5394</v>
      </c>
      <c r="M759" s="247" t="s">
        <v>695</v>
      </c>
      <c r="N759" s="247"/>
      <c r="O759" s="247"/>
      <c r="P759" s="247"/>
      <c r="Q759" s="254"/>
      <c r="R759" s="254" t="s">
        <v>444</v>
      </c>
      <c r="S759" s="247" t="s">
        <v>895</v>
      </c>
      <c r="T759" s="247" t="s">
        <v>776</v>
      </c>
      <c r="U759" s="247"/>
      <c r="V759" s="247"/>
      <c r="W759" s="283"/>
      <c r="X759" s="553"/>
      <c r="Y759" s="284"/>
      <c r="Z759" s="284"/>
      <c r="AA759" s="284"/>
      <c r="AB759" s="284"/>
      <c r="AC759" s="284"/>
      <c r="AD759" s="284"/>
      <c r="AE759" s="284"/>
      <c r="AF759" s="284"/>
      <c r="AG759" s="284"/>
      <c r="AH759" s="284"/>
      <c r="AI759" s="284"/>
      <c r="AJ759" s="284"/>
      <c r="AK759" s="284"/>
      <c r="AL759" s="284"/>
      <c r="AM759" s="284"/>
      <c r="AN759" s="284"/>
      <c r="AO759" s="284"/>
      <c r="AP759" s="284"/>
      <c r="AQ759" s="284"/>
      <c r="AR759" s="284"/>
      <c r="AS759" s="284"/>
    </row>
    <row r="760" spans="1:45" ht="14.25" customHeight="1">
      <c r="A760" s="254" t="s">
        <v>6827</v>
      </c>
      <c r="B760" s="259" t="s">
        <v>6828</v>
      </c>
      <c r="C760" s="259" t="s">
        <v>6828</v>
      </c>
      <c r="D760" s="572" t="s">
        <v>6829</v>
      </c>
      <c r="E760" s="573"/>
      <c r="F760" s="573"/>
      <c r="G760" s="573">
        <v>43826</v>
      </c>
      <c r="H760" s="574" t="s">
        <v>6830</v>
      </c>
      <c r="I760" s="249" t="s">
        <v>41</v>
      </c>
      <c r="J760" s="249">
        <f ca="1">H760-CONTROLE!$A$2</f>
        <v>-1334</v>
      </c>
      <c r="K760" s="522" t="str">
        <f t="shared" ca="1" si="152"/>
        <v>ENCERRADO</v>
      </c>
      <c r="L760" s="247" t="s">
        <v>4740</v>
      </c>
      <c r="M760" s="247" t="s">
        <v>4741</v>
      </c>
      <c r="N760" s="247"/>
      <c r="O760" s="247" t="s">
        <v>4741</v>
      </c>
      <c r="P760" s="247"/>
      <c r="Q760" s="247"/>
      <c r="R760" s="247"/>
      <c r="S760" s="259" t="s">
        <v>6831</v>
      </c>
      <c r="T760" s="247" t="s">
        <v>6832</v>
      </c>
      <c r="U760" s="292"/>
      <c r="V760" s="292" t="s">
        <v>711</v>
      </c>
      <c r="W760" s="247" t="s">
        <v>6833</v>
      </c>
      <c r="X760" s="553"/>
      <c r="Y760" s="99"/>
      <c r="Z760" s="99"/>
      <c r="AA760" s="99"/>
      <c r="AB760" s="99"/>
      <c r="AC760" s="99"/>
      <c r="AD760" s="99"/>
      <c r="AE760" s="99"/>
      <c r="AF760" s="99"/>
      <c r="AG760" s="99"/>
      <c r="AH760" s="99"/>
      <c r="AI760" s="99"/>
      <c r="AJ760" s="99"/>
      <c r="AK760" s="99"/>
      <c r="AL760" s="99"/>
      <c r="AM760" s="99"/>
      <c r="AN760" s="99"/>
      <c r="AO760" s="99"/>
      <c r="AP760" s="99"/>
      <c r="AQ760" s="99"/>
      <c r="AR760" s="99"/>
      <c r="AS760" s="99"/>
    </row>
    <row r="761" spans="1:45" ht="14.25" customHeight="1">
      <c r="A761" s="254" t="s">
        <v>6834</v>
      </c>
      <c r="B761" s="259" t="s">
        <v>6835</v>
      </c>
      <c r="C761" s="254"/>
      <c r="D761" s="259" t="s">
        <v>6648</v>
      </c>
      <c r="E761" s="275"/>
      <c r="F761" s="275"/>
      <c r="G761" s="275">
        <v>43620</v>
      </c>
      <c r="H761" s="275">
        <v>43924</v>
      </c>
      <c r="I761" s="249" t="s">
        <v>199</v>
      </c>
      <c r="J761" s="249">
        <f ca="1">H761-CONTROLE!$A$2</f>
        <v>-1326</v>
      </c>
      <c r="K761" s="262" t="str">
        <f t="shared" ca="1" si="152"/>
        <v>ENCERRADO</v>
      </c>
      <c r="L761" s="318"/>
      <c r="M761" s="259"/>
      <c r="N761" s="259"/>
      <c r="O761" s="259"/>
      <c r="P761" s="38"/>
      <c r="Q761" s="254"/>
      <c r="R761" s="254" t="s">
        <v>6836</v>
      </c>
      <c r="S761" s="259" t="s">
        <v>1727</v>
      </c>
      <c r="T761" s="259" t="s">
        <v>5309</v>
      </c>
      <c r="U761" s="259"/>
      <c r="V761" s="259" t="s">
        <v>6837</v>
      </c>
      <c r="W761" s="575" t="s">
        <v>1726</v>
      </c>
      <c r="X761" s="553"/>
      <c r="Y761" s="99"/>
      <c r="Z761" s="99"/>
      <c r="AA761" s="99"/>
      <c r="AB761" s="99"/>
      <c r="AC761" s="99"/>
      <c r="AD761" s="99"/>
      <c r="AE761" s="99"/>
      <c r="AF761" s="99"/>
      <c r="AG761" s="99"/>
      <c r="AH761" s="99"/>
      <c r="AI761" s="99"/>
      <c r="AJ761" s="99"/>
      <c r="AK761" s="99"/>
      <c r="AL761" s="99"/>
      <c r="AM761" s="99"/>
      <c r="AN761" s="99"/>
      <c r="AO761" s="99"/>
      <c r="AP761" s="99"/>
      <c r="AQ761" s="99"/>
      <c r="AR761" s="99"/>
      <c r="AS761" s="99"/>
    </row>
    <row r="762" spans="1:45" ht="14.25" customHeight="1">
      <c r="A762" s="254" t="s">
        <v>6834</v>
      </c>
      <c r="B762" s="259" t="s">
        <v>6835</v>
      </c>
      <c r="C762" s="254"/>
      <c r="D762" s="259" t="s">
        <v>6648</v>
      </c>
      <c r="E762" s="275"/>
      <c r="F762" s="275"/>
      <c r="G762" s="275">
        <v>43620</v>
      </c>
      <c r="H762" s="275">
        <v>43924</v>
      </c>
      <c r="I762" s="249" t="s">
        <v>199</v>
      </c>
      <c r="J762" s="249">
        <f ca="1">H762-CONTROLE!$A$2</f>
        <v>-1326</v>
      </c>
      <c r="K762" s="262" t="str">
        <f t="shared" ca="1" si="152"/>
        <v>ENCERRADO</v>
      </c>
      <c r="L762" s="318"/>
      <c r="M762" s="259"/>
      <c r="N762" s="259"/>
      <c r="O762" s="259"/>
      <c r="P762" s="38"/>
      <c r="Q762" s="254"/>
      <c r="R762" s="254" t="s">
        <v>6838</v>
      </c>
      <c r="S762" s="259" t="s">
        <v>6839</v>
      </c>
      <c r="T762" s="259" t="s">
        <v>2076</v>
      </c>
      <c r="U762" s="259"/>
      <c r="V762" s="259" t="s">
        <v>2074</v>
      </c>
      <c r="W762" s="259" t="s">
        <v>5440</v>
      </c>
      <c r="X762" s="553"/>
      <c r="Y762" s="99"/>
      <c r="Z762" s="99"/>
      <c r="AA762" s="99"/>
      <c r="AB762" s="99"/>
      <c r="AC762" s="99"/>
      <c r="AD762" s="99"/>
      <c r="AE762" s="99"/>
      <c r="AF762" s="99"/>
      <c r="AG762" s="99"/>
      <c r="AH762" s="99"/>
      <c r="AI762" s="99"/>
      <c r="AJ762" s="99"/>
      <c r="AK762" s="99"/>
      <c r="AL762" s="99"/>
      <c r="AM762" s="99"/>
      <c r="AN762" s="99"/>
      <c r="AO762" s="99"/>
      <c r="AP762" s="99"/>
      <c r="AQ762" s="99"/>
      <c r="AR762" s="99"/>
      <c r="AS762" s="99"/>
    </row>
    <row r="763" spans="1:45" ht="14.25" customHeight="1">
      <c r="A763" s="42" t="s">
        <v>6840</v>
      </c>
      <c r="B763" s="42" t="s">
        <v>6543</v>
      </c>
      <c r="C763" s="42" t="s">
        <v>6841</v>
      </c>
      <c r="D763" s="42" t="s">
        <v>6580</v>
      </c>
      <c r="E763" s="516" t="s">
        <v>6546</v>
      </c>
      <c r="F763" s="526"/>
      <c r="G763" s="61">
        <v>43810</v>
      </c>
      <c r="H763" s="61">
        <v>44176</v>
      </c>
      <c r="I763" s="45" t="s">
        <v>26</v>
      </c>
      <c r="J763" s="45">
        <f ca="1">H763-CONTROLE!$A$2</f>
        <v>-1074</v>
      </c>
      <c r="K763" s="46" t="str">
        <f t="shared" ca="1" si="152"/>
        <v>ENCERRADO</v>
      </c>
      <c r="L763" s="55" t="s">
        <v>6842</v>
      </c>
      <c r="M763" s="55" t="s">
        <v>6843</v>
      </c>
      <c r="N763" s="55"/>
      <c r="O763" s="55" t="s">
        <v>6844</v>
      </c>
      <c r="P763" s="55" t="s">
        <v>6845</v>
      </c>
      <c r="Q763" s="58"/>
      <c r="R763" s="58" t="s">
        <v>367</v>
      </c>
      <c r="S763" s="42" t="s">
        <v>6492</v>
      </c>
      <c r="T763" s="42" t="s">
        <v>419</v>
      </c>
      <c r="U763" s="55"/>
      <c r="V763" s="55" t="s">
        <v>4957</v>
      </c>
      <c r="W763" s="55" t="s">
        <v>5457</v>
      </c>
      <c r="X763" s="553"/>
      <c r="Y763" s="99"/>
      <c r="Z763" s="99"/>
      <c r="AA763" s="99"/>
      <c r="AB763" s="99"/>
      <c r="AC763" s="99"/>
      <c r="AD763" s="99"/>
      <c r="AE763" s="99"/>
      <c r="AF763" s="99"/>
      <c r="AG763" s="99"/>
      <c r="AH763" s="99"/>
      <c r="AI763" s="99"/>
      <c r="AJ763" s="99"/>
      <c r="AK763" s="99"/>
      <c r="AL763" s="99"/>
      <c r="AM763" s="99"/>
      <c r="AN763" s="99"/>
      <c r="AO763" s="99"/>
      <c r="AP763" s="99"/>
      <c r="AQ763" s="99"/>
      <c r="AR763" s="99"/>
      <c r="AS763" s="99"/>
    </row>
    <row r="764" spans="1:45" ht="14.25" customHeight="1">
      <c r="A764" s="254" t="s">
        <v>6846</v>
      </c>
      <c r="B764" s="259" t="s">
        <v>6847</v>
      </c>
      <c r="C764" s="254"/>
      <c r="D764" s="259" t="s">
        <v>6303</v>
      </c>
      <c r="E764" s="275"/>
      <c r="F764" s="275"/>
      <c r="G764" s="275">
        <v>43621</v>
      </c>
      <c r="H764" s="275">
        <v>43986</v>
      </c>
      <c r="I764" s="249" t="s">
        <v>219</v>
      </c>
      <c r="J764" s="249">
        <f ca="1">H764-CONTROLE!$A$2</f>
        <v>-1264</v>
      </c>
      <c r="K764" s="262" t="str">
        <f t="shared" ca="1" si="152"/>
        <v>ENCERRADO</v>
      </c>
      <c r="L764" s="318" t="s">
        <v>6848</v>
      </c>
      <c r="M764" s="259" t="s">
        <v>4513</v>
      </c>
      <c r="N764" s="259"/>
      <c r="O764" s="259" t="s">
        <v>4280</v>
      </c>
      <c r="P764" s="38" t="s">
        <v>6849</v>
      </c>
      <c r="Q764" s="254"/>
      <c r="R764" s="254" t="s">
        <v>6336</v>
      </c>
      <c r="S764" s="259" t="s">
        <v>6850</v>
      </c>
      <c r="T764" s="259" t="s">
        <v>6851</v>
      </c>
      <c r="U764" s="259"/>
      <c r="V764" s="259" t="s">
        <v>5059</v>
      </c>
      <c r="W764" s="259" t="s">
        <v>6852</v>
      </c>
      <c r="X764" s="553"/>
      <c r="Y764" s="230"/>
      <c r="Z764" s="230"/>
      <c r="AA764" s="230"/>
      <c r="AB764" s="230"/>
      <c r="AC764" s="230"/>
      <c r="AD764" s="230"/>
      <c r="AE764" s="230"/>
      <c r="AF764" s="230"/>
      <c r="AG764" s="230"/>
      <c r="AH764" s="230"/>
      <c r="AI764" s="230"/>
      <c r="AJ764" s="230"/>
      <c r="AK764" s="230"/>
      <c r="AL764" s="230"/>
      <c r="AM764" s="230"/>
      <c r="AN764" s="230"/>
      <c r="AO764" s="230"/>
      <c r="AP764" s="230"/>
      <c r="AQ764" s="230"/>
      <c r="AR764" s="230"/>
      <c r="AS764" s="230"/>
    </row>
    <row r="765" spans="1:45" ht="14.25" customHeight="1">
      <c r="A765" s="42" t="s">
        <v>6853</v>
      </c>
      <c r="B765" s="42"/>
      <c r="C765" s="42" t="s">
        <v>6854</v>
      </c>
      <c r="D765" s="42" t="s">
        <v>6697</v>
      </c>
      <c r="E765" s="49" t="s">
        <v>6698</v>
      </c>
      <c r="F765" s="49" t="s">
        <v>25</v>
      </c>
      <c r="G765" s="116">
        <v>44644</v>
      </c>
      <c r="H765" s="116">
        <v>44828</v>
      </c>
      <c r="I765" s="45" t="s">
        <v>212</v>
      </c>
      <c r="J765" s="45">
        <f ca="1">H765-CONTROLE!$A$2</f>
        <v>-422</v>
      </c>
      <c r="K765" s="37" t="str">
        <f t="shared" ca="1" si="152"/>
        <v>ENCERRADO</v>
      </c>
      <c r="L765" s="42" t="s">
        <v>1654</v>
      </c>
      <c r="M765" s="42" t="s">
        <v>1655</v>
      </c>
      <c r="N765" s="110" t="s">
        <v>6855</v>
      </c>
      <c r="O765" s="42" t="s">
        <v>307</v>
      </c>
      <c r="P765" s="42" t="s">
        <v>308</v>
      </c>
      <c r="Q765" s="58"/>
      <c r="R765" s="58" t="s">
        <v>309</v>
      </c>
      <c r="S765" s="42" t="s">
        <v>310</v>
      </c>
      <c r="T765" s="42" t="s">
        <v>311</v>
      </c>
      <c r="U765" s="42"/>
      <c r="V765" s="570" t="s">
        <v>6856</v>
      </c>
      <c r="W765" s="571" t="s">
        <v>6857</v>
      </c>
      <c r="X765" s="571"/>
      <c r="Y765" s="109"/>
      <c r="Z765" s="109"/>
      <c r="AA765" s="109"/>
      <c r="AB765" s="109"/>
      <c r="AC765" s="109"/>
      <c r="AD765" s="109"/>
      <c r="AE765" s="109"/>
      <c r="AF765" s="109"/>
      <c r="AG765" s="109"/>
      <c r="AH765" s="109"/>
      <c r="AI765" s="109"/>
      <c r="AJ765" s="109"/>
      <c r="AK765" s="109"/>
      <c r="AL765" s="109"/>
      <c r="AM765" s="109"/>
      <c r="AN765" s="109"/>
      <c r="AO765" s="109"/>
      <c r="AP765" s="109"/>
      <c r="AQ765" s="109"/>
      <c r="AR765" s="109"/>
      <c r="AS765" s="109"/>
    </row>
    <row r="766" spans="1:45" ht="14.25" customHeight="1">
      <c r="A766" s="254" t="s">
        <v>6858</v>
      </c>
      <c r="B766" s="259" t="s">
        <v>6859</v>
      </c>
      <c r="C766" s="254"/>
      <c r="D766" s="259" t="s">
        <v>6860</v>
      </c>
      <c r="E766" s="275"/>
      <c r="F766" s="275"/>
      <c r="G766" s="275">
        <v>43629</v>
      </c>
      <c r="H766" s="275">
        <v>43994</v>
      </c>
      <c r="I766" s="249" t="s">
        <v>219</v>
      </c>
      <c r="J766" s="249">
        <f ca="1">H766-CONTROLE!$A$2</f>
        <v>-1256</v>
      </c>
      <c r="K766" s="262" t="str">
        <f t="shared" ca="1" si="152"/>
        <v>ENCERRADO</v>
      </c>
      <c r="L766" s="247" t="s">
        <v>4740</v>
      </c>
      <c r="M766" s="247" t="s">
        <v>4741</v>
      </c>
      <c r="N766" s="247"/>
      <c r="O766" s="247" t="s">
        <v>509</v>
      </c>
      <c r="P766" s="247" t="s">
        <v>510</v>
      </c>
      <c r="Q766" s="254"/>
      <c r="R766" s="254" t="s">
        <v>673</v>
      </c>
      <c r="S766" s="247" t="s">
        <v>509</v>
      </c>
      <c r="T766" s="247" t="s">
        <v>510</v>
      </c>
      <c r="U766" s="247"/>
      <c r="V766" s="247" t="s">
        <v>515</v>
      </c>
      <c r="W766" s="283" t="s">
        <v>516</v>
      </c>
      <c r="X766" s="553"/>
      <c r="Y766" s="284"/>
      <c r="Z766" s="284"/>
      <c r="AA766" s="284"/>
      <c r="AB766" s="284"/>
      <c r="AC766" s="284"/>
      <c r="AD766" s="284"/>
      <c r="AE766" s="284"/>
      <c r="AF766" s="284"/>
      <c r="AG766" s="284"/>
      <c r="AH766" s="284"/>
      <c r="AI766" s="284"/>
      <c r="AJ766" s="284"/>
      <c r="AK766" s="284"/>
      <c r="AL766" s="284"/>
      <c r="AM766" s="284"/>
      <c r="AN766" s="284"/>
      <c r="AO766" s="284"/>
      <c r="AP766" s="284"/>
      <c r="AQ766" s="284"/>
      <c r="AR766" s="284"/>
      <c r="AS766" s="284"/>
    </row>
    <row r="767" spans="1:45" ht="14.25" customHeight="1">
      <c r="A767" s="31" t="s">
        <v>6861</v>
      </c>
      <c r="B767" s="32" t="s">
        <v>6862</v>
      </c>
      <c r="C767" s="32"/>
      <c r="D767" s="32" t="s">
        <v>6863</v>
      </c>
      <c r="E767" s="33" t="s">
        <v>6864</v>
      </c>
      <c r="F767" s="33" t="s">
        <v>25</v>
      </c>
      <c r="G767" s="34">
        <v>44554</v>
      </c>
      <c r="H767" s="34">
        <v>44737</v>
      </c>
      <c r="I767" s="35" t="s">
        <v>219</v>
      </c>
      <c r="J767" s="36">
        <f ca="1">H767-CONTROLE!$A$2</f>
        <v>-513</v>
      </c>
      <c r="K767" s="37" t="str">
        <f t="shared" ca="1" si="152"/>
        <v>ENCERRADO</v>
      </c>
      <c r="L767" s="32" t="s">
        <v>6865</v>
      </c>
      <c r="M767" s="32" t="s">
        <v>949</v>
      </c>
      <c r="N767" s="32" t="s">
        <v>6866</v>
      </c>
      <c r="O767" s="32" t="s">
        <v>452</v>
      </c>
      <c r="P767" s="32" t="s">
        <v>453</v>
      </c>
      <c r="Q767" s="39" t="s">
        <v>6867</v>
      </c>
      <c r="R767" s="39" t="s">
        <v>458</v>
      </c>
      <c r="S767" s="32" t="s">
        <v>6868</v>
      </c>
      <c r="T767" s="32" t="s">
        <v>1231</v>
      </c>
      <c r="U767" s="40" t="s">
        <v>6869</v>
      </c>
      <c r="V767" s="32" t="s">
        <v>6870</v>
      </c>
      <c r="W767" s="32" t="s">
        <v>1234</v>
      </c>
      <c r="X767" s="40" t="s">
        <v>6869</v>
      </c>
      <c r="Y767" s="41"/>
      <c r="Z767" s="41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</row>
    <row r="768" spans="1:45" ht="14.25" customHeight="1">
      <c r="A768" s="42" t="s">
        <v>6871</v>
      </c>
      <c r="B768" s="42" t="s">
        <v>6872</v>
      </c>
      <c r="C768" s="42" t="s">
        <v>6873</v>
      </c>
      <c r="D768" s="42" t="s">
        <v>5709</v>
      </c>
      <c r="E768" s="49" t="s">
        <v>1103</v>
      </c>
      <c r="F768" s="49" t="s">
        <v>198</v>
      </c>
      <c r="G768" s="116">
        <v>44383</v>
      </c>
      <c r="H768" s="116">
        <v>44748</v>
      </c>
      <c r="I768" s="45" t="s">
        <v>236</v>
      </c>
      <c r="J768" s="45">
        <f ca="1">H768-CONTROLE!$A$2</f>
        <v>-502</v>
      </c>
      <c r="K768" s="37" t="str">
        <f t="shared" ca="1" si="152"/>
        <v>ENCERRADO</v>
      </c>
      <c r="L768" s="42" t="s">
        <v>110</v>
      </c>
      <c r="M768" s="42" t="s">
        <v>477</v>
      </c>
      <c r="N768" s="110" t="s">
        <v>6874</v>
      </c>
      <c r="O768" s="42" t="s">
        <v>113</v>
      </c>
      <c r="P768" s="42" t="s">
        <v>479</v>
      </c>
      <c r="Q768" s="58"/>
      <c r="R768" s="58" t="s">
        <v>658</v>
      </c>
      <c r="S768" s="42" t="s">
        <v>2108</v>
      </c>
      <c r="T768" s="42" t="s">
        <v>2109</v>
      </c>
      <c r="U768" s="42"/>
      <c r="V768" s="570" t="s">
        <v>2110</v>
      </c>
      <c r="W768" s="571" t="s">
        <v>2111</v>
      </c>
      <c r="X768" s="571"/>
      <c r="Y768" s="109"/>
      <c r="Z768" s="109"/>
      <c r="AA768" s="109"/>
      <c r="AB768" s="109"/>
      <c r="AC768" s="109"/>
      <c r="AD768" s="109"/>
      <c r="AE768" s="109"/>
      <c r="AF768" s="109"/>
      <c r="AG768" s="109"/>
      <c r="AH768" s="109"/>
      <c r="AI768" s="109"/>
      <c r="AJ768" s="109"/>
      <c r="AK768" s="109"/>
      <c r="AL768" s="109"/>
      <c r="AM768" s="109"/>
      <c r="AN768" s="109"/>
      <c r="AO768" s="109"/>
      <c r="AP768" s="109"/>
      <c r="AQ768" s="109"/>
      <c r="AR768" s="109"/>
      <c r="AS768" s="109"/>
    </row>
    <row r="769" spans="1:45" ht="14.25" customHeight="1">
      <c r="A769" s="31" t="s">
        <v>6871</v>
      </c>
      <c r="B769" s="32" t="s">
        <v>6872</v>
      </c>
      <c r="C769" s="32" t="s">
        <v>6873</v>
      </c>
      <c r="D769" s="32" t="s">
        <v>5709</v>
      </c>
      <c r="E769" s="33" t="s">
        <v>1103</v>
      </c>
      <c r="F769" s="33" t="s">
        <v>198</v>
      </c>
      <c r="G769" s="34">
        <v>44383</v>
      </c>
      <c r="H769" s="34">
        <v>44748</v>
      </c>
      <c r="I769" s="35" t="s">
        <v>236</v>
      </c>
      <c r="J769" s="36">
        <f ca="1">H769-CONTROLE!$A$2</f>
        <v>-502</v>
      </c>
      <c r="K769" s="37" t="str">
        <f t="shared" ca="1" si="152"/>
        <v>ENCERRADO</v>
      </c>
      <c r="L769" s="32" t="s">
        <v>110</v>
      </c>
      <c r="M769" s="32" t="s">
        <v>477</v>
      </c>
      <c r="N769" s="32" t="s">
        <v>6874</v>
      </c>
      <c r="O769" s="32" t="s">
        <v>113</v>
      </c>
      <c r="P769" s="32" t="s">
        <v>479</v>
      </c>
      <c r="Q769" s="39"/>
      <c r="R769" s="39" t="s">
        <v>664</v>
      </c>
      <c r="S769" s="32" t="s">
        <v>665</v>
      </c>
      <c r="T769" s="32" t="s">
        <v>666</v>
      </c>
      <c r="U769" s="40"/>
      <c r="V769" s="32" t="s">
        <v>935</v>
      </c>
      <c r="W769" s="32" t="s">
        <v>936</v>
      </c>
      <c r="X769" s="40"/>
      <c r="Y769" s="41"/>
      <c r="Z769" s="41"/>
      <c r="AA769" s="41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</row>
    <row r="770" spans="1:45" ht="14.25" customHeight="1">
      <c r="A770" s="254" t="s">
        <v>6875</v>
      </c>
      <c r="B770" s="259" t="s">
        <v>6583</v>
      </c>
      <c r="C770" s="254" t="s">
        <v>6876</v>
      </c>
      <c r="D770" s="259" t="s">
        <v>6877</v>
      </c>
      <c r="E770" s="262" t="s">
        <v>1103</v>
      </c>
      <c r="F770" s="275"/>
      <c r="G770" s="275">
        <v>44020</v>
      </c>
      <c r="H770" s="275">
        <v>44111</v>
      </c>
      <c r="I770" s="249" t="s">
        <v>236</v>
      </c>
      <c r="J770" s="249">
        <f ca="1">H770-CONTROLE!$A$2</f>
        <v>-1139</v>
      </c>
      <c r="K770" s="262" t="str">
        <f t="shared" ca="1" si="152"/>
        <v>ENCERRADO</v>
      </c>
      <c r="L770" s="247" t="s">
        <v>127</v>
      </c>
      <c r="M770" s="247" t="s">
        <v>128</v>
      </c>
      <c r="N770" s="247"/>
      <c r="O770" s="247" t="s">
        <v>523</v>
      </c>
      <c r="P770" s="247" t="s">
        <v>524</v>
      </c>
      <c r="Q770" s="254"/>
      <c r="R770" s="254" t="s">
        <v>129</v>
      </c>
      <c r="S770" s="247" t="s">
        <v>6878</v>
      </c>
      <c r="T770" s="247" t="s">
        <v>6879</v>
      </c>
      <c r="U770" s="247"/>
      <c r="V770" s="247" t="s">
        <v>6880</v>
      </c>
      <c r="W770" s="283" t="s">
        <v>6881</v>
      </c>
      <c r="X770" s="553"/>
      <c r="Y770" s="284"/>
      <c r="Z770" s="284"/>
      <c r="AA770" s="284"/>
      <c r="AB770" s="284"/>
      <c r="AC770" s="284"/>
      <c r="AD770" s="284"/>
      <c r="AE770" s="284"/>
      <c r="AF770" s="284"/>
      <c r="AG770" s="284"/>
      <c r="AH770" s="284"/>
      <c r="AI770" s="284"/>
      <c r="AJ770" s="284"/>
      <c r="AK770" s="284"/>
      <c r="AL770" s="284"/>
      <c r="AM770" s="284"/>
      <c r="AN770" s="284"/>
      <c r="AO770" s="284"/>
      <c r="AP770" s="284"/>
      <c r="AQ770" s="284"/>
      <c r="AR770" s="284"/>
      <c r="AS770" s="284"/>
    </row>
    <row r="771" spans="1:45" ht="14.25" customHeight="1">
      <c r="A771" s="254" t="s">
        <v>6875</v>
      </c>
      <c r="B771" s="259" t="s">
        <v>6583</v>
      </c>
      <c r="C771" s="254" t="s">
        <v>6876</v>
      </c>
      <c r="D771" s="259" t="s">
        <v>6877</v>
      </c>
      <c r="E771" s="262" t="s">
        <v>1103</v>
      </c>
      <c r="F771" s="275"/>
      <c r="G771" s="275">
        <v>44020</v>
      </c>
      <c r="H771" s="275">
        <v>44111</v>
      </c>
      <c r="I771" s="249" t="s">
        <v>236</v>
      </c>
      <c r="J771" s="249">
        <f ca="1">H771-CONTROLE!$A$2</f>
        <v>-1139</v>
      </c>
      <c r="K771" s="262" t="str">
        <f t="shared" ca="1" si="152"/>
        <v>ENCERRADO</v>
      </c>
      <c r="L771" s="247" t="s">
        <v>127</v>
      </c>
      <c r="M771" s="247" t="s">
        <v>128</v>
      </c>
      <c r="N771" s="247"/>
      <c r="O771" s="247" t="s">
        <v>523</v>
      </c>
      <c r="P771" s="247" t="s">
        <v>524</v>
      </c>
      <c r="Q771" s="254"/>
      <c r="R771" s="254" t="s">
        <v>528</v>
      </c>
      <c r="S771" s="247" t="s">
        <v>724</v>
      </c>
      <c r="T771" s="247" t="s">
        <v>527</v>
      </c>
      <c r="U771" s="247"/>
      <c r="V771" s="247" t="s">
        <v>1419</v>
      </c>
      <c r="W771" s="283" t="s">
        <v>530</v>
      </c>
      <c r="X771" s="553"/>
      <c r="Y771" s="284"/>
      <c r="Z771" s="284"/>
      <c r="AA771" s="284"/>
      <c r="AB771" s="284"/>
      <c r="AC771" s="284"/>
      <c r="AD771" s="284"/>
      <c r="AE771" s="284"/>
      <c r="AF771" s="284"/>
      <c r="AG771" s="284"/>
      <c r="AH771" s="284"/>
      <c r="AI771" s="284"/>
      <c r="AJ771" s="284"/>
      <c r="AK771" s="284"/>
      <c r="AL771" s="284"/>
      <c r="AM771" s="284"/>
      <c r="AN771" s="284"/>
      <c r="AO771" s="284"/>
      <c r="AP771" s="284"/>
      <c r="AQ771" s="284"/>
      <c r="AR771" s="284"/>
      <c r="AS771" s="284"/>
    </row>
    <row r="772" spans="1:45" ht="14.25" customHeight="1">
      <c r="A772" s="259" t="s">
        <v>6882</v>
      </c>
      <c r="B772" s="259" t="s">
        <v>6524</v>
      </c>
      <c r="C772" s="259" t="s">
        <v>6883</v>
      </c>
      <c r="D772" s="259" t="s">
        <v>6884</v>
      </c>
      <c r="E772" s="275"/>
      <c r="F772" s="275"/>
      <c r="G772" s="275">
        <v>43669</v>
      </c>
      <c r="H772" s="275">
        <v>44034</v>
      </c>
      <c r="I772" s="249" t="s">
        <v>236</v>
      </c>
      <c r="J772" s="249">
        <f ca="1">H772-CONTROLE!$A$2</f>
        <v>-1216</v>
      </c>
      <c r="K772" s="262" t="str">
        <f t="shared" ca="1" si="152"/>
        <v>ENCERRADO</v>
      </c>
      <c r="L772" s="247" t="s">
        <v>110</v>
      </c>
      <c r="M772" s="247" t="s">
        <v>477</v>
      </c>
      <c r="N772" s="247"/>
      <c r="O772" s="247" t="s">
        <v>113</v>
      </c>
      <c r="P772" s="247" t="s">
        <v>479</v>
      </c>
      <c r="Q772" s="254"/>
      <c r="R772" s="254" t="s">
        <v>480</v>
      </c>
      <c r="S772" s="247" t="s">
        <v>662</v>
      </c>
      <c r="T772" s="247" t="s">
        <v>663</v>
      </c>
      <c r="U772" s="247"/>
      <c r="V772" s="247" t="s">
        <v>118</v>
      </c>
      <c r="W772" s="247" t="s">
        <v>119</v>
      </c>
      <c r="X772" s="553"/>
      <c r="Y772" s="99"/>
      <c r="Z772" s="99"/>
      <c r="AA772" s="99"/>
      <c r="AB772" s="99"/>
      <c r="AC772" s="99"/>
      <c r="AD772" s="99"/>
      <c r="AE772" s="99"/>
      <c r="AF772" s="99"/>
      <c r="AG772" s="99"/>
      <c r="AH772" s="99"/>
      <c r="AI772" s="99"/>
      <c r="AJ772" s="99"/>
      <c r="AK772" s="99"/>
      <c r="AL772" s="99"/>
      <c r="AM772" s="99"/>
      <c r="AN772" s="99"/>
      <c r="AO772" s="99"/>
      <c r="AP772" s="99"/>
      <c r="AQ772" s="99"/>
      <c r="AR772" s="99"/>
      <c r="AS772" s="99"/>
    </row>
    <row r="773" spans="1:45" ht="14.25" customHeight="1">
      <c r="A773" s="254" t="s">
        <v>6885</v>
      </c>
      <c r="B773" s="259" t="s">
        <v>6872</v>
      </c>
      <c r="C773" s="254" t="s">
        <v>6886</v>
      </c>
      <c r="D773" s="259" t="s">
        <v>6887</v>
      </c>
      <c r="E773" s="407" t="s">
        <v>1103</v>
      </c>
      <c r="F773" s="275"/>
      <c r="G773" s="275">
        <v>44392</v>
      </c>
      <c r="H773" s="275">
        <v>44545</v>
      </c>
      <c r="I773" s="249" t="s">
        <v>138</v>
      </c>
      <c r="J773" s="249">
        <f ca="1">H773-CONTROLE!$A$2</f>
        <v>-705</v>
      </c>
      <c r="K773" s="262" t="str">
        <f t="shared" ca="1" si="152"/>
        <v>ENCERRADO</v>
      </c>
      <c r="L773" s="247" t="s">
        <v>4740</v>
      </c>
      <c r="M773" s="247" t="s">
        <v>4741</v>
      </c>
      <c r="N773" s="502" t="s">
        <v>6888</v>
      </c>
      <c r="O773" s="247" t="s">
        <v>509</v>
      </c>
      <c r="P773" s="247" t="s">
        <v>510</v>
      </c>
      <c r="Q773" s="38"/>
      <c r="R773" s="38" t="s">
        <v>514</v>
      </c>
      <c r="S773" s="247" t="s">
        <v>509</v>
      </c>
      <c r="T773" s="247" t="s">
        <v>510</v>
      </c>
      <c r="U773" s="247"/>
      <c r="V773" s="247" t="s">
        <v>515</v>
      </c>
      <c r="W773" s="283" t="s">
        <v>516</v>
      </c>
      <c r="X773" s="553"/>
      <c r="Y773" s="284"/>
      <c r="Z773" s="284"/>
      <c r="AA773" s="284"/>
      <c r="AB773" s="284"/>
      <c r="AC773" s="284"/>
      <c r="AD773" s="284"/>
      <c r="AE773" s="284"/>
      <c r="AF773" s="284"/>
      <c r="AG773" s="284"/>
      <c r="AH773" s="284"/>
      <c r="AI773" s="284"/>
      <c r="AJ773" s="284"/>
      <c r="AK773" s="284"/>
      <c r="AL773" s="284"/>
      <c r="AM773" s="284"/>
      <c r="AN773" s="284"/>
      <c r="AO773" s="284"/>
      <c r="AP773" s="284"/>
      <c r="AQ773" s="284"/>
      <c r="AR773" s="284"/>
      <c r="AS773" s="284"/>
    </row>
    <row r="774" spans="1:45" ht="14.25" customHeight="1">
      <c r="A774" s="254" t="s">
        <v>6885</v>
      </c>
      <c r="B774" s="259" t="s">
        <v>6872</v>
      </c>
      <c r="C774" s="254" t="s">
        <v>6886</v>
      </c>
      <c r="D774" s="259" t="s">
        <v>6887</v>
      </c>
      <c r="E774" s="407" t="s">
        <v>1103</v>
      </c>
      <c r="F774" s="275"/>
      <c r="G774" s="275">
        <v>44392</v>
      </c>
      <c r="H774" s="275">
        <v>44545</v>
      </c>
      <c r="I774" s="249" t="s">
        <v>138</v>
      </c>
      <c r="J774" s="249">
        <f ca="1">H774-CONTROLE!$A$2</f>
        <v>-705</v>
      </c>
      <c r="K774" s="262" t="str">
        <f t="shared" ca="1" si="152"/>
        <v>ENCERRADO</v>
      </c>
      <c r="L774" s="247" t="s">
        <v>4740</v>
      </c>
      <c r="M774" s="247" t="s">
        <v>4741</v>
      </c>
      <c r="N774" s="502" t="s">
        <v>6888</v>
      </c>
      <c r="O774" s="247" t="s">
        <v>509</v>
      </c>
      <c r="P774" s="247" t="s">
        <v>510</v>
      </c>
      <c r="Q774" s="38"/>
      <c r="R774" s="38" t="s">
        <v>6889</v>
      </c>
      <c r="S774" s="247" t="s">
        <v>6890</v>
      </c>
      <c r="T774" s="247" t="s">
        <v>4301</v>
      </c>
      <c r="U774" s="247"/>
      <c r="V774" s="313" t="s">
        <v>6891</v>
      </c>
      <c r="W774" s="576" t="s">
        <v>6892</v>
      </c>
      <c r="X774" s="553"/>
      <c r="Y774" s="577"/>
      <c r="Z774" s="577"/>
      <c r="AA774" s="577"/>
      <c r="AB774" s="577"/>
      <c r="AC774" s="577"/>
      <c r="AD774" s="577"/>
      <c r="AE774" s="577"/>
      <c r="AF774" s="577"/>
      <c r="AG774" s="577"/>
      <c r="AH774" s="577"/>
      <c r="AI774" s="577"/>
      <c r="AJ774" s="577"/>
      <c r="AK774" s="577"/>
      <c r="AL774" s="577"/>
      <c r="AM774" s="577"/>
      <c r="AN774" s="577"/>
      <c r="AO774" s="577"/>
      <c r="AP774" s="577"/>
      <c r="AQ774" s="577"/>
      <c r="AR774" s="577"/>
      <c r="AS774" s="577"/>
    </row>
    <row r="775" spans="1:45" ht="14.25" customHeight="1">
      <c r="A775" s="254" t="s">
        <v>6893</v>
      </c>
      <c r="B775" s="259" t="s">
        <v>6583</v>
      </c>
      <c r="C775" s="254" t="s">
        <v>6894</v>
      </c>
      <c r="D775" s="259" t="s">
        <v>6895</v>
      </c>
      <c r="E775" s="275"/>
      <c r="F775" s="275"/>
      <c r="G775" s="275">
        <v>43668</v>
      </c>
      <c r="H775" s="275">
        <v>44033</v>
      </c>
      <c r="I775" s="249" t="s">
        <v>236</v>
      </c>
      <c r="J775" s="249">
        <f ca="1">H775-CONTROLE!$A$2</f>
        <v>-1217</v>
      </c>
      <c r="K775" s="421" t="s">
        <v>6896</v>
      </c>
      <c r="L775" s="247" t="s">
        <v>634</v>
      </c>
      <c r="M775" s="247" t="s">
        <v>635</v>
      </c>
      <c r="N775" s="247"/>
      <c r="O775" s="247" t="s">
        <v>795</v>
      </c>
      <c r="P775" s="247" t="s">
        <v>796</v>
      </c>
      <c r="Q775" s="38"/>
      <c r="R775" s="38" t="s">
        <v>639</v>
      </c>
      <c r="S775" s="247" t="s">
        <v>829</v>
      </c>
      <c r="T775" s="247" t="s">
        <v>830</v>
      </c>
      <c r="U775" s="247"/>
      <c r="V775" s="247" t="s">
        <v>636</v>
      </c>
      <c r="W775" s="283" t="s">
        <v>637</v>
      </c>
      <c r="X775" s="553"/>
      <c r="Y775" s="99"/>
      <c r="Z775" s="99"/>
      <c r="AA775" s="99"/>
      <c r="AB775" s="99"/>
      <c r="AC775" s="99"/>
      <c r="AD775" s="99"/>
      <c r="AE775" s="99"/>
      <c r="AF775" s="99"/>
      <c r="AG775" s="99"/>
      <c r="AH775" s="99"/>
      <c r="AI775" s="99"/>
      <c r="AJ775" s="99"/>
      <c r="AK775" s="99"/>
      <c r="AL775" s="99"/>
      <c r="AM775" s="99"/>
      <c r="AN775" s="99"/>
      <c r="AO775" s="99"/>
      <c r="AP775" s="99"/>
      <c r="AQ775" s="99"/>
      <c r="AR775" s="99"/>
      <c r="AS775" s="99"/>
    </row>
    <row r="776" spans="1:45" ht="14.25" customHeight="1">
      <c r="A776" s="254" t="s">
        <v>6897</v>
      </c>
      <c r="B776" s="259" t="s">
        <v>6583</v>
      </c>
      <c r="C776" s="254" t="s">
        <v>6898</v>
      </c>
      <c r="D776" s="259" t="s">
        <v>6895</v>
      </c>
      <c r="E776" s="275"/>
      <c r="F776" s="275"/>
      <c r="G776" s="275">
        <v>43704</v>
      </c>
      <c r="H776" s="275">
        <v>44069</v>
      </c>
      <c r="I776" s="249" t="s">
        <v>633</v>
      </c>
      <c r="J776" s="249">
        <f ca="1">H776-CONTROLE!$A$2</f>
        <v>-1181</v>
      </c>
      <c r="K776" s="421" t="s">
        <v>6896</v>
      </c>
      <c r="L776" s="247" t="s">
        <v>5136</v>
      </c>
      <c r="M776" s="263" t="s">
        <v>5137</v>
      </c>
      <c r="N776" s="99"/>
      <c r="O776" s="247" t="s">
        <v>787</v>
      </c>
      <c r="P776" s="247" t="s">
        <v>788</v>
      </c>
      <c r="Q776" s="38"/>
      <c r="R776" s="38" t="s">
        <v>6899</v>
      </c>
      <c r="S776" s="247" t="s">
        <v>790</v>
      </c>
      <c r="T776" s="398" t="s">
        <v>791</v>
      </c>
      <c r="U776" s="247"/>
      <c r="V776" s="247" t="s">
        <v>1841</v>
      </c>
      <c r="W776" s="283" t="s">
        <v>6900</v>
      </c>
      <c r="X776" s="553"/>
      <c r="Y776" s="99"/>
      <c r="Z776" s="99"/>
      <c r="AA776" s="99"/>
      <c r="AB776" s="99"/>
      <c r="AC776" s="99"/>
      <c r="AD776" s="99"/>
      <c r="AE776" s="99"/>
      <c r="AF776" s="99"/>
      <c r="AG776" s="99"/>
      <c r="AH776" s="99"/>
      <c r="AI776" s="99"/>
      <c r="AJ776" s="99"/>
      <c r="AK776" s="99"/>
      <c r="AL776" s="99"/>
      <c r="AM776" s="99"/>
      <c r="AN776" s="99"/>
      <c r="AO776" s="99"/>
      <c r="AP776" s="99"/>
      <c r="AQ776" s="99"/>
      <c r="AR776" s="99"/>
      <c r="AS776" s="99"/>
    </row>
    <row r="777" spans="1:45" ht="14.25" customHeight="1">
      <c r="A777" s="254" t="s">
        <v>6897</v>
      </c>
      <c r="B777" s="259" t="s">
        <v>6583</v>
      </c>
      <c r="C777" s="254" t="s">
        <v>6898</v>
      </c>
      <c r="D777" s="259" t="s">
        <v>6895</v>
      </c>
      <c r="E777" s="275"/>
      <c r="F777" s="275"/>
      <c r="G777" s="275">
        <v>43704</v>
      </c>
      <c r="H777" s="275">
        <v>44069</v>
      </c>
      <c r="I777" s="249" t="s">
        <v>633</v>
      </c>
      <c r="J777" s="249">
        <f ca="1">H777-CONTROLE!$A$2</f>
        <v>-1181</v>
      </c>
      <c r="K777" s="421" t="s">
        <v>6896</v>
      </c>
      <c r="L777" s="263" t="s">
        <v>5136</v>
      </c>
      <c r="M777" s="247" t="s">
        <v>5137</v>
      </c>
      <c r="N777" s="247"/>
      <c r="O777" s="247" t="s">
        <v>787</v>
      </c>
      <c r="P777" s="247" t="s">
        <v>788</v>
      </c>
      <c r="Q777" s="38"/>
      <c r="R777" s="38" t="s">
        <v>6901</v>
      </c>
      <c r="S777" s="247" t="s">
        <v>6902</v>
      </c>
      <c r="T777" s="247" t="s">
        <v>5383</v>
      </c>
      <c r="U777" s="247"/>
      <c r="V777" s="247" t="s">
        <v>6903</v>
      </c>
      <c r="W777" s="247" t="s">
        <v>1966</v>
      </c>
      <c r="X777" s="553"/>
      <c r="Y777" s="99"/>
      <c r="Z777" s="99"/>
      <c r="AA777" s="99"/>
      <c r="AB777" s="99"/>
      <c r="AC777" s="99"/>
      <c r="AD777" s="99"/>
      <c r="AE777" s="99"/>
      <c r="AF777" s="99"/>
      <c r="AG777" s="99"/>
      <c r="AH777" s="99"/>
      <c r="AI777" s="99"/>
      <c r="AJ777" s="99"/>
      <c r="AK777" s="99"/>
      <c r="AL777" s="99"/>
      <c r="AM777" s="99"/>
      <c r="AN777" s="99"/>
      <c r="AO777" s="99"/>
      <c r="AP777" s="99"/>
      <c r="AQ777" s="99"/>
      <c r="AR777" s="99"/>
      <c r="AS777" s="99"/>
    </row>
    <row r="778" spans="1:45" ht="14.25" customHeight="1">
      <c r="A778" s="31" t="s">
        <v>6904</v>
      </c>
      <c r="B778" s="32" t="s">
        <v>6583</v>
      </c>
      <c r="C778" s="32" t="s">
        <v>6905</v>
      </c>
      <c r="D778" s="32" t="s">
        <v>5709</v>
      </c>
      <c r="E778" s="33" t="s">
        <v>1103</v>
      </c>
      <c r="F778" s="33" t="s">
        <v>198</v>
      </c>
      <c r="G778" s="34">
        <v>44383</v>
      </c>
      <c r="H778" s="34">
        <v>44840</v>
      </c>
      <c r="I778" s="35" t="s">
        <v>361</v>
      </c>
      <c r="J778" s="36">
        <f ca="1">H778-CONTROLE!$A$2</f>
        <v>-410</v>
      </c>
      <c r="K778" s="37" t="str">
        <f t="shared" ref="K778:K819" ca="1" si="154">IF(J778&lt;=0,"ENCERRADO",IF(J778&lt;=30,"URGENTE",IF(J778&lt;=90,"PROVIDÊNCIAS","VIGENTE")))</f>
        <v>ENCERRADO</v>
      </c>
      <c r="L778" s="32" t="s">
        <v>341</v>
      </c>
      <c r="M778" s="32" t="s">
        <v>342</v>
      </c>
      <c r="N778" s="32" t="s">
        <v>6906</v>
      </c>
      <c r="O778" s="103" t="s">
        <v>2279</v>
      </c>
      <c r="P778" s="578" t="s">
        <v>6907</v>
      </c>
      <c r="Q778" s="39" t="s">
        <v>6908</v>
      </c>
      <c r="R778" s="39" t="s">
        <v>346</v>
      </c>
      <c r="S778" s="32" t="s">
        <v>6909</v>
      </c>
      <c r="T778" s="32" t="s">
        <v>351</v>
      </c>
      <c r="U778" s="40" t="s">
        <v>6910</v>
      </c>
      <c r="V778" s="32" t="s">
        <v>6110</v>
      </c>
      <c r="W778" s="32" t="s">
        <v>734</v>
      </c>
      <c r="X778" s="40" t="s">
        <v>6910</v>
      </c>
      <c r="Y778" s="41"/>
      <c r="Z778" s="41"/>
      <c r="AA778" s="41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</row>
    <row r="779" spans="1:45" ht="14.25" customHeight="1">
      <c r="A779" s="31" t="s">
        <v>6904</v>
      </c>
      <c r="B779" s="32" t="s">
        <v>6583</v>
      </c>
      <c r="C779" s="32" t="s">
        <v>6905</v>
      </c>
      <c r="D779" s="32" t="s">
        <v>5709</v>
      </c>
      <c r="E779" s="33" t="s">
        <v>1103</v>
      </c>
      <c r="F779" s="33" t="s">
        <v>198</v>
      </c>
      <c r="G779" s="34">
        <v>44383</v>
      </c>
      <c r="H779" s="34">
        <v>44840</v>
      </c>
      <c r="I779" s="35" t="s">
        <v>361</v>
      </c>
      <c r="J779" s="36">
        <f ca="1">H779-CONTROLE!$A$2</f>
        <v>-410</v>
      </c>
      <c r="K779" s="37" t="str">
        <f t="shared" ca="1" si="154"/>
        <v>ENCERRADO</v>
      </c>
      <c r="L779" s="32" t="s">
        <v>341</v>
      </c>
      <c r="M779" s="32" t="s">
        <v>342</v>
      </c>
      <c r="N779" s="32" t="s">
        <v>6906</v>
      </c>
      <c r="O779" s="32" t="s">
        <v>344</v>
      </c>
      <c r="P779" s="32" t="s">
        <v>5909</v>
      </c>
      <c r="Q779" s="39"/>
      <c r="R779" s="39" t="s">
        <v>6911</v>
      </c>
      <c r="S779" s="32" t="s">
        <v>798</v>
      </c>
      <c r="T779" s="32" t="s">
        <v>799</v>
      </c>
      <c r="U779" s="40" t="s">
        <v>6912</v>
      </c>
      <c r="V779" s="32" t="s">
        <v>3383</v>
      </c>
      <c r="W779" s="32" t="s">
        <v>6913</v>
      </c>
      <c r="X779" s="40" t="s">
        <v>6912</v>
      </c>
      <c r="Y779" s="41"/>
      <c r="Z779" s="41"/>
      <c r="AA779" s="41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</row>
    <row r="780" spans="1:45" ht="14.25" customHeight="1">
      <c r="A780" s="254" t="s">
        <v>6914</v>
      </c>
      <c r="B780" s="254" t="s">
        <v>6915</v>
      </c>
      <c r="C780" s="254" t="s">
        <v>6916</v>
      </c>
      <c r="D780" s="259" t="s">
        <v>6545</v>
      </c>
      <c r="E780" s="579" t="s">
        <v>6546</v>
      </c>
      <c r="F780" s="580"/>
      <c r="G780" s="275">
        <v>43731</v>
      </c>
      <c r="H780" s="275">
        <v>44096</v>
      </c>
      <c r="I780" s="249" t="s">
        <v>212</v>
      </c>
      <c r="J780" s="249">
        <f ca="1">H780-CONTROLE!$A$2</f>
        <v>-1154</v>
      </c>
      <c r="K780" s="262" t="str">
        <f t="shared" ca="1" si="154"/>
        <v>ENCERRADO</v>
      </c>
      <c r="L780" s="254" t="s">
        <v>6266</v>
      </c>
      <c r="M780" s="247" t="s">
        <v>2073</v>
      </c>
      <c r="N780" s="247"/>
      <c r="O780" s="247" t="s">
        <v>5136</v>
      </c>
      <c r="P780" s="254" t="s">
        <v>5137</v>
      </c>
      <c r="Q780" s="38"/>
      <c r="R780" s="38" t="s">
        <v>6899</v>
      </c>
      <c r="S780" s="247" t="s">
        <v>2074</v>
      </c>
      <c r="T780" s="247" t="s">
        <v>1026</v>
      </c>
      <c r="U780" s="247"/>
      <c r="V780" s="247" t="s">
        <v>2004</v>
      </c>
      <c r="W780" s="283" t="s">
        <v>1726</v>
      </c>
      <c r="X780" s="553"/>
      <c r="Y780" s="99"/>
      <c r="Z780" s="99"/>
      <c r="AA780" s="99"/>
      <c r="AB780" s="99"/>
      <c r="AC780" s="99"/>
      <c r="AD780" s="99"/>
      <c r="AE780" s="99"/>
      <c r="AF780" s="99"/>
      <c r="AG780" s="99"/>
      <c r="AH780" s="99"/>
      <c r="AI780" s="99"/>
      <c r="AJ780" s="99"/>
      <c r="AK780" s="99"/>
      <c r="AL780" s="99"/>
      <c r="AM780" s="99"/>
      <c r="AN780" s="99"/>
      <c r="AO780" s="99"/>
      <c r="AP780" s="99"/>
      <c r="AQ780" s="99"/>
      <c r="AR780" s="99"/>
      <c r="AS780" s="99"/>
    </row>
    <row r="781" spans="1:45" ht="14.25" customHeight="1">
      <c r="A781" s="254" t="s">
        <v>6914</v>
      </c>
      <c r="B781" s="254" t="s">
        <v>6915</v>
      </c>
      <c r="C781" s="254" t="s">
        <v>6916</v>
      </c>
      <c r="D781" s="259" t="s">
        <v>6545</v>
      </c>
      <c r="E781" s="579" t="s">
        <v>6546</v>
      </c>
      <c r="F781" s="580"/>
      <c r="G781" s="275">
        <v>43731</v>
      </c>
      <c r="H781" s="275">
        <v>44096</v>
      </c>
      <c r="I781" s="249" t="s">
        <v>212</v>
      </c>
      <c r="J781" s="249">
        <f ca="1">H781-CONTROLE!$A$2</f>
        <v>-1154</v>
      </c>
      <c r="K781" s="262" t="str">
        <f t="shared" ca="1" si="154"/>
        <v>ENCERRADO</v>
      </c>
      <c r="L781" s="254" t="s">
        <v>6266</v>
      </c>
      <c r="M781" s="247" t="s">
        <v>2073</v>
      </c>
      <c r="N781" s="247"/>
      <c r="O781" s="247" t="s">
        <v>5136</v>
      </c>
      <c r="P781" s="254" t="s">
        <v>5137</v>
      </c>
      <c r="Q781" s="38"/>
      <c r="R781" s="38" t="s">
        <v>6901</v>
      </c>
      <c r="S781" s="247" t="s">
        <v>1314</v>
      </c>
      <c r="T781" s="247" t="s">
        <v>920</v>
      </c>
      <c r="U781" s="247"/>
      <c r="V781" s="247" t="s">
        <v>6917</v>
      </c>
      <c r="W781" s="283" t="s">
        <v>548</v>
      </c>
      <c r="X781" s="553"/>
      <c r="Y781" s="99"/>
      <c r="Z781" s="99"/>
      <c r="AA781" s="99"/>
      <c r="AB781" s="99"/>
      <c r="AC781" s="99"/>
      <c r="AD781" s="99"/>
      <c r="AE781" s="99"/>
      <c r="AF781" s="99"/>
      <c r="AG781" s="99"/>
      <c r="AH781" s="99"/>
      <c r="AI781" s="99"/>
      <c r="AJ781" s="99"/>
      <c r="AK781" s="99"/>
      <c r="AL781" s="99"/>
      <c r="AM781" s="99"/>
      <c r="AN781" s="99"/>
      <c r="AO781" s="99"/>
      <c r="AP781" s="99"/>
      <c r="AQ781" s="99"/>
      <c r="AR781" s="99"/>
      <c r="AS781" s="99"/>
    </row>
    <row r="782" spans="1:45" ht="14.25" customHeight="1">
      <c r="A782" s="254" t="s">
        <v>6918</v>
      </c>
      <c r="B782" s="259" t="s">
        <v>6543</v>
      </c>
      <c r="C782" s="254" t="s">
        <v>6919</v>
      </c>
      <c r="D782" s="259" t="s">
        <v>6580</v>
      </c>
      <c r="E782" s="579" t="s">
        <v>6546</v>
      </c>
      <c r="F782" s="580"/>
      <c r="G782" s="275">
        <v>43739</v>
      </c>
      <c r="H782" s="275">
        <v>44104</v>
      </c>
      <c r="I782" s="249" t="s">
        <v>212</v>
      </c>
      <c r="J782" s="249">
        <f ca="1">H782-CONTROLE!$A$2</f>
        <v>-1146</v>
      </c>
      <c r="K782" s="262" t="str">
        <f t="shared" ca="1" si="154"/>
        <v>ENCERRADO</v>
      </c>
      <c r="L782" s="247" t="s">
        <v>110</v>
      </c>
      <c r="M782" s="247" t="s">
        <v>477</v>
      </c>
      <c r="N782" s="247"/>
      <c r="O782" s="247" t="s">
        <v>113</v>
      </c>
      <c r="P782" s="247" t="s">
        <v>479</v>
      </c>
      <c r="Q782" s="254"/>
      <c r="R782" s="254" t="s">
        <v>480</v>
      </c>
      <c r="S782" s="247" t="s">
        <v>481</v>
      </c>
      <c r="T782" s="247" t="s">
        <v>482</v>
      </c>
      <c r="U782" s="247"/>
      <c r="V782" s="247" t="s">
        <v>935</v>
      </c>
      <c r="W782" s="247" t="s">
        <v>936</v>
      </c>
      <c r="X782" s="553"/>
      <c r="Y782" s="99"/>
      <c r="Z782" s="99"/>
      <c r="AA782" s="99"/>
      <c r="AB782" s="99"/>
      <c r="AC782" s="99"/>
      <c r="AD782" s="99"/>
      <c r="AE782" s="99"/>
      <c r="AF782" s="99"/>
      <c r="AG782" s="99"/>
      <c r="AH782" s="99"/>
      <c r="AI782" s="99"/>
      <c r="AJ782" s="99"/>
      <c r="AK782" s="99"/>
      <c r="AL782" s="99"/>
      <c r="AM782" s="99"/>
      <c r="AN782" s="99"/>
      <c r="AO782" s="99"/>
      <c r="AP782" s="99"/>
      <c r="AQ782" s="99"/>
      <c r="AR782" s="99"/>
      <c r="AS782" s="99"/>
    </row>
    <row r="783" spans="1:45" ht="14.25" customHeight="1">
      <c r="A783" s="254" t="s">
        <v>6920</v>
      </c>
      <c r="B783" s="259" t="s">
        <v>6915</v>
      </c>
      <c r="C783" s="254" t="s">
        <v>6921</v>
      </c>
      <c r="D783" s="259" t="s">
        <v>6545</v>
      </c>
      <c r="E783" s="579" t="s">
        <v>6546</v>
      </c>
      <c r="F783" s="580"/>
      <c r="G783" s="275">
        <v>43748</v>
      </c>
      <c r="H783" s="275">
        <v>44113</v>
      </c>
      <c r="I783" s="249" t="s">
        <v>361</v>
      </c>
      <c r="J783" s="249">
        <f ca="1">H783-CONTROLE!$A$2</f>
        <v>-1137</v>
      </c>
      <c r="K783" s="262" t="str">
        <f t="shared" ca="1" si="154"/>
        <v>ENCERRADO</v>
      </c>
      <c r="L783" s="247" t="s">
        <v>465</v>
      </c>
      <c r="M783" s="247" t="s">
        <v>466</v>
      </c>
      <c r="N783" s="247"/>
      <c r="O783" s="247" t="s">
        <v>468</v>
      </c>
      <c r="P783" s="247" t="s">
        <v>469</v>
      </c>
      <c r="Q783" s="254"/>
      <c r="R783" s="254" t="s">
        <v>4692</v>
      </c>
      <c r="S783" s="247" t="s">
        <v>739</v>
      </c>
      <c r="T783" s="247" t="s">
        <v>740</v>
      </c>
      <c r="U783" s="247"/>
      <c r="V783" s="247" t="s">
        <v>6922</v>
      </c>
      <c r="W783" s="283" t="s">
        <v>743</v>
      </c>
      <c r="X783" s="553"/>
      <c r="Y783" s="284"/>
      <c r="Z783" s="284"/>
      <c r="AA783" s="284"/>
      <c r="AB783" s="284"/>
      <c r="AC783" s="284"/>
      <c r="AD783" s="284"/>
      <c r="AE783" s="284"/>
      <c r="AF783" s="284"/>
      <c r="AG783" s="284"/>
      <c r="AH783" s="284"/>
      <c r="AI783" s="284"/>
      <c r="AJ783" s="284"/>
      <c r="AK783" s="284"/>
      <c r="AL783" s="284"/>
      <c r="AM783" s="284"/>
      <c r="AN783" s="284"/>
      <c r="AO783" s="284"/>
      <c r="AP783" s="284"/>
      <c r="AQ783" s="284"/>
      <c r="AR783" s="284"/>
      <c r="AS783" s="284"/>
    </row>
    <row r="784" spans="1:45" ht="14.25" customHeight="1">
      <c r="A784" s="254" t="s">
        <v>6923</v>
      </c>
      <c r="B784" s="259" t="s">
        <v>6915</v>
      </c>
      <c r="C784" s="259" t="s">
        <v>6924</v>
      </c>
      <c r="D784" s="581" t="s">
        <v>6545</v>
      </c>
      <c r="E784" s="579" t="s">
        <v>6546</v>
      </c>
      <c r="F784" s="580"/>
      <c r="G784" s="275">
        <v>43742</v>
      </c>
      <c r="H784" s="275">
        <v>44107</v>
      </c>
      <c r="I784" s="249" t="s">
        <v>361</v>
      </c>
      <c r="J784" s="249">
        <f ca="1">H784-CONTROLE!$A$2</f>
        <v>-1143</v>
      </c>
      <c r="K784" s="262" t="str">
        <f t="shared" ca="1" si="154"/>
        <v>ENCERRADO</v>
      </c>
      <c r="L784" s="247" t="s">
        <v>6925</v>
      </c>
      <c r="M784" s="247" t="s">
        <v>4873</v>
      </c>
      <c r="N784" s="247"/>
      <c r="O784" s="247" t="s">
        <v>6434</v>
      </c>
      <c r="P784" s="247" t="s">
        <v>6435</v>
      </c>
      <c r="Q784" s="254"/>
      <c r="R784" s="254" t="s">
        <v>407</v>
      </c>
      <c r="S784" s="247" t="s">
        <v>1555</v>
      </c>
      <c r="T784" s="247" t="s">
        <v>403</v>
      </c>
      <c r="U784" s="247"/>
      <c r="V784" s="247" t="s">
        <v>6926</v>
      </c>
      <c r="W784" s="283" t="s">
        <v>409</v>
      </c>
      <c r="X784" s="553"/>
      <c r="Y784" s="284"/>
      <c r="Z784" s="284"/>
      <c r="AA784" s="284"/>
      <c r="AB784" s="284"/>
      <c r="AC784" s="284"/>
      <c r="AD784" s="284"/>
      <c r="AE784" s="284"/>
      <c r="AF784" s="284"/>
      <c r="AG784" s="284"/>
      <c r="AH784" s="284"/>
      <c r="AI784" s="284"/>
      <c r="AJ784" s="284"/>
      <c r="AK784" s="284"/>
      <c r="AL784" s="284"/>
      <c r="AM784" s="284"/>
      <c r="AN784" s="284"/>
      <c r="AO784" s="284"/>
      <c r="AP784" s="284"/>
      <c r="AQ784" s="284"/>
      <c r="AR784" s="284"/>
      <c r="AS784" s="284"/>
    </row>
    <row r="785" spans="1:45" ht="14.25" customHeight="1">
      <c r="A785" s="254" t="s">
        <v>6927</v>
      </c>
      <c r="B785" s="259" t="s">
        <v>6543</v>
      </c>
      <c r="C785" s="259" t="s">
        <v>6928</v>
      </c>
      <c r="D785" s="259" t="s">
        <v>6580</v>
      </c>
      <c r="E785" s="579" t="s">
        <v>6546</v>
      </c>
      <c r="F785" s="582"/>
      <c r="G785" s="583">
        <v>43748</v>
      </c>
      <c r="H785" s="574" t="s">
        <v>6929</v>
      </c>
      <c r="I785" s="249" t="s">
        <v>361</v>
      </c>
      <c r="J785" s="249">
        <f ca="1">H785-CONTROLE!$A$2</f>
        <v>-1137</v>
      </c>
      <c r="K785" s="262" t="str">
        <f t="shared" ca="1" si="154"/>
        <v>ENCERRADO</v>
      </c>
      <c r="L785" s="247" t="s">
        <v>523</v>
      </c>
      <c r="M785" s="247" t="s">
        <v>524</v>
      </c>
      <c r="N785" s="259"/>
      <c r="O785" s="259" t="s">
        <v>724</v>
      </c>
      <c r="P785" s="259" t="s">
        <v>527</v>
      </c>
      <c r="Q785" s="38"/>
      <c r="R785" s="38" t="s">
        <v>6930</v>
      </c>
      <c r="S785" s="247" t="s">
        <v>1419</v>
      </c>
      <c r="T785" s="283" t="s">
        <v>530</v>
      </c>
      <c r="U785" s="247"/>
      <c r="V785" s="247" t="s">
        <v>5458</v>
      </c>
      <c r="W785" s="279" t="s">
        <v>2633</v>
      </c>
      <c r="X785" s="553"/>
      <c r="Y785" s="319"/>
      <c r="Z785" s="319"/>
      <c r="AA785" s="319"/>
      <c r="AB785" s="319"/>
      <c r="AC785" s="319"/>
      <c r="AD785" s="319"/>
      <c r="AE785" s="319"/>
      <c r="AF785" s="319"/>
      <c r="AG785" s="319"/>
      <c r="AH785" s="319"/>
      <c r="AI785" s="319"/>
      <c r="AJ785" s="319"/>
      <c r="AK785" s="319"/>
      <c r="AL785" s="319"/>
      <c r="AM785" s="319"/>
      <c r="AN785" s="319"/>
      <c r="AO785" s="319"/>
      <c r="AP785" s="319"/>
      <c r="AQ785" s="319"/>
      <c r="AR785" s="319"/>
      <c r="AS785" s="319"/>
    </row>
    <row r="786" spans="1:45" ht="14.25" customHeight="1">
      <c r="A786" s="254" t="s">
        <v>6931</v>
      </c>
      <c r="B786" s="259" t="s">
        <v>6932</v>
      </c>
      <c r="C786" s="259"/>
      <c r="D786" s="259" t="s">
        <v>6933</v>
      </c>
      <c r="E786" s="407" t="s">
        <v>6934</v>
      </c>
      <c r="F786" s="583"/>
      <c r="G786" s="583">
        <v>44114</v>
      </c>
      <c r="H786" s="574" t="s">
        <v>6935</v>
      </c>
      <c r="I786" s="249" t="s">
        <v>361</v>
      </c>
      <c r="J786" s="249">
        <f ca="1">H786-CONTROLE!$A$2</f>
        <v>-772</v>
      </c>
      <c r="K786" s="262" t="str">
        <f t="shared" ca="1" si="154"/>
        <v>ENCERRADO</v>
      </c>
      <c r="L786" s="259" t="s">
        <v>4439</v>
      </c>
      <c r="M786" s="259" t="s">
        <v>2140</v>
      </c>
      <c r="N786" s="259"/>
      <c r="O786" s="259" t="s">
        <v>6936</v>
      </c>
      <c r="P786" s="38" t="s">
        <v>496</v>
      </c>
      <c r="Q786" s="38"/>
      <c r="R786" s="38" t="s">
        <v>4669</v>
      </c>
      <c r="S786" s="259" t="s">
        <v>6937</v>
      </c>
      <c r="T786" s="584" t="s">
        <v>6938</v>
      </c>
      <c r="U786" s="254"/>
      <c r="V786" s="254" t="s">
        <v>4705</v>
      </c>
      <c r="W786" s="254" t="s">
        <v>6939</v>
      </c>
      <c r="X786" s="553"/>
      <c r="Y786" s="263"/>
      <c r="Z786" s="263"/>
      <c r="AA786" s="263"/>
      <c r="AB786" s="263"/>
      <c r="AC786" s="263"/>
      <c r="AD786" s="263"/>
      <c r="AE786" s="263"/>
      <c r="AF786" s="263"/>
      <c r="AG786" s="263"/>
      <c r="AH786" s="263"/>
      <c r="AI786" s="263"/>
      <c r="AJ786" s="263"/>
      <c r="AK786" s="263"/>
      <c r="AL786" s="263"/>
      <c r="AM786" s="263"/>
      <c r="AN786" s="263"/>
      <c r="AO786" s="263"/>
      <c r="AP786" s="263"/>
      <c r="AQ786" s="263"/>
      <c r="AR786" s="263"/>
      <c r="AS786" s="263"/>
    </row>
    <row r="787" spans="1:45" ht="14.25" customHeight="1">
      <c r="A787" s="254" t="s">
        <v>6940</v>
      </c>
      <c r="B787" s="259" t="s">
        <v>6915</v>
      </c>
      <c r="C787" s="259" t="s">
        <v>6941</v>
      </c>
      <c r="D787" s="581" t="s">
        <v>6545</v>
      </c>
      <c r="E787" s="585" t="s">
        <v>6546</v>
      </c>
      <c r="F787" s="580"/>
      <c r="G787" s="275">
        <v>43773</v>
      </c>
      <c r="H787" s="275">
        <v>44138</v>
      </c>
      <c r="I787" s="249" t="s">
        <v>55</v>
      </c>
      <c r="J787" s="249">
        <f ca="1">H787-CONTROLE!$A$2</f>
        <v>-1112</v>
      </c>
      <c r="K787" s="262" t="str">
        <f t="shared" ca="1" si="154"/>
        <v>ENCERRADO</v>
      </c>
      <c r="L787" s="247" t="s">
        <v>6213</v>
      </c>
      <c r="M787" s="283" t="s">
        <v>5512</v>
      </c>
      <c r="N787" s="259"/>
      <c r="O787" s="259"/>
      <c r="P787" s="38"/>
      <c r="Q787" s="38"/>
      <c r="R787" s="38" t="s">
        <v>4305</v>
      </c>
      <c r="S787" s="247" t="s">
        <v>2074</v>
      </c>
      <c r="T787" s="397" t="s">
        <v>5440</v>
      </c>
      <c r="U787" s="259"/>
      <c r="V787" s="259"/>
      <c r="W787" s="259"/>
      <c r="X787" s="553"/>
      <c r="Y787" s="230"/>
      <c r="Z787" s="230"/>
      <c r="AA787" s="230"/>
      <c r="AB787" s="230"/>
      <c r="AC787" s="230"/>
      <c r="AD787" s="230"/>
      <c r="AE787" s="230"/>
      <c r="AF787" s="230"/>
      <c r="AG787" s="230"/>
      <c r="AH787" s="230"/>
      <c r="AI787" s="230"/>
      <c r="AJ787" s="230"/>
      <c r="AK787" s="230"/>
      <c r="AL787" s="230"/>
      <c r="AM787" s="230"/>
      <c r="AN787" s="230"/>
      <c r="AO787" s="230"/>
      <c r="AP787" s="230"/>
      <c r="AQ787" s="230"/>
      <c r="AR787" s="230"/>
      <c r="AS787" s="230"/>
    </row>
    <row r="788" spans="1:45" ht="14.25" customHeight="1">
      <c r="A788" s="254" t="s">
        <v>6942</v>
      </c>
      <c r="B788" s="259" t="s">
        <v>6915</v>
      </c>
      <c r="C788" s="259" t="s">
        <v>6943</v>
      </c>
      <c r="D788" s="581" t="s">
        <v>6545</v>
      </c>
      <c r="E788" s="585" t="s">
        <v>6546</v>
      </c>
      <c r="F788" s="580"/>
      <c r="G788" s="275">
        <v>43773</v>
      </c>
      <c r="H788" s="275">
        <v>44138</v>
      </c>
      <c r="I788" s="249" t="s">
        <v>55</v>
      </c>
      <c r="J788" s="249">
        <f ca="1">H788-CONTROLE!$A$2</f>
        <v>-1112</v>
      </c>
      <c r="K788" s="262" t="str">
        <f t="shared" ca="1" si="154"/>
        <v>ENCERRADO</v>
      </c>
      <c r="L788" s="247" t="s">
        <v>6213</v>
      </c>
      <c r="M788" s="283" t="s">
        <v>5512</v>
      </c>
      <c r="N788" s="259"/>
      <c r="O788" s="259"/>
      <c r="P788" s="38"/>
      <c r="Q788" s="38"/>
      <c r="R788" s="38" t="s">
        <v>4305</v>
      </c>
      <c r="S788" s="247" t="s">
        <v>2074</v>
      </c>
      <c r="T788" s="397" t="s">
        <v>5440</v>
      </c>
      <c r="U788" s="259"/>
      <c r="V788" s="259"/>
      <c r="W788" s="259"/>
      <c r="X788" s="553"/>
      <c r="Y788" s="230"/>
      <c r="Z788" s="230"/>
      <c r="AA788" s="230"/>
      <c r="AB788" s="230"/>
      <c r="AC788" s="230"/>
      <c r="AD788" s="230"/>
      <c r="AE788" s="230"/>
      <c r="AF788" s="230"/>
      <c r="AG788" s="230"/>
      <c r="AH788" s="230"/>
      <c r="AI788" s="230"/>
      <c r="AJ788" s="230"/>
      <c r="AK788" s="230"/>
      <c r="AL788" s="230"/>
      <c r="AM788" s="230"/>
      <c r="AN788" s="230"/>
      <c r="AO788" s="230"/>
      <c r="AP788" s="230"/>
      <c r="AQ788" s="230"/>
      <c r="AR788" s="230"/>
      <c r="AS788" s="230"/>
    </row>
    <row r="789" spans="1:45" ht="14.25" customHeight="1">
      <c r="A789" s="254" t="s">
        <v>6944</v>
      </c>
      <c r="B789" s="259" t="s">
        <v>6915</v>
      </c>
      <c r="C789" s="259" t="s">
        <v>6945</v>
      </c>
      <c r="D789" s="259" t="s">
        <v>6580</v>
      </c>
      <c r="E789" s="585" t="s">
        <v>6546</v>
      </c>
      <c r="F789" s="580"/>
      <c r="G789" s="275">
        <v>43780</v>
      </c>
      <c r="H789" s="275">
        <v>44145</v>
      </c>
      <c r="I789" s="249" t="s">
        <v>55</v>
      </c>
      <c r="J789" s="249">
        <f ca="1">H789-CONTROLE!$A$2</f>
        <v>-1105</v>
      </c>
      <c r="K789" s="262" t="str">
        <f t="shared" ca="1" si="154"/>
        <v>ENCERRADO</v>
      </c>
      <c r="L789" s="259" t="s">
        <v>634</v>
      </c>
      <c r="M789" s="247" t="s">
        <v>635</v>
      </c>
      <c r="N789" s="247"/>
      <c r="O789" s="247" t="s">
        <v>829</v>
      </c>
      <c r="P789" s="247" t="s">
        <v>830</v>
      </c>
      <c r="Q789" s="38"/>
      <c r="R789" s="38" t="s">
        <v>639</v>
      </c>
      <c r="S789" s="259" t="s">
        <v>2342</v>
      </c>
      <c r="T789" s="259" t="s">
        <v>2343</v>
      </c>
      <c r="U789" s="259"/>
      <c r="V789" s="259" t="s">
        <v>4848</v>
      </c>
      <c r="W789" s="259" t="s">
        <v>793</v>
      </c>
      <c r="X789" s="553"/>
      <c r="Y789" s="230"/>
      <c r="Z789" s="230"/>
      <c r="AA789" s="230"/>
      <c r="AB789" s="230"/>
      <c r="AC789" s="230"/>
      <c r="AD789" s="230"/>
      <c r="AE789" s="230"/>
      <c r="AF789" s="230"/>
      <c r="AG789" s="230"/>
      <c r="AH789" s="230"/>
      <c r="AI789" s="230"/>
      <c r="AJ789" s="230"/>
      <c r="AK789" s="230"/>
      <c r="AL789" s="230"/>
      <c r="AM789" s="230"/>
      <c r="AN789" s="230"/>
      <c r="AO789" s="230"/>
      <c r="AP789" s="230"/>
      <c r="AQ789" s="230"/>
      <c r="AR789" s="230"/>
      <c r="AS789" s="230"/>
    </row>
    <row r="790" spans="1:45" ht="14.25" customHeight="1">
      <c r="A790" s="254" t="s">
        <v>6946</v>
      </c>
      <c r="B790" s="259" t="s">
        <v>6915</v>
      </c>
      <c r="C790" s="259" t="s">
        <v>6947</v>
      </c>
      <c r="D790" s="259" t="s">
        <v>6580</v>
      </c>
      <c r="E790" s="585" t="s">
        <v>6546</v>
      </c>
      <c r="F790" s="580"/>
      <c r="G790" s="275">
        <v>43773</v>
      </c>
      <c r="H790" s="275">
        <v>44138</v>
      </c>
      <c r="I790" s="249" t="s">
        <v>55</v>
      </c>
      <c r="J790" s="249">
        <f ca="1">H790-CONTROLE!$A$2</f>
        <v>-1112</v>
      </c>
      <c r="K790" s="262" t="str">
        <f t="shared" ca="1" si="154"/>
        <v>ENCERRADO</v>
      </c>
      <c r="L790" s="259" t="s">
        <v>6948</v>
      </c>
      <c r="M790" s="586" t="s">
        <v>6949</v>
      </c>
      <c r="N790" s="587"/>
      <c r="O790" s="587" t="s">
        <v>6950</v>
      </c>
      <c r="P790" s="38" t="s">
        <v>6951</v>
      </c>
      <c r="Q790" s="38"/>
      <c r="R790" s="38" t="s">
        <v>434</v>
      </c>
      <c r="S790" s="38" t="s">
        <v>6952</v>
      </c>
      <c r="T790" s="587" t="s">
        <v>6953</v>
      </c>
      <c r="U790" s="259"/>
      <c r="V790" s="259" t="s">
        <v>4833</v>
      </c>
      <c r="W790" s="259" t="s">
        <v>6954</v>
      </c>
      <c r="X790" s="553"/>
      <c r="Y790" s="230"/>
      <c r="Z790" s="230"/>
      <c r="AA790" s="230"/>
      <c r="AB790" s="230"/>
      <c r="AC790" s="230"/>
      <c r="AD790" s="230"/>
      <c r="AE790" s="230"/>
      <c r="AF790" s="230"/>
      <c r="AG790" s="230"/>
      <c r="AH790" s="230"/>
      <c r="AI790" s="230"/>
      <c r="AJ790" s="230"/>
      <c r="AK790" s="230"/>
      <c r="AL790" s="230"/>
      <c r="AM790" s="230"/>
      <c r="AN790" s="230"/>
      <c r="AO790" s="230"/>
      <c r="AP790" s="230"/>
      <c r="AQ790" s="230"/>
      <c r="AR790" s="230"/>
      <c r="AS790" s="230"/>
    </row>
    <row r="791" spans="1:45" ht="14.25" customHeight="1">
      <c r="A791" s="254" t="s">
        <v>6955</v>
      </c>
      <c r="B791" s="259" t="s">
        <v>6956</v>
      </c>
      <c r="C791" s="259"/>
      <c r="D791" s="259" t="s">
        <v>2643</v>
      </c>
      <c r="E791" s="407" t="s">
        <v>2644</v>
      </c>
      <c r="F791" s="573"/>
      <c r="G791" s="573">
        <v>43789</v>
      </c>
      <c r="H791" s="574" t="s">
        <v>6957</v>
      </c>
      <c r="I791" s="249" t="s">
        <v>55</v>
      </c>
      <c r="J791" s="249">
        <f ca="1">H791-CONTROLE!$A$2</f>
        <v>-1096</v>
      </c>
      <c r="K791" s="262" t="str">
        <f t="shared" ca="1" si="154"/>
        <v>ENCERRADO</v>
      </c>
      <c r="L791" s="397" t="s">
        <v>5444</v>
      </c>
      <c r="M791" s="397" t="s">
        <v>540</v>
      </c>
      <c r="N791" s="259"/>
      <c r="O791" s="259" t="s">
        <v>6958</v>
      </c>
      <c r="P791" s="38" t="s">
        <v>103</v>
      </c>
      <c r="Q791" s="38"/>
      <c r="R791" s="38" t="s">
        <v>104</v>
      </c>
      <c r="S791" s="259" t="s">
        <v>99</v>
      </c>
      <c r="T791" s="259" t="s">
        <v>100</v>
      </c>
      <c r="U791" s="259"/>
      <c r="V791" s="259" t="s">
        <v>6959</v>
      </c>
      <c r="W791" s="259" t="s">
        <v>6960</v>
      </c>
      <c r="X791" s="553"/>
      <c r="Y791" s="230"/>
      <c r="Z791" s="230"/>
      <c r="AA791" s="230"/>
      <c r="AB791" s="230"/>
      <c r="AC791" s="230"/>
      <c r="AD791" s="230"/>
      <c r="AE791" s="230"/>
      <c r="AF791" s="230"/>
      <c r="AG791" s="230"/>
      <c r="AH791" s="230"/>
      <c r="AI791" s="230"/>
      <c r="AJ791" s="230"/>
      <c r="AK791" s="230"/>
      <c r="AL791" s="230"/>
      <c r="AM791" s="230"/>
      <c r="AN791" s="230"/>
      <c r="AO791" s="230"/>
      <c r="AP791" s="230"/>
      <c r="AQ791" s="230"/>
      <c r="AR791" s="230"/>
      <c r="AS791" s="230"/>
    </row>
    <row r="792" spans="1:45" ht="14.25" customHeight="1">
      <c r="A792" s="254" t="s">
        <v>6961</v>
      </c>
      <c r="B792" s="259" t="s">
        <v>6962</v>
      </c>
      <c r="C792" s="259"/>
      <c r="D792" s="259" t="s">
        <v>6963</v>
      </c>
      <c r="E792" s="407" t="s">
        <v>6964</v>
      </c>
      <c r="F792" s="573"/>
      <c r="G792" s="573">
        <v>43803</v>
      </c>
      <c r="H792" s="574" t="s">
        <v>6965</v>
      </c>
      <c r="I792" s="249" t="s">
        <v>26</v>
      </c>
      <c r="J792" s="249">
        <f ca="1">H792-CONTROLE!$A$2</f>
        <v>-1082</v>
      </c>
      <c r="K792" s="262" t="str">
        <f t="shared" ca="1" si="154"/>
        <v>ENCERRADO</v>
      </c>
      <c r="L792" s="259" t="s">
        <v>4932</v>
      </c>
      <c r="M792" s="259" t="s">
        <v>4933</v>
      </c>
      <c r="N792" s="259"/>
      <c r="O792" s="259"/>
      <c r="P792" s="38"/>
      <c r="Q792" s="38"/>
      <c r="R792" s="38" t="s">
        <v>104</v>
      </c>
      <c r="S792" s="259" t="s">
        <v>1390</v>
      </c>
      <c r="T792" s="259" t="s">
        <v>2646</v>
      </c>
      <c r="U792" s="259"/>
      <c r="V792" s="259"/>
      <c r="W792" s="259"/>
      <c r="X792" s="553"/>
      <c r="Y792" s="230"/>
      <c r="Z792" s="230"/>
      <c r="AA792" s="230"/>
      <c r="AB792" s="230"/>
      <c r="AC792" s="230"/>
      <c r="AD792" s="230"/>
      <c r="AE792" s="230"/>
      <c r="AF792" s="230"/>
      <c r="AG792" s="230"/>
      <c r="AH792" s="230"/>
      <c r="AI792" s="230"/>
      <c r="AJ792" s="230"/>
      <c r="AK792" s="230"/>
      <c r="AL792" s="230"/>
      <c r="AM792" s="230"/>
      <c r="AN792" s="230"/>
      <c r="AO792" s="230"/>
      <c r="AP792" s="230"/>
      <c r="AQ792" s="230"/>
      <c r="AR792" s="230"/>
      <c r="AS792" s="230"/>
    </row>
    <row r="793" spans="1:45" ht="14.25" customHeight="1">
      <c r="A793" s="254" t="s">
        <v>6966</v>
      </c>
      <c r="B793" s="259" t="s">
        <v>6962</v>
      </c>
      <c r="C793" s="259"/>
      <c r="D793" s="259" t="s">
        <v>6967</v>
      </c>
      <c r="E793" s="407" t="s">
        <v>6964</v>
      </c>
      <c r="F793" s="573"/>
      <c r="G793" s="573">
        <v>43803</v>
      </c>
      <c r="H793" s="574" t="s">
        <v>6965</v>
      </c>
      <c r="I793" s="249" t="s">
        <v>26</v>
      </c>
      <c r="J793" s="249">
        <f ca="1">H793-CONTROLE!$A$2</f>
        <v>-1082</v>
      </c>
      <c r="K793" s="262" t="str">
        <f t="shared" ca="1" si="154"/>
        <v>ENCERRADO</v>
      </c>
      <c r="L793" s="259" t="s">
        <v>4932</v>
      </c>
      <c r="M793" s="259" t="s">
        <v>4933</v>
      </c>
      <c r="N793" s="259"/>
      <c r="O793" s="259"/>
      <c r="P793" s="38"/>
      <c r="Q793" s="38"/>
      <c r="R793" s="38" t="s">
        <v>104</v>
      </c>
      <c r="S793" s="259" t="s">
        <v>6968</v>
      </c>
      <c r="T793" s="259" t="s">
        <v>6969</v>
      </c>
      <c r="U793" s="259"/>
      <c r="V793" s="259"/>
      <c r="W793" s="259"/>
      <c r="X793" s="553"/>
      <c r="Y793" s="230"/>
      <c r="Z793" s="230"/>
      <c r="AA793" s="230"/>
      <c r="AB793" s="230"/>
      <c r="AC793" s="230"/>
      <c r="AD793" s="230"/>
      <c r="AE793" s="230"/>
      <c r="AF793" s="230"/>
      <c r="AG793" s="230"/>
      <c r="AH793" s="230"/>
      <c r="AI793" s="230"/>
      <c r="AJ793" s="230"/>
      <c r="AK793" s="230"/>
      <c r="AL793" s="230"/>
      <c r="AM793" s="230"/>
      <c r="AN793" s="230"/>
      <c r="AO793" s="230"/>
      <c r="AP793" s="230"/>
      <c r="AQ793" s="230"/>
      <c r="AR793" s="230"/>
      <c r="AS793" s="230"/>
    </row>
    <row r="794" spans="1:45" ht="14.25" customHeight="1">
      <c r="A794" s="254" t="s">
        <v>6970</v>
      </c>
      <c r="B794" s="259" t="s">
        <v>6971</v>
      </c>
      <c r="C794" s="259"/>
      <c r="D794" s="259" t="s">
        <v>6972</v>
      </c>
      <c r="E794" s="407" t="s">
        <v>6973</v>
      </c>
      <c r="F794" s="573"/>
      <c r="G794" s="573">
        <v>43804</v>
      </c>
      <c r="H794" s="574" t="s">
        <v>6974</v>
      </c>
      <c r="I794" s="249" t="s">
        <v>26</v>
      </c>
      <c r="J794" s="249">
        <f ca="1">H794-CONTROLE!$A$2</f>
        <v>-1081</v>
      </c>
      <c r="K794" s="534" t="str">
        <f t="shared" ca="1" si="154"/>
        <v>ENCERRADO</v>
      </c>
      <c r="L794" s="259" t="s">
        <v>4932</v>
      </c>
      <c r="M794" s="259" t="s">
        <v>4933</v>
      </c>
      <c r="N794" s="259"/>
      <c r="O794" s="259"/>
      <c r="P794" s="38"/>
      <c r="Q794" s="38"/>
      <c r="R794" s="38" t="s">
        <v>104</v>
      </c>
      <c r="S794" s="259" t="s">
        <v>1390</v>
      </c>
      <c r="T794" s="259" t="s">
        <v>2646</v>
      </c>
      <c r="U794" s="259"/>
      <c r="V794" s="259"/>
      <c r="W794" s="259"/>
      <c r="X794" s="553"/>
      <c r="Y794" s="230"/>
      <c r="Z794" s="230"/>
      <c r="AA794" s="230"/>
      <c r="AB794" s="230"/>
      <c r="AC794" s="230"/>
      <c r="AD794" s="230"/>
      <c r="AE794" s="230"/>
      <c r="AF794" s="230"/>
      <c r="AG794" s="230"/>
      <c r="AH794" s="230"/>
      <c r="AI794" s="230"/>
      <c r="AJ794" s="230"/>
      <c r="AK794" s="230"/>
      <c r="AL794" s="230"/>
      <c r="AM794" s="230"/>
      <c r="AN794" s="230"/>
      <c r="AO794" s="230"/>
      <c r="AP794" s="230"/>
      <c r="AQ794" s="230"/>
      <c r="AR794" s="230"/>
      <c r="AS794" s="230"/>
    </row>
    <row r="795" spans="1:45" ht="14.25" customHeight="1">
      <c r="A795" s="31" t="s">
        <v>6975</v>
      </c>
      <c r="B795" s="32" t="s">
        <v>6976</v>
      </c>
      <c r="C795" s="32"/>
      <c r="D795" s="32" t="s">
        <v>6977</v>
      </c>
      <c r="E795" s="33" t="s">
        <v>1605</v>
      </c>
      <c r="F795" s="33" t="s">
        <v>25</v>
      </c>
      <c r="G795" s="34">
        <v>43812</v>
      </c>
      <c r="H795" s="34" t="s">
        <v>6978</v>
      </c>
      <c r="I795" s="35" t="s">
        <v>361</v>
      </c>
      <c r="J795" s="36">
        <f ca="1">H795-CONTROLE!$A$2</f>
        <v>-403</v>
      </c>
      <c r="K795" s="37" t="str">
        <f t="shared" ca="1" si="154"/>
        <v>ENCERRADO</v>
      </c>
      <c r="L795" s="32" t="s">
        <v>465</v>
      </c>
      <c r="M795" s="32" t="s">
        <v>466</v>
      </c>
      <c r="N795" s="32" t="s">
        <v>6979</v>
      </c>
      <c r="O795" s="32" t="s">
        <v>468</v>
      </c>
      <c r="P795" s="32" t="s">
        <v>469</v>
      </c>
      <c r="Q795" s="39"/>
      <c r="R795" s="39" t="s">
        <v>470</v>
      </c>
      <c r="S795" s="32" t="s">
        <v>6418</v>
      </c>
      <c r="T795" s="32" t="s">
        <v>6419</v>
      </c>
      <c r="U795" s="40"/>
      <c r="V795" s="32" t="s">
        <v>2005</v>
      </c>
      <c r="W795" s="32" t="s">
        <v>6420</v>
      </c>
      <c r="X795" s="40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</row>
    <row r="796" spans="1:45" ht="14.25" customHeight="1">
      <c r="A796" s="254" t="s">
        <v>6980</v>
      </c>
      <c r="B796" s="259" t="s">
        <v>6690</v>
      </c>
      <c r="C796" s="259" t="s">
        <v>6981</v>
      </c>
      <c r="D796" s="259" t="s">
        <v>1902</v>
      </c>
      <c r="E796" s="407" t="s">
        <v>1903</v>
      </c>
      <c r="F796" s="573"/>
      <c r="G796" s="573">
        <v>43819</v>
      </c>
      <c r="H796" s="574" t="s">
        <v>6982</v>
      </c>
      <c r="I796" s="249" t="s">
        <v>26</v>
      </c>
      <c r="J796" s="249">
        <f ca="1">H796-CONTROLE!$A$2</f>
        <v>-1066</v>
      </c>
      <c r="K796" s="534" t="str">
        <f t="shared" ca="1" si="154"/>
        <v>ENCERRADO</v>
      </c>
      <c r="L796" s="247" t="s">
        <v>6983</v>
      </c>
      <c r="M796" s="247" t="s">
        <v>6984</v>
      </c>
      <c r="N796" s="247"/>
      <c r="O796" s="247" t="s">
        <v>468</v>
      </c>
      <c r="P796" s="247" t="s">
        <v>469</v>
      </c>
      <c r="Q796" s="259"/>
      <c r="R796" s="259" t="s">
        <v>470</v>
      </c>
      <c r="S796" s="247" t="s">
        <v>541</v>
      </c>
      <c r="T796" s="292" t="s">
        <v>542</v>
      </c>
      <c r="U796" s="247"/>
      <c r="V796" s="247" t="s">
        <v>6475</v>
      </c>
      <c r="W796" s="247" t="s">
        <v>6985</v>
      </c>
      <c r="X796" s="553"/>
      <c r="Y796" s="230"/>
      <c r="Z796" s="230"/>
      <c r="AA796" s="230"/>
      <c r="AB796" s="230"/>
      <c r="AC796" s="230"/>
      <c r="AD796" s="230"/>
      <c r="AE796" s="230"/>
      <c r="AF796" s="230"/>
      <c r="AG796" s="230"/>
      <c r="AH796" s="230"/>
      <c r="AI796" s="230"/>
      <c r="AJ796" s="230"/>
      <c r="AK796" s="230"/>
      <c r="AL796" s="230"/>
      <c r="AM796" s="230"/>
      <c r="AN796" s="230"/>
      <c r="AO796" s="230"/>
      <c r="AP796" s="230"/>
      <c r="AQ796" s="230"/>
      <c r="AR796" s="230"/>
      <c r="AS796" s="230"/>
    </row>
    <row r="797" spans="1:45" ht="14.25" customHeight="1">
      <c r="A797" s="254" t="s">
        <v>6986</v>
      </c>
      <c r="B797" s="259" t="s">
        <v>6690</v>
      </c>
      <c r="C797" s="259" t="s">
        <v>6987</v>
      </c>
      <c r="D797" s="259" t="s">
        <v>1902</v>
      </c>
      <c r="E797" s="407" t="s">
        <v>1903</v>
      </c>
      <c r="F797" s="573"/>
      <c r="G797" s="573">
        <v>43822</v>
      </c>
      <c r="H797" s="574" t="s">
        <v>6988</v>
      </c>
      <c r="I797" s="249" t="s">
        <v>26</v>
      </c>
      <c r="J797" s="249">
        <f ca="1">H797-CONTROLE!$A$2</f>
        <v>-1063</v>
      </c>
      <c r="K797" s="534" t="str">
        <f t="shared" ca="1" si="154"/>
        <v>ENCERRADO</v>
      </c>
      <c r="L797" s="259" t="s">
        <v>526</v>
      </c>
      <c r="M797" s="38" t="s">
        <v>527</v>
      </c>
      <c r="N797" s="259"/>
      <c r="O797" s="259" t="s">
        <v>523</v>
      </c>
      <c r="P797" s="259" t="s">
        <v>524</v>
      </c>
      <c r="Q797" s="259"/>
      <c r="R797" s="259" t="s">
        <v>528</v>
      </c>
      <c r="S797" s="247" t="s">
        <v>5458</v>
      </c>
      <c r="T797" s="279" t="s">
        <v>2633</v>
      </c>
      <c r="U797" s="247"/>
      <c r="V797" s="247" t="s">
        <v>1419</v>
      </c>
      <c r="W797" s="283" t="s">
        <v>530</v>
      </c>
      <c r="X797" s="553"/>
      <c r="Y797" s="230"/>
      <c r="Z797" s="230"/>
      <c r="AA797" s="230"/>
      <c r="AB797" s="230"/>
      <c r="AC797" s="230"/>
      <c r="AD797" s="230"/>
      <c r="AE797" s="230"/>
      <c r="AF797" s="230"/>
      <c r="AG797" s="230"/>
      <c r="AH797" s="230"/>
      <c r="AI797" s="230"/>
      <c r="AJ797" s="230"/>
      <c r="AK797" s="230"/>
      <c r="AL797" s="230"/>
      <c r="AM797" s="230"/>
      <c r="AN797" s="230"/>
      <c r="AO797" s="230"/>
      <c r="AP797" s="230"/>
      <c r="AQ797" s="230"/>
      <c r="AR797" s="230"/>
      <c r="AS797" s="230"/>
    </row>
    <row r="798" spans="1:45" ht="14.25" customHeight="1">
      <c r="A798" s="42" t="s">
        <v>6989</v>
      </c>
      <c r="B798" s="42" t="s">
        <v>6990</v>
      </c>
      <c r="C798" s="42" t="s">
        <v>6991</v>
      </c>
      <c r="D798" s="42" t="s">
        <v>6992</v>
      </c>
      <c r="E798" s="116"/>
      <c r="F798" s="116"/>
      <c r="G798" s="116">
        <v>43850</v>
      </c>
      <c r="H798" s="62" t="s">
        <v>6993</v>
      </c>
      <c r="I798" s="45" t="s">
        <v>219</v>
      </c>
      <c r="J798" s="45">
        <f ca="1">H798-CONTROLE!$A$2</f>
        <v>-1247</v>
      </c>
      <c r="K798" s="517" t="str">
        <f t="shared" ca="1" si="154"/>
        <v>ENCERRADO</v>
      </c>
      <c r="L798" s="427" t="s">
        <v>304</v>
      </c>
      <c r="M798" s="42" t="s">
        <v>305</v>
      </c>
      <c r="N798" s="427"/>
      <c r="O798" s="427" t="s">
        <v>307</v>
      </c>
      <c r="P798" s="42" t="s">
        <v>308</v>
      </c>
      <c r="Q798" s="588"/>
      <c r="R798" s="588" t="s">
        <v>309</v>
      </c>
      <c r="S798" s="566" t="s">
        <v>2330</v>
      </c>
      <c r="T798" s="567" t="s">
        <v>1613</v>
      </c>
      <c r="U798" s="42"/>
      <c r="V798" s="42" t="s">
        <v>310</v>
      </c>
      <c r="W798" s="42" t="s">
        <v>311</v>
      </c>
      <c r="X798" s="553"/>
      <c r="Y798" s="48"/>
      <c r="Z798" s="48"/>
      <c r="AA798" s="48"/>
      <c r="AB798" s="48"/>
      <c r="AC798" s="48"/>
      <c r="AD798" s="48"/>
      <c r="AE798" s="48"/>
      <c r="AF798" s="48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</row>
    <row r="799" spans="1:45" ht="14.25" customHeight="1">
      <c r="A799" s="42" t="s">
        <v>6994</v>
      </c>
      <c r="B799" s="42" t="s">
        <v>6995</v>
      </c>
      <c r="C799" s="589" t="s">
        <v>6996</v>
      </c>
      <c r="D799" s="42" t="s">
        <v>6756</v>
      </c>
      <c r="E799" s="49" t="s">
        <v>6757</v>
      </c>
      <c r="F799" s="116"/>
      <c r="G799" s="116">
        <v>43851</v>
      </c>
      <c r="H799" s="62" t="s">
        <v>6997</v>
      </c>
      <c r="I799" s="45" t="s">
        <v>138</v>
      </c>
      <c r="J799" s="45">
        <f ca="1">H799-CONTROLE!$A$2</f>
        <v>-1034</v>
      </c>
      <c r="K799" s="46" t="str">
        <f t="shared" ca="1" si="154"/>
        <v>ENCERRADO</v>
      </c>
      <c r="L799" s="42" t="s">
        <v>56</v>
      </c>
      <c r="M799" s="42" t="s">
        <v>57</v>
      </c>
      <c r="N799" s="42"/>
      <c r="O799" s="42" t="s">
        <v>375</v>
      </c>
      <c r="P799" s="42" t="s">
        <v>376</v>
      </c>
      <c r="Q799" s="427"/>
      <c r="R799" s="427" t="s">
        <v>61</v>
      </c>
      <c r="S799" s="42" t="s">
        <v>1142</v>
      </c>
      <c r="T799" s="42" t="s">
        <v>1143</v>
      </c>
      <c r="U799" s="42"/>
      <c r="V799" s="42" t="s">
        <v>1149</v>
      </c>
      <c r="W799" s="58" t="s">
        <v>1150</v>
      </c>
      <c r="X799" s="553"/>
      <c r="Y799" s="48"/>
      <c r="Z799" s="48"/>
      <c r="AA799" s="48"/>
      <c r="AB799" s="48"/>
      <c r="AC799" s="48"/>
      <c r="AD799" s="48"/>
      <c r="AE799" s="48"/>
      <c r="AF799" s="48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</row>
    <row r="800" spans="1:45" ht="14.25" customHeight="1">
      <c r="A800" s="42" t="s">
        <v>6998</v>
      </c>
      <c r="B800" s="42" t="s">
        <v>6995</v>
      </c>
      <c r="C800" s="42" t="s">
        <v>6999</v>
      </c>
      <c r="D800" s="42" t="s">
        <v>6756</v>
      </c>
      <c r="E800" s="49" t="s">
        <v>6757</v>
      </c>
      <c r="F800" s="116"/>
      <c r="G800" s="116">
        <v>43850</v>
      </c>
      <c r="H800" s="62" t="s">
        <v>7000</v>
      </c>
      <c r="I800" s="45" t="s">
        <v>138</v>
      </c>
      <c r="J800" s="45">
        <f ca="1">H800-CONTROLE!$A$2</f>
        <v>-1035</v>
      </c>
      <c r="K800" s="46" t="str">
        <f t="shared" ca="1" si="154"/>
        <v>ENCERRADO</v>
      </c>
      <c r="L800" s="122" t="s">
        <v>1854</v>
      </c>
      <c r="M800" s="63" t="s">
        <v>5569</v>
      </c>
      <c r="N800" s="51"/>
      <c r="O800" s="51" t="s">
        <v>619</v>
      </c>
      <c r="P800" s="42" t="s">
        <v>620</v>
      </c>
      <c r="Q800" s="58"/>
      <c r="R800" s="58" t="s">
        <v>616</v>
      </c>
      <c r="S800" s="42" t="s">
        <v>5745</v>
      </c>
      <c r="T800" s="42" t="s">
        <v>1036</v>
      </c>
      <c r="U800" s="42"/>
      <c r="V800" s="42" t="s">
        <v>7001</v>
      </c>
      <c r="W800" s="58" t="s">
        <v>1041</v>
      </c>
      <c r="X800" s="553"/>
      <c r="Y800" s="48"/>
      <c r="Z800" s="48"/>
      <c r="AA800" s="48"/>
      <c r="AB800" s="48"/>
      <c r="AC800" s="48"/>
      <c r="AD800" s="48"/>
      <c r="AE800" s="48"/>
      <c r="AF800" s="48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</row>
    <row r="801" spans="1:45" ht="14.25" customHeight="1">
      <c r="A801" s="42" t="s">
        <v>7002</v>
      </c>
      <c r="B801" s="42" t="s">
        <v>6995</v>
      </c>
      <c r="C801" s="42" t="s">
        <v>7003</v>
      </c>
      <c r="D801" s="42" t="s">
        <v>6756</v>
      </c>
      <c r="E801" s="49" t="s">
        <v>6757</v>
      </c>
      <c r="F801" s="61"/>
      <c r="G801" s="61">
        <v>43867</v>
      </c>
      <c r="H801" s="62" t="s">
        <v>7004</v>
      </c>
      <c r="I801" s="45" t="s">
        <v>153</v>
      </c>
      <c r="J801" s="45">
        <f ca="1">H801-CONTROLE!$A$2</f>
        <v>-1017</v>
      </c>
      <c r="K801" s="46" t="str">
        <f t="shared" ca="1" si="154"/>
        <v>ENCERRADO</v>
      </c>
      <c r="L801" s="589" t="s">
        <v>1308</v>
      </c>
      <c r="M801" s="589" t="s">
        <v>1309</v>
      </c>
      <c r="N801" s="589"/>
      <c r="O801" s="589" t="s">
        <v>4912</v>
      </c>
      <c r="P801" s="589" t="s">
        <v>1954</v>
      </c>
      <c r="Q801" s="55"/>
      <c r="R801" s="55" t="s">
        <v>90</v>
      </c>
      <c r="S801" s="55" t="s">
        <v>2236</v>
      </c>
      <c r="T801" s="42" t="s">
        <v>2237</v>
      </c>
      <c r="U801" s="55"/>
      <c r="V801" s="55" t="s">
        <v>7005</v>
      </c>
      <c r="W801" s="111" t="s">
        <v>7006</v>
      </c>
      <c r="X801" s="553"/>
      <c r="Y801" s="48"/>
      <c r="Z801" s="48"/>
      <c r="AA801" s="48"/>
      <c r="AB801" s="48"/>
      <c r="AC801" s="48"/>
      <c r="AD801" s="48"/>
      <c r="AE801" s="48"/>
      <c r="AF801" s="48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</row>
    <row r="802" spans="1:45" ht="14.25" customHeight="1">
      <c r="A802" s="42" t="s">
        <v>7007</v>
      </c>
      <c r="B802" s="42" t="s">
        <v>6995</v>
      </c>
      <c r="C802" s="42" t="s">
        <v>7008</v>
      </c>
      <c r="D802" s="42" t="s">
        <v>6756</v>
      </c>
      <c r="E802" s="49" t="s">
        <v>6757</v>
      </c>
      <c r="F802" s="61"/>
      <c r="G802" s="61">
        <v>43844</v>
      </c>
      <c r="H802" s="62" t="s">
        <v>7009</v>
      </c>
      <c r="I802" s="45" t="s">
        <v>138</v>
      </c>
      <c r="J802" s="45">
        <f ca="1">H802-CONTROLE!$A$2</f>
        <v>-1041</v>
      </c>
      <c r="K802" s="46" t="str">
        <f t="shared" ca="1" si="154"/>
        <v>ENCERRADO</v>
      </c>
      <c r="L802" s="42" t="s">
        <v>5290</v>
      </c>
      <c r="M802" s="65" t="s">
        <v>5869</v>
      </c>
      <c r="N802" s="427"/>
      <c r="O802" s="427" t="s">
        <v>27</v>
      </c>
      <c r="P802" s="42" t="s">
        <v>385</v>
      </c>
      <c r="Q802" s="55"/>
      <c r="R802" s="55" t="s">
        <v>32</v>
      </c>
      <c r="S802" s="427" t="s">
        <v>254</v>
      </c>
      <c r="T802" s="42" t="s">
        <v>387</v>
      </c>
      <c r="U802" s="435"/>
      <c r="V802" s="435" t="s">
        <v>4840</v>
      </c>
      <c r="W802" s="42" t="s">
        <v>2708</v>
      </c>
      <c r="X802" s="553"/>
      <c r="Y802" s="48"/>
      <c r="Z802" s="48"/>
      <c r="AA802" s="48"/>
      <c r="AB802" s="48"/>
      <c r="AC802" s="48"/>
      <c r="AD802" s="48"/>
      <c r="AE802" s="48"/>
      <c r="AF802" s="48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</row>
    <row r="803" spans="1:45" ht="14.25" customHeight="1">
      <c r="A803" s="42" t="s">
        <v>7010</v>
      </c>
      <c r="B803" s="42" t="s">
        <v>7011</v>
      </c>
      <c r="C803" s="42"/>
      <c r="D803" s="42" t="s">
        <v>7012</v>
      </c>
      <c r="E803" s="49" t="s">
        <v>7013</v>
      </c>
      <c r="F803" s="61"/>
      <c r="G803" s="61">
        <v>44123</v>
      </c>
      <c r="H803" s="62" t="s">
        <v>7014</v>
      </c>
      <c r="I803" s="45" t="s">
        <v>361</v>
      </c>
      <c r="J803" s="45" t="e">
        <f ca="1">H803-CONTROLE!$A$2</f>
        <v>#VALUE!</v>
      </c>
      <c r="K803" s="46" t="e">
        <f t="shared" ca="1" si="154"/>
        <v>#VALUE!</v>
      </c>
      <c r="L803" s="42" t="s">
        <v>829</v>
      </c>
      <c r="M803" s="42" t="s">
        <v>830</v>
      </c>
      <c r="N803" s="42"/>
      <c r="O803" s="42" t="s">
        <v>4683</v>
      </c>
      <c r="P803" s="42" t="s">
        <v>635</v>
      </c>
      <c r="Q803" s="55"/>
      <c r="R803" s="55" t="s">
        <v>639</v>
      </c>
      <c r="S803" s="551" t="s">
        <v>7015</v>
      </c>
      <c r="T803" s="557" t="s">
        <v>7016</v>
      </c>
      <c r="U803" s="551"/>
      <c r="V803" s="551" t="s">
        <v>7017</v>
      </c>
      <c r="W803" s="551" t="s">
        <v>7018</v>
      </c>
      <c r="X803" s="553"/>
      <c r="Y803" s="558"/>
      <c r="Z803" s="558"/>
      <c r="AA803" s="558"/>
      <c r="AB803" s="558"/>
      <c r="AC803" s="558"/>
      <c r="AD803" s="558"/>
      <c r="AE803" s="558"/>
      <c r="AF803" s="558"/>
      <c r="AG803" s="558"/>
      <c r="AH803" s="558"/>
      <c r="AI803" s="558"/>
      <c r="AJ803" s="558"/>
      <c r="AK803" s="558"/>
      <c r="AL803" s="558"/>
      <c r="AM803" s="558"/>
      <c r="AN803" s="558"/>
      <c r="AO803" s="558"/>
      <c r="AP803" s="558"/>
      <c r="AQ803" s="558"/>
      <c r="AR803" s="558"/>
      <c r="AS803" s="558"/>
    </row>
    <row r="804" spans="1:45" ht="14.25" customHeight="1">
      <c r="A804" s="42" t="s">
        <v>7019</v>
      </c>
      <c r="B804" s="42" t="s">
        <v>7020</v>
      </c>
      <c r="C804" s="42"/>
      <c r="D804" s="42" t="s">
        <v>7021</v>
      </c>
      <c r="E804" s="49" t="s">
        <v>7022</v>
      </c>
      <c r="F804" s="62"/>
      <c r="G804" s="62" t="s">
        <v>7023</v>
      </c>
      <c r="H804" s="62" t="s">
        <v>7024</v>
      </c>
      <c r="I804" s="45" t="s">
        <v>361</v>
      </c>
      <c r="J804" s="45">
        <f ca="1">H804-CONTROLE!$A$2</f>
        <v>-780</v>
      </c>
      <c r="K804" s="534" t="str">
        <f t="shared" ca="1" si="154"/>
        <v>ENCERRADO</v>
      </c>
      <c r="L804" s="58" t="s">
        <v>523</v>
      </c>
      <c r="M804" s="58" t="s">
        <v>524</v>
      </c>
      <c r="N804" s="58"/>
      <c r="O804" s="58" t="s">
        <v>526</v>
      </c>
      <c r="P804" s="127" t="s">
        <v>527</v>
      </c>
      <c r="Q804" s="127"/>
      <c r="R804" s="127" t="s">
        <v>7025</v>
      </c>
      <c r="S804" s="555" t="s">
        <v>7026</v>
      </c>
      <c r="T804" s="590" t="s">
        <v>6462</v>
      </c>
      <c r="U804" s="555"/>
      <c r="V804" s="555" t="s">
        <v>5458</v>
      </c>
      <c r="W804" s="555" t="s">
        <v>2633</v>
      </c>
      <c r="X804" s="553"/>
      <c r="Y804" s="591"/>
      <c r="Z804" s="591"/>
      <c r="AA804" s="591"/>
      <c r="AB804" s="591"/>
      <c r="AC804" s="591"/>
      <c r="AD804" s="591"/>
      <c r="AE804" s="591"/>
      <c r="AF804" s="591"/>
      <c r="AG804" s="591"/>
      <c r="AH804" s="591"/>
      <c r="AI804" s="591"/>
      <c r="AJ804" s="591"/>
      <c r="AK804" s="591"/>
      <c r="AL804" s="591"/>
      <c r="AM804" s="591"/>
      <c r="AN804" s="591"/>
      <c r="AO804" s="591"/>
      <c r="AP804" s="591"/>
      <c r="AQ804" s="591"/>
      <c r="AR804" s="591"/>
      <c r="AS804" s="591"/>
    </row>
    <row r="805" spans="1:45" ht="14.25" customHeight="1">
      <c r="A805" s="42" t="s">
        <v>7019</v>
      </c>
      <c r="B805" s="42" t="s">
        <v>7020</v>
      </c>
      <c r="C805" s="42"/>
      <c r="D805" s="42" t="s">
        <v>7021</v>
      </c>
      <c r="E805" s="49" t="s">
        <v>7022</v>
      </c>
      <c r="F805" s="62"/>
      <c r="G805" s="62" t="s">
        <v>7023</v>
      </c>
      <c r="H805" s="62" t="s">
        <v>7024</v>
      </c>
      <c r="I805" s="45" t="s">
        <v>361</v>
      </c>
      <c r="J805" s="45">
        <f ca="1">H805-CONTROLE!$A$2</f>
        <v>-780</v>
      </c>
      <c r="K805" s="534" t="str">
        <f t="shared" ca="1" si="154"/>
        <v>ENCERRADO</v>
      </c>
      <c r="L805" s="58" t="s">
        <v>523</v>
      </c>
      <c r="M805" s="58" t="s">
        <v>524</v>
      </c>
      <c r="N805" s="58"/>
      <c r="O805" s="58" t="s">
        <v>526</v>
      </c>
      <c r="P805" s="127" t="s">
        <v>527</v>
      </c>
      <c r="Q805" s="58"/>
      <c r="R805" s="58" t="s">
        <v>7027</v>
      </c>
      <c r="S805" s="555" t="s">
        <v>1725</v>
      </c>
      <c r="T805" s="590" t="s">
        <v>1726</v>
      </c>
      <c r="U805" s="555"/>
      <c r="V805" s="555" t="s">
        <v>1727</v>
      </c>
      <c r="W805" s="555" t="s">
        <v>1728</v>
      </c>
      <c r="X805" s="553"/>
      <c r="Y805" s="591"/>
      <c r="Z805" s="591"/>
      <c r="AA805" s="591"/>
      <c r="AB805" s="591"/>
      <c r="AC805" s="591"/>
      <c r="AD805" s="591"/>
      <c r="AE805" s="591"/>
      <c r="AF805" s="591"/>
      <c r="AG805" s="591"/>
      <c r="AH805" s="591"/>
      <c r="AI805" s="591"/>
      <c r="AJ805" s="591"/>
      <c r="AK805" s="591"/>
      <c r="AL805" s="591"/>
      <c r="AM805" s="591"/>
      <c r="AN805" s="591"/>
      <c r="AO805" s="591"/>
      <c r="AP805" s="591"/>
      <c r="AQ805" s="591"/>
      <c r="AR805" s="591"/>
      <c r="AS805" s="591"/>
    </row>
    <row r="806" spans="1:45" ht="14.25" customHeight="1">
      <c r="A806" s="42" t="s">
        <v>7028</v>
      </c>
      <c r="B806" s="42" t="s">
        <v>7029</v>
      </c>
      <c r="C806" s="42" t="s">
        <v>7030</v>
      </c>
      <c r="D806" s="42" t="s">
        <v>7031</v>
      </c>
      <c r="E806" s="49" t="s">
        <v>1903</v>
      </c>
      <c r="F806" s="61"/>
      <c r="G806" s="61">
        <v>44179</v>
      </c>
      <c r="H806" s="61">
        <v>44543</v>
      </c>
      <c r="I806" s="45" t="s">
        <v>26</v>
      </c>
      <c r="J806" s="45">
        <f ca="1">H806-CONTROLE!$A$2</f>
        <v>-707</v>
      </c>
      <c r="K806" s="46" t="str">
        <f t="shared" ca="1" si="154"/>
        <v>ENCERRADO</v>
      </c>
      <c r="L806" s="42" t="s">
        <v>7032</v>
      </c>
      <c r="M806" s="42" t="s">
        <v>7033</v>
      </c>
      <c r="N806" s="42"/>
      <c r="O806" s="42" t="s">
        <v>7034</v>
      </c>
      <c r="P806" s="58" t="s">
        <v>7035</v>
      </c>
      <c r="Q806" s="55"/>
      <c r="R806" s="55" t="s">
        <v>470</v>
      </c>
      <c r="S806" s="42" t="s">
        <v>541</v>
      </c>
      <c r="T806" s="65" t="s">
        <v>542</v>
      </c>
      <c r="U806" s="42"/>
      <c r="V806" s="42" t="s">
        <v>6475</v>
      </c>
      <c r="W806" s="42" t="s">
        <v>6985</v>
      </c>
      <c r="X806" s="553"/>
      <c r="Y806" s="48"/>
      <c r="Z806" s="48"/>
      <c r="AA806" s="48"/>
      <c r="AB806" s="48"/>
      <c r="AC806" s="48"/>
      <c r="AD806" s="48"/>
      <c r="AE806" s="48"/>
      <c r="AF806" s="48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</row>
    <row r="807" spans="1:45" ht="14.25" customHeight="1">
      <c r="A807" s="42" t="s">
        <v>7036</v>
      </c>
      <c r="B807" s="42" t="s">
        <v>7029</v>
      </c>
      <c r="C807" s="42" t="s">
        <v>7037</v>
      </c>
      <c r="D807" s="42" t="s">
        <v>7031</v>
      </c>
      <c r="E807" s="49" t="s">
        <v>1903</v>
      </c>
      <c r="F807" s="61"/>
      <c r="G807" s="61">
        <v>44495</v>
      </c>
      <c r="H807" s="61">
        <v>44585</v>
      </c>
      <c r="I807" s="45" t="s">
        <v>138</v>
      </c>
      <c r="J807" s="45">
        <f ca="1">H807-CONTROLE!$A$2</f>
        <v>-665</v>
      </c>
      <c r="K807" s="46" t="str">
        <f t="shared" ca="1" si="154"/>
        <v>ENCERRADO</v>
      </c>
      <c r="L807" s="42" t="s">
        <v>110</v>
      </c>
      <c r="M807" s="42" t="s">
        <v>477</v>
      </c>
      <c r="N807" s="592" t="s">
        <v>7038</v>
      </c>
      <c r="O807" s="42" t="s">
        <v>113</v>
      </c>
      <c r="P807" s="42" t="s">
        <v>479</v>
      </c>
      <c r="Q807" s="55"/>
      <c r="R807" s="55" t="s">
        <v>115</v>
      </c>
      <c r="S807" s="551" t="s">
        <v>2665</v>
      </c>
      <c r="T807" s="557" t="s">
        <v>2666</v>
      </c>
      <c r="U807" s="557"/>
      <c r="V807" s="551" t="s">
        <v>2668</v>
      </c>
      <c r="W807" s="551" t="s">
        <v>2669</v>
      </c>
      <c r="X807" s="553"/>
      <c r="Y807" s="558"/>
      <c r="Z807" s="558"/>
      <c r="AA807" s="558"/>
      <c r="AB807" s="558"/>
      <c r="AC807" s="558"/>
      <c r="AD807" s="558"/>
      <c r="AE807" s="558"/>
      <c r="AF807" s="558"/>
      <c r="AG807" s="558"/>
      <c r="AH807" s="558"/>
      <c r="AI807" s="558"/>
      <c r="AJ807" s="558"/>
      <c r="AK807" s="558"/>
      <c r="AL807" s="558"/>
      <c r="AM807" s="558"/>
      <c r="AN807" s="558"/>
      <c r="AO807" s="558"/>
      <c r="AP807" s="558"/>
      <c r="AQ807" s="558"/>
      <c r="AR807" s="558"/>
      <c r="AS807" s="558"/>
    </row>
    <row r="808" spans="1:45" ht="14.25" customHeight="1">
      <c r="A808" s="42" t="s">
        <v>7039</v>
      </c>
      <c r="B808" s="42" t="s">
        <v>6014</v>
      </c>
      <c r="C808" s="42" t="s">
        <v>7040</v>
      </c>
      <c r="D808" s="42" t="s">
        <v>4623</v>
      </c>
      <c r="E808" s="49" t="s">
        <v>1605</v>
      </c>
      <c r="F808" s="62"/>
      <c r="G808" s="62" t="s">
        <v>7041</v>
      </c>
      <c r="H808" s="62" t="s">
        <v>7042</v>
      </c>
      <c r="I808" s="45" t="s">
        <v>26</v>
      </c>
      <c r="J808" s="45" t="e">
        <f ca="1">H808-CONTROLE!$A$2</f>
        <v>#VALUE!</v>
      </c>
      <c r="K808" s="46" t="e">
        <f t="shared" ca="1" si="154"/>
        <v>#VALUE!</v>
      </c>
      <c r="L808" s="42" t="s">
        <v>570</v>
      </c>
      <c r="M808" s="42" t="s">
        <v>571</v>
      </c>
      <c r="N808" s="42"/>
      <c r="O808" s="42" t="s">
        <v>240</v>
      </c>
      <c r="P808" s="42" t="s">
        <v>568</v>
      </c>
      <c r="Q808" s="55"/>
      <c r="R808" s="55" t="s">
        <v>242</v>
      </c>
      <c r="S808" s="55" t="s">
        <v>2330</v>
      </c>
      <c r="T808" s="42" t="s">
        <v>4620</v>
      </c>
      <c r="U808" s="42"/>
      <c r="V808" s="42" t="s">
        <v>5427</v>
      </c>
      <c r="W808" s="111" t="s">
        <v>4627</v>
      </c>
      <c r="X808" s="553"/>
      <c r="Y808" s="593"/>
      <c r="Z808" s="593"/>
      <c r="AA808" s="593"/>
      <c r="AB808" s="593"/>
      <c r="AC808" s="593"/>
      <c r="AD808" s="593"/>
      <c r="AE808" s="593"/>
      <c r="AF808" s="593"/>
      <c r="AG808" s="593"/>
      <c r="AH808" s="593"/>
      <c r="AI808" s="593"/>
      <c r="AJ808" s="593"/>
      <c r="AK808" s="593"/>
      <c r="AL808" s="593"/>
      <c r="AM808" s="593"/>
      <c r="AN808" s="593"/>
      <c r="AO808" s="593"/>
      <c r="AP808" s="593"/>
      <c r="AQ808" s="593"/>
      <c r="AR808" s="593"/>
      <c r="AS808" s="593"/>
    </row>
    <row r="809" spans="1:45" ht="14.25" customHeight="1">
      <c r="A809" s="42" t="s">
        <v>7043</v>
      </c>
      <c r="B809" s="42" t="s">
        <v>6754</v>
      </c>
      <c r="C809" s="42" t="s">
        <v>7044</v>
      </c>
      <c r="D809" s="42" t="s">
        <v>6781</v>
      </c>
      <c r="E809" s="49" t="s">
        <v>6757</v>
      </c>
      <c r="F809" s="61"/>
      <c r="G809" s="61">
        <v>43850</v>
      </c>
      <c r="H809" s="62" t="s">
        <v>7000</v>
      </c>
      <c r="I809" s="45" t="s">
        <v>138</v>
      </c>
      <c r="J809" s="45">
        <f ca="1">H809-CONTROLE!$A$2</f>
        <v>-1035</v>
      </c>
      <c r="K809" s="46" t="str">
        <f t="shared" ca="1" si="154"/>
        <v>ENCERRADO</v>
      </c>
      <c r="L809" s="122" t="s">
        <v>1854</v>
      </c>
      <c r="M809" s="63" t="s">
        <v>5569</v>
      </c>
      <c r="N809" s="51"/>
      <c r="O809" s="51" t="s">
        <v>619</v>
      </c>
      <c r="P809" s="42" t="s">
        <v>620</v>
      </c>
      <c r="Q809" s="58"/>
      <c r="R809" s="58" t="s">
        <v>616</v>
      </c>
      <c r="S809" s="42" t="s">
        <v>5745</v>
      </c>
      <c r="T809" s="42" t="s">
        <v>1036</v>
      </c>
      <c r="U809" s="42"/>
      <c r="V809" s="42" t="s">
        <v>7001</v>
      </c>
      <c r="W809" s="58" t="s">
        <v>1041</v>
      </c>
      <c r="X809" s="553"/>
      <c r="Y809" s="48"/>
      <c r="Z809" s="48"/>
      <c r="AA809" s="48"/>
      <c r="AB809" s="48"/>
      <c r="AC809" s="48"/>
      <c r="AD809" s="48"/>
      <c r="AE809" s="48"/>
      <c r="AF809" s="48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</row>
    <row r="810" spans="1:45" ht="14.25" customHeight="1">
      <c r="A810" s="42" t="s">
        <v>7045</v>
      </c>
      <c r="B810" s="42" t="s">
        <v>6754</v>
      </c>
      <c r="C810" s="42" t="s">
        <v>7046</v>
      </c>
      <c r="D810" s="42" t="s">
        <v>6756</v>
      </c>
      <c r="E810" s="49" t="s">
        <v>6757</v>
      </c>
      <c r="F810" s="116"/>
      <c r="G810" s="116">
        <v>43851</v>
      </c>
      <c r="H810" s="62" t="s">
        <v>6997</v>
      </c>
      <c r="I810" s="45" t="s">
        <v>138</v>
      </c>
      <c r="J810" s="45">
        <f ca="1">H810-CONTROLE!$A$2</f>
        <v>-1034</v>
      </c>
      <c r="K810" s="46" t="str">
        <f t="shared" ca="1" si="154"/>
        <v>ENCERRADO</v>
      </c>
      <c r="L810" s="55" t="s">
        <v>7047</v>
      </c>
      <c r="M810" s="111" t="s">
        <v>1082</v>
      </c>
      <c r="N810" s="55"/>
      <c r="O810" s="55" t="s">
        <v>7048</v>
      </c>
      <c r="P810" s="111" t="s">
        <v>1075</v>
      </c>
      <c r="Q810" s="55"/>
      <c r="R810" s="55" t="s">
        <v>172</v>
      </c>
      <c r="S810" s="55" t="s">
        <v>4862</v>
      </c>
      <c r="T810" s="111" t="s">
        <v>4714</v>
      </c>
      <c r="U810" s="55"/>
      <c r="V810" s="55" t="s">
        <v>4859</v>
      </c>
      <c r="W810" s="128" t="s">
        <v>4860</v>
      </c>
      <c r="X810" s="553"/>
      <c r="Y810" s="48"/>
      <c r="Z810" s="48"/>
      <c r="AA810" s="48"/>
      <c r="AB810" s="48"/>
      <c r="AC810" s="48"/>
      <c r="AD810" s="48"/>
      <c r="AE810" s="48"/>
      <c r="AF810" s="48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</row>
    <row r="811" spans="1:45" ht="14.25" customHeight="1">
      <c r="A811" s="42" t="s">
        <v>7049</v>
      </c>
      <c r="B811" s="42" t="s">
        <v>6754</v>
      </c>
      <c r="C811" s="42" t="s">
        <v>7050</v>
      </c>
      <c r="D811" s="42" t="s">
        <v>6781</v>
      </c>
      <c r="E811" s="49" t="s">
        <v>6757</v>
      </c>
      <c r="F811" s="61"/>
      <c r="G811" s="61">
        <v>43844</v>
      </c>
      <c r="H811" s="594" t="s">
        <v>7009</v>
      </c>
      <c r="I811" s="45" t="s">
        <v>138</v>
      </c>
      <c r="J811" s="45">
        <f ca="1">H811-CONTROLE!$A$2</f>
        <v>-1041</v>
      </c>
      <c r="K811" s="46" t="str">
        <f t="shared" ca="1" si="154"/>
        <v>ENCERRADO</v>
      </c>
      <c r="L811" s="427" t="s">
        <v>27</v>
      </c>
      <c r="M811" s="42" t="s">
        <v>385</v>
      </c>
      <c r="N811" s="42"/>
      <c r="O811" s="42" t="s">
        <v>5290</v>
      </c>
      <c r="P811" s="65" t="s">
        <v>5869</v>
      </c>
      <c r="Q811" s="42"/>
      <c r="R811" s="42" t="s">
        <v>45</v>
      </c>
      <c r="S811" s="427" t="s">
        <v>254</v>
      </c>
      <c r="T811" s="42" t="s">
        <v>387</v>
      </c>
      <c r="U811" s="435"/>
      <c r="V811" s="435" t="s">
        <v>4840</v>
      </c>
      <c r="W811" s="42" t="s">
        <v>2708</v>
      </c>
      <c r="X811" s="553"/>
      <c r="Y811" s="48"/>
      <c r="Z811" s="48"/>
      <c r="AA811" s="48"/>
      <c r="AB811" s="48"/>
      <c r="AC811" s="48"/>
      <c r="AD811" s="48"/>
      <c r="AE811" s="48"/>
      <c r="AF811" s="48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</row>
    <row r="812" spans="1:45" ht="14.25" customHeight="1">
      <c r="A812" s="42" t="s">
        <v>7051</v>
      </c>
      <c r="B812" s="42" t="s">
        <v>6754</v>
      </c>
      <c r="C812" s="42" t="s">
        <v>7052</v>
      </c>
      <c r="D812" s="42" t="s">
        <v>6781</v>
      </c>
      <c r="E812" s="49" t="s">
        <v>6757</v>
      </c>
      <c r="F812" s="61"/>
      <c r="G812" s="61">
        <v>43864</v>
      </c>
      <c r="H812" s="62" t="s">
        <v>7053</v>
      </c>
      <c r="I812" s="45" t="s">
        <v>153</v>
      </c>
      <c r="J812" s="45">
        <f ca="1">H812-CONTROLE!$A$2</f>
        <v>-1020</v>
      </c>
      <c r="K812" s="46" t="str">
        <f t="shared" ca="1" si="154"/>
        <v>ENCERRADO</v>
      </c>
      <c r="L812" s="42" t="s">
        <v>1308</v>
      </c>
      <c r="M812" s="42" t="s">
        <v>1309</v>
      </c>
      <c r="N812" s="42"/>
      <c r="O812" s="42" t="s">
        <v>4912</v>
      </c>
      <c r="P812" s="42" t="s">
        <v>1954</v>
      </c>
      <c r="Q812" s="55"/>
      <c r="R812" s="55" t="s">
        <v>90</v>
      </c>
      <c r="S812" s="55" t="s">
        <v>2236</v>
      </c>
      <c r="T812" s="42" t="s">
        <v>2237</v>
      </c>
      <c r="U812" s="55"/>
      <c r="V812" s="55" t="s">
        <v>7005</v>
      </c>
      <c r="W812" s="111" t="s">
        <v>7006</v>
      </c>
      <c r="X812" s="553"/>
      <c r="Y812" s="48"/>
      <c r="Z812" s="48"/>
      <c r="AA812" s="48"/>
      <c r="AB812" s="48"/>
      <c r="AC812" s="48"/>
      <c r="AD812" s="48"/>
      <c r="AE812" s="48"/>
      <c r="AF812" s="48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</row>
    <row r="813" spans="1:45" ht="14.25" customHeight="1">
      <c r="A813" s="42" t="s">
        <v>7054</v>
      </c>
      <c r="B813" s="42" t="s">
        <v>6754</v>
      </c>
      <c r="C813" s="42" t="s">
        <v>7055</v>
      </c>
      <c r="D813" s="42" t="s">
        <v>6756</v>
      </c>
      <c r="E813" s="49" t="s">
        <v>6757</v>
      </c>
      <c r="F813" s="116"/>
      <c r="G813" s="116">
        <v>43867</v>
      </c>
      <c r="H813" s="62" t="s">
        <v>7056</v>
      </c>
      <c r="I813" s="45" t="s">
        <v>153</v>
      </c>
      <c r="J813" s="45">
        <f ca="1">H813-CONTROLE!$A$2</f>
        <v>-1018</v>
      </c>
      <c r="K813" s="46" t="str">
        <f t="shared" ca="1" si="154"/>
        <v>ENCERRADO</v>
      </c>
      <c r="L813" s="55" t="s">
        <v>7057</v>
      </c>
      <c r="M813" s="111" t="s">
        <v>7058</v>
      </c>
      <c r="N813" s="427"/>
      <c r="O813" s="427"/>
      <c r="P813" s="42"/>
      <c r="Q813" s="55"/>
      <c r="R813" s="55" t="s">
        <v>7059</v>
      </c>
      <c r="S813" s="63" t="s">
        <v>7060</v>
      </c>
      <c r="T813" s="595" t="s">
        <v>7061</v>
      </c>
      <c r="U813" s="42"/>
      <c r="V813" s="42"/>
      <c r="W813" s="42"/>
      <c r="X813" s="553"/>
      <c r="Y813" s="48"/>
      <c r="Z813" s="48"/>
      <c r="AA813" s="48"/>
      <c r="AB813" s="48"/>
      <c r="AC813" s="48"/>
      <c r="AD813" s="48"/>
      <c r="AE813" s="48"/>
      <c r="AF813" s="48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</row>
    <row r="814" spans="1:45" ht="14.25" customHeight="1">
      <c r="A814" s="42" t="s">
        <v>7054</v>
      </c>
      <c r="B814" s="42" t="s">
        <v>6754</v>
      </c>
      <c r="C814" s="42" t="s">
        <v>7055</v>
      </c>
      <c r="D814" s="42" t="s">
        <v>6756</v>
      </c>
      <c r="E814" s="49" t="s">
        <v>6757</v>
      </c>
      <c r="F814" s="116"/>
      <c r="G814" s="116">
        <v>43867</v>
      </c>
      <c r="H814" s="62" t="s">
        <v>7056</v>
      </c>
      <c r="I814" s="45" t="s">
        <v>153</v>
      </c>
      <c r="J814" s="45">
        <f ca="1">H814-CONTROLE!$A$2</f>
        <v>-1018</v>
      </c>
      <c r="K814" s="534" t="str">
        <f t="shared" ca="1" si="154"/>
        <v>ENCERRADO</v>
      </c>
      <c r="L814" s="55" t="s">
        <v>7057</v>
      </c>
      <c r="M814" s="111" t="s">
        <v>7058</v>
      </c>
      <c r="N814" s="427"/>
      <c r="O814" s="427"/>
      <c r="P814" s="42"/>
      <c r="Q814" s="55"/>
      <c r="R814" s="55" t="s">
        <v>7062</v>
      </c>
      <c r="S814" s="63" t="s">
        <v>1597</v>
      </c>
      <c r="T814" s="595" t="s">
        <v>268</v>
      </c>
      <c r="U814" s="42"/>
      <c r="V814" s="42"/>
      <c r="W814" s="42"/>
      <c r="X814" s="553"/>
      <c r="Y814" s="48"/>
      <c r="Z814" s="48"/>
      <c r="AA814" s="48"/>
      <c r="AB814" s="48"/>
      <c r="AC814" s="48"/>
      <c r="AD814" s="48"/>
      <c r="AE814" s="48"/>
      <c r="AF814" s="48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</row>
    <row r="815" spans="1:45" ht="14.25" customHeight="1">
      <c r="A815" s="42" t="s">
        <v>7054</v>
      </c>
      <c r="B815" s="42" t="s">
        <v>6754</v>
      </c>
      <c r="C815" s="42" t="s">
        <v>7055</v>
      </c>
      <c r="D815" s="42" t="s">
        <v>6756</v>
      </c>
      <c r="E815" s="49" t="s">
        <v>6757</v>
      </c>
      <c r="F815" s="116"/>
      <c r="G815" s="116">
        <v>43867</v>
      </c>
      <c r="H815" s="62" t="s">
        <v>7056</v>
      </c>
      <c r="I815" s="45" t="s">
        <v>153</v>
      </c>
      <c r="J815" s="45">
        <f ca="1">H815-CONTROLE!$A$2</f>
        <v>-1018</v>
      </c>
      <c r="K815" s="534" t="str">
        <f t="shared" ca="1" si="154"/>
        <v>ENCERRADO</v>
      </c>
      <c r="L815" s="55" t="s">
        <v>7057</v>
      </c>
      <c r="M815" s="111" t="s">
        <v>7058</v>
      </c>
      <c r="N815" s="427"/>
      <c r="O815" s="427"/>
      <c r="P815" s="42"/>
      <c r="Q815" s="55"/>
      <c r="R815" s="55" t="s">
        <v>7063</v>
      </c>
      <c r="S815" s="63" t="s">
        <v>7057</v>
      </c>
      <c r="T815" s="595" t="s">
        <v>7058</v>
      </c>
      <c r="U815" s="42"/>
      <c r="V815" s="42"/>
      <c r="W815" s="42"/>
      <c r="X815" s="553"/>
      <c r="Y815" s="48"/>
      <c r="Z815" s="48"/>
      <c r="AA815" s="48"/>
      <c r="AB815" s="48"/>
      <c r="AC815" s="48"/>
      <c r="AD815" s="48"/>
      <c r="AE815" s="48"/>
      <c r="AF815" s="48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</row>
    <row r="816" spans="1:45" ht="14.25" customHeight="1">
      <c r="A816" s="42" t="s">
        <v>7064</v>
      </c>
      <c r="B816" s="42" t="s">
        <v>6754</v>
      </c>
      <c r="C816" s="42" t="s">
        <v>7065</v>
      </c>
      <c r="D816" s="42" t="s">
        <v>6756</v>
      </c>
      <c r="E816" s="49" t="s">
        <v>6757</v>
      </c>
      <c r="F816" s="116"/>
      <c r="G816" s="116">
        <v>43857</v>
      </c>
      <c r="H816" s="116">
        <v>44223</v>
      </c>
      <c r="I816" s="45" t="s">
        <v>138</v>
      </c>
      <c r="J816" s="45">
        <f ca="1">H816-CONTROLE!$A$2</f>
        <v>-1027</v>
      </c>
      <c r="K816" s="46" t="str">
        <f t="shared" ca="1" si="154"/>
        <v>ENCERRADO</v>
      </c>
      <c r="L816" s="42" t="s">
        <v>7066</v>
      </c>
      <c r="M816" s="42" t="s">
        <v>7067</v>
      </c>
      <c r="N816" s="55"/>
      <c r="O816" s="55" t="s">
        <v>3536</v>
      </c>
      <c r="P816" s="55" t="s">
        <v>1188</v>
      </c>
      <c r="Q816" s="58"/>
      <c r="R816" s="58" t="s">
        <v>187</v>
      </c>
      <c r="S816" s="55" t="s">
        <v>7068</v>
      </c>
      <c r="T816" s="55" t="s">
        <v>7069</v>
      </c>
      <c r="U816" s="55"/>
      <c r="V816" s="55" t="s">
        <v>876</v>
      </c>
      <c r="W816" s="55" t="s">
        <v>877</v>
      </c>
      <c r="X816" s="553"/>
      <c r="Y816" s="48"/>
      <c r="Z816" s="48"/>
      <c r="AA816" s="48"/>
      <c r="AB816" s="48"/>
      <c r="AC816" s="48"/>
      <c r="AD816" s="48"/>
      <c r="AE816" s="48"/>
      <c r="AF816" s="48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</row>
    <row r="817" spans="1:45" ht="14.25" customHeight="1">
      <c r="A817" s="42" t="s">
        <v>7070</v>
      </c>
      <c r="B817" s="42" t="s">
        <v>6754</v>
      </c>
      <c r="C817" s="42" t="s">
        <v>7071</v>
      </c>
      <c r="D817" s="42" t="s">
        <v>6756</v>
      </c>
      <c r="E817" s="49" t="s">
        <v>6757</v>
      </c>
      <c r="F817" s="116"/>
      <c r="G817" s="116">
        <v>43906</v>
      </c>
      <c r="H817" s="62" t="s">
        <v>7072</v>
      </c>
      <c r="I817" s="45" t="s">
        <v>41</v>
      </c>
      <c r="J817" s="45">
        <f ca="1">H817-CONTROLE!$A$2</f>
        <v>-980</v>
      </c>
      <c r="K817" s="534" t="str">
        <f t="shared" ca="1" si="154"/>
        <v>ENCERRADO</v>
      </c>
      <c r="L817" s="42" t="s">
        <v>344</v>
      </c>
      <c r="M817" s="65" t="s">
        <v>345</v>
      </c>
      <c r="N817" s="55"/>
      <c r="O817" s="55" t="s">
        <v>341</v>
      </c>
      <c r="P817" s="55" t="s">
        <v>342</v>
      </c>
      <c r="Q817" s="42"/>
      <c r="R817" s="42" t="s">
        <v>5086</v>
      </c>
      <c r="S817" s="42" t="s">
        <v>1645</v>
      </c>
      <c r="T817" s="42" t="s">
        <v>1646</v>
      </c>
      <c r="U817" s="55"/>
      <c r="V817" s="55" t="s">
        <v>1648</v>
      </c>
      <c r="W817" s="55" t="s">
        <v>6793</v>
      </c>
      <c r="X817" s="553"/>
      <c r="Y817" s="48"/>
      <c r="Z817" s="48"/>
      <c r="AA817" s="48"/>
      <c r="AB817" s="48"/>
      <c r="AC817" s="48"/>
      <c r="AD817" s="48"/>
      <c r="AE817" s="48"/>
      <c r="AF817" s="48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</row>
    <row r="818" spans="1:45" ht="14.25" customHeight="1">
      <c r="A818" s="42" t="s">
        <v>7070</v>
      </c>
      <c r="B818" s="42" t="s">
        <v>6754</v>
      </c>
      <c r="C818" s="42" t="s">
        <v>7071</v>
      </c>
      <c r="D818" s="42" t="s">
        <v>6756</v>
      </c>
      <c r="E818" s="49" t="s">
        <v>6757</v>
      </c>
      <c r="F818" s="116"/>
      <c r="G818" s="116">
        <v>43906</v>
      </c>
      <c r="H818" s="62" t="s">
        <v>7072</v>
      </c>
      <c r="I818" s="45" t="s">
        <v>41</v>
      </c>
      <c r="J818" s="45">
        <f ca="1">H818-CONTROLE!$A$2</f>
        <v>-980</v>
      </c>
      <c r="K818" s="534" t="str">
        <f t="shared" ca="1" si="154"/>
        <v>ENCERRADO</v>
      </c>
      <c r="L818" s="42" t="s">
        <v>344</v>
      </c>
      <c r="M818" s="65" t="s">
        <v>345</v>
      </c>
      <c r="N818" s="55"/>
      <c r="O818" s="55" t="s">
        <v>341</v>
      </c>
      <c r="P818" s="55" t="s">
        <v>342</v>
      </c>
      <c r="Q818" s="55"/>
      <c r="R818" s="55" t="s">
        <v>353</v>
      </c>
      <c r="S818" s="58" t="s">
        <v>3383</v>
      </c>
      <c r="T818" s="58" t="s">
        <v>4608</v>
      </c>
      <c r="U818" s="42"/>
      <c r="V818" s="42" t="s">
        <v>929</v>
      </c>
      <c r="W818" s="65" t="s">
        <v>358</v>
      </c>
      <c r="X818" s="553"/>
      <c r="Y818" s="48"/>
      <c r="Z818" s="48"/>
      <c r="AA818" s="48"/>
      <c r="AB818" s="48"/>
      <c r="AC818" s="48"/>
      <c r="AD818" s="48"/>
      <c r="AE818" s="48"/>
      <c r="AF818" s="48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</row>
    <row r="819" spans="1:45" ht="14.25" customHeight="1">
      <c r="A819" s="42" t="s">
        <v>7073</v>
      </c>
      <c r="B819" s="42"/>
      <c r="C819" s="42" t="s">
        <v>7074</v>
      </c>
      <c r="D819" s="42" t="s">
        <v>7031</v>
      </c>
      <c r="E819" s="49" t="s">
        <v>1903</v>
      </c>
      <c r="F819" s="49" t="s">
        <v>25</v>
      </c>
      <c r="G819" s="61">
        <v>44558</v>
      </c>
      <c r="H819" s="62" t="s">
        <v>7075</v>
      </c>
      <c r="I819" s="45" t="s">
        <v>219</v>
      </c>
      <c r="J819" s="45">
        <f ca="1">H819-CONTROLE!$A$2</f>
        <v>-510</v>
      </c>
      <c r="K819" s="37" t="str">
        <f t="shared" ca="1" si="154"/>
        <v>ENCERRADO</v>
      </c>
      <c r="L819" s="42" t="s">
        <v>505</v>
      </c>
      <c r="M819" s="42" t="s">
        <v>506</v>
      </c>
      <c r="N819" s="55" t="s">
        <v>7076</v>
      </c>
      <c r="O819" s="42" t="s">
        <v>2174</v>
      </c>
      <c r="P819" s="42" t="s">
        <v>7077</v>
      </c>
      <c r="Q819" s="42" t="s">
        <v>7076</v>
      </c>
      <c r="R819" s="42" t="s">
        <v>129</v>
      </c>
      <c r="S819" s="42" t="s">
        <v>2545</v>
      </c>
      <c r="T819" s="42" t="s">
        <v>2546</v>
      </c>
      <c r="U819" s="42" t="s">
        <v>7078</v>
      </c>
      <c r="V819" s="42" t="s">
        <v>7079</v>
      </c>
      <c r="W819" s="42" t="s">
        <v>7080</v>
      </c>
      <c r="X819" s="42" t="s">
        <v>7078</v>
      </c>
      <c r="Y819" s="48"/>
      <c r="Z819" s="48"/>
      <c r="AA819" s="48"/>
      <c r="AB819" s="48"/>
      <c r="AC819" s="48"/>
      <c r="AD819" s="48"/>
      <c r="AE819" s="48"/>
      <c r="AF819" s="48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</row>
    <row r="820" spans="1:45" ht="14.25" customHeight="1">
      <c r="A820" s="42" t="s">
        <v>7081</v>
      </c>
      <c r="B820" s="42" t="s">
        <v>7082</v>
      </c>
      <c r="C820" s="42"/>
      <c r="D820" s="42" t="s">
        <v>7083</v>
      </c>
      <c r="E820" s="49" t="s">
        <v>197</v>
      </c>
      <c r="F820" s="116"/>
      <c r="G820" s="116">
        <v>44106</v>
      </c>
      <c r="H820" s="116">
        <v>44471</v>
      </c>
      <c r="I820" s="45" t="s">
        <v>361</v>
      </c>
      <c r="J820" s="45">
        <f ca="1">H820-CONTROLE!$A$2</f>
        <v>-779</v>
      </c>
      <c r="K820" s="46" t="s">
        <v>7084</v>
      </c>
      <c r="L820" s="42" t="s">
        <v>1838</v>
      </c>
      <c r="M820" s="42" t="s">
        <v>1839</v>
      </c>
      <c r="N820" s="42"/>
      <c r="O820" s="42" t="s">
        <v>6255</v>
      </c>
      <c r="P820" s="42" t="s">
        <v>6256</v>
      </c>
      <c r="Q820" s="63"/>
      <c r="R820" s="63" t="s">
        <v>6899</v>
      </c>
      <c r="S820" s="42" t="s">
        <v>1314</v>
      </c>
      <c r="T820" s="42" t="s">
        <v>920</v>
      </c>
      <c r="U820" s="42"/>
      <c r="V820" s="42" t="s">
        <v>1841</v>
      </c>
      <c r="W820" s="42" t="s">
        <v>1355</v>
      </c>
      <c r="X820" s="553"/>
      <c r="Y820" s="48"/>
      <c r="Z820" s="48"/>
      <c r="AA820" s="48"/>
      <c r="AB820" s="48"/>
      <c r="AC820" s="48"/>
      <c r="AD820" s="48"/>
      <c r="AE820" s="48"/>
      <c r="AF820" s="48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</row>
    <row r="821" spans="1:45" ht="14.25" customHeight="1">
      <c r="A821" s="42" t="s">
        <v>7081</v>
      </c>
      <c r="B821" s="42" t="s">
        <v>7082</v>
      </c>
      <c r="C821" s="42"/>
      <c r="D821" s="42" t="s">
        <v>7083</v>
      </c>
      <c r="E821" s="49" t="s">
        <v>197</v>
      </c>
      <c r="F821" s="116"/>
      <c r="G821" s="116">
        <v>44106</v>
      </c>
      <c r="H821" s="116">
        <v>44471</v>
      </c>
      <c r="I821" s="45" t="s">
        <v>361</v>
      </c>
      <c r="J821" s="45">
        <f ca="1">H821-CONTROLE!$A$2</f>
        <v>-779</v>
      </c>
      <c r="K821" s="46" t="s">
        <v>7084</v>
      </c>
      <c r="L821" s="42" t="s">
        <v>1838</v>
      </c>
      <c r="M821" s="42" t="s">
        <v>1839</v>
      </c>
      <c r="N821" s="42"/>
      <c r="O821" s="42" t="s">
        <v>6255</v>
      </c>
      <c r="P821" s="42" t="s">
        <v>6256</v>
      </c>
      <c r="Q821" s="63"/>
      <c r="R821" s="63" t="s">
        <v>6901</v>
      </c>
      <c r="S821" s="42" t="s">
        <v>787</v>
      </c>
      <c r="T821" s="42" t="s">
        <v>788</v>
      </c>
      <c r="U821" s="42"/>
      <c r="V821" s="42" t="s">
        <v>790</v>
      </c>
      <c r="W821" s="42" t="s">
        <v>791</v>
      </c>
      <c r="X821" s="553"/>
      <c r="Y821" s="48"/>
      <c r="Z821" s="48"/>
      <c r="AA821" s="48"/>
      <c r="AB821" s="48"/>
      <c r="AC821" s="48"/>
      <c r="AD821" s="48"/>
      <c r="AE821" s="48"/>
      <c r="AF821" s="48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</row>
    <row r="822" spans="1:45" ht="14.25" customHeight="1">
      <c r="A822" s="42" t="s">
        <v>7085</v>
      </c>
      <c r="B822" s="42" t="s">
        <v>7086</v>
      </c>
      <c r="C822" s="42"/>
      <c r="D822" s="42" t="s">
        <v>7087</v>
      </c>
      <c r="E822" s="49" t="s">
        <v>1605</v>
      </c>
      <c r="F822" s="116"/>
      <c r="G822" s="116">
        <v>44423</v>
      </c>
      <c r="H822" s="116">
        <v>44562</v>
      </c>
      <c r="I822" s="45" t="s">
        <v>138</v>
      </c>
      <c r="J822" s="45">
        <f ca="1">H822-CONTROLE!$A$2</f>
        <v>-688</v>
      </c>
      <c r="K822" s="46" t="str">
        <f t="shared" ref="K822:K959" ca="1" si="155">IF(J822&lt;=0,"ENCERRADO",IF(J822&lt;=30,"URGENTE",IF(J822&lt;=90,"PROVIDÊNCIAS","VIGENTE")))</f>
        <v>ENCERRADO</v>
      </c>
      <c r="L822" s="42" t="s">
        <v>465</v>
      </c>
      <c r="M822" s="42" t="s">
        <v>466</v>
      </c>
      <c r="N822" s="110" t="s">
        <v>7088</v>
      </c>
      <c r="O822" s="42" t="s">
        <v>468</v>
      </c>
      <c r="P822" s="42" t="s">
        <v>469</v>
      </c>
      <c r="Q822" s="63"/>
      <c r="R822" s="63" t="s">
        <v>470</v>
      </c>
      <c r="S822" s="42" t="s">
        <v>1727</v>
      </c>
      <c r="T822" s="42" t="s">
        <v>7089</v>
      </c>
      <c r="U822" s="42"/>
      <c r="V822" s="42" t="s">
        <v>7090</v>
      </c>
      <c r="W822" s="42" t="s">
        <v>4238</v>
      </c>
      <c r="X822" s="553"/>
      <c r="Y822" s="48"/>
      <c r="Z822" s="48"/>
      <c r="AA822" s="48"/>
      <c r="AB822" s="48"/>
      <c r="AC822" s="48"/>
      <c r="AD822" s="48"/>
      <c r="AE822" s="48"/>
      <c r="AF822" s="48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</row>
    <row r="823" spans="1:45" ht="14.25" customHeight="1">
      <c r="A823" s="42" t="s">
        <v>7091</v>
      </c>
      <c r="B823" s="42" t="s">
        <v>6754</v>
      </c>
      <c r="C823" s="42" t="s">
        <v>7092</v>
      </c>
      <c r="D823" s="42" t="s">
        <v>6781</v>
      </c>
      <c r="E823" s="49" t="s">
        <v>6757</v>
      </c>
      <c r="F823" s="61"/>
      <c r="G823" s="61">
        <v>43851</v>
      </c>
      <c r="H823" s="62" t="s">
        <v>6997</v>
      </c>
      <c r="I823" s="45" t="s">
        <v>138</v>
      </c>
      <c r="J823" s="45">
        <f ca="1">H823-CONTROLE!$A$2</f>
        <v>-1034</v>
      </c>
      <c r="K823" s="46" t="str">
        <f t="shared" ca="1" si="155"/>
        <v>ENCERRADO</v>
      </c>
      <c r="L823" s="42" t="s">
        <v>7047</v>
      </c>
      <c r="M823" s="42" t="s">
        <v>1082</v>
      </c>
      <c r="N823" s="42"/>
      <c r="O823" s="42" t="s">
        <v>7093</v>
      </c>
      <c r="P823" s="42" t="s">
        <v>1075</v>
      </c>
      <c r="Q823" s="55"/>
      <c r="R823" s="55" t="s">
        <v>172</v>
      </c>
      <c r="S823" s="42" t="s">
        <v>7094</v>
      </c>
      <c r="T823" s="65" t="s">
        <v>4714</v>
      </c>
      <c r="U823" s="42"/>
      <c r="V823" s="42" t="s">
        <v>4859</v>
      </c>
      <c r="W823" s="42" t="s">
        <v>4860</v>
      </c>
      <c r="X823" s="553"/>
      <c r="Y823" s="48"/>
      <c r="Z823" s="48"/>
      <c r="AA823" s="48"/>
      <c r="AB823" s="48"/>
      <c r="AC823" s="48"/>
      <c r="AD823" s="48"/>
      <c r="AE823" s="48"/>
      <c r="AF823" s="48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</row>
    <row r="824" spans="1:45" ht="14.25" customHeight="1">
      <c r="A824" s="42" t="s">
        <v>7095</v>
      </c>
      <c r="B824" s="42" t="s">
        <v>6690</v>
      </c>
      <c r="C824" s="42" t="s">
        <v>7096</v>
      </c>
      <c r="D824" s="42" t="s">
        <v>1902</v>
      </c>
      <c r="E824" s="49" t="s">
        <v>1903</v>
      </c>
      <c r="F824" s="376"/>
      <c r="G824" s="376">
        <v>43868</v>
      </c>
      <c r="H824" s="367" t="s">
        <v>7097</v>
      </c>
      <c r="I824" s="63" t="s">
        <v>153</v>
      </c>
      <c r="J824" s="45">
        <f ca="1">H824-CONTROLE!$A$2</f>
        <v>-1016</v>
      </c>
      <c r="K824" s="46" t="str">
        <f t="shared" ca="1" si="155"/>
        <v>ENCERRADO</v>
      </c>
      <c r="L824" s="55" t="s">
        <v>3258</v>
      </c>
      <c r="M824" s="111" t="s">
        <v>3259</v>
      </c>
      <c r="N824" s="55"/>
      <c r="O824" s="55" t="s">
        <v>7057</v>
      </c>
      <c r="P824" s="111" t="s">
        <v>7058</v>
      </c>
      <c r="Q824" s="55"/>
      <c r="R824" s="55" t="s">
        <v>770</v>
      </c>
      <c r="S824" s="55" t="s">
        <v>3261</v>
      </c>
      <c r="T824" s="111" t="s">
        <v>3262</v>
      </c>
      <c r="U824" s="55"/>
      <c r="V824" s="55" t="s">
        <v>3264</v>
      </c>
      <c r="W824" s="111" t="s">
        <v>3265</v>
      </c>
      <c r="X824" s="553"/>
      <c r="Y824" s="48"/>
      <c r="Z824" s="48"/>
      <c r="AA824" s="48"/>
      <c r="AB824" s="48"/>
      <c r="AC824" s="48"/>
      <c r="AD824" s="48"/>
      <c r="AE824" s="48"/>
      <c r="AF824" s="48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</row>
    <row r="825" spans="1:45" ht="14.25" customHeight="1">
      <c r="A825" s="55" t="s">
        <v>7098</v>
      </c>
      <c r="B825" s="42" t="s">
        <v>6754</v>
      </c>
      <c r="C825" s="42" t="s">
        <v>7099</v>
      </c>
      <c r="D825" s="42" t="s">
        <v>6781</v>
      </c>
      <c r="E825" s="49" t="s">
        <v>6757</v>
      </c>
      <c r="F825" s="116"/>
      <c r="G825" s="116">
        <v>43857</v>
      </c>
      <c r="H825" s="116">
        <v>44223</v>
      </c>
      <c r="I825" s="45" t="s">
        <v>138</v>
      </c>
      <c r="J825" s="45">
        <f ca="1">H825-CONTROLE!$A$2</f>
        <v>-1027</v>
      </c>
      <c r="K825" s="46" t="str">
        <f t="shared" ca="1" si="155"/>
        <v>ENCERRADO</v>
      </c>
      <c r="L825" s="42" t="s">
        <v>7066</v>
      </c>
      <c r="M825" s="42" t="s">
        <v>7067</v>
      </c>
      <c r="N825" s="55"/>
      <c r="O825" s="55" t="s">
        <v>3536</v>
      </c>
      <c r="P825" s="55" t="s">
        <v>1188</v>
      </c>
      <c r="Q825" s="58"/>
      <c r="R825" s="58" t="s">
        <v>187</v>
      </c>
      <c r="S825" s="55" t="s">
        <v>7068</v>
      </c>
      <c r="T825" s="55" t="s">
        <v>7069</v>
      </c>
      <c r="U825" s="55"/>
      <c r="V825" s="55" t="s">
        <v>876</v>
      </c>
      <c r="W825" s="55" t="s">
        <v>877</v>
      </c>
      <c r="X825" s="553"/>
      <c r="Y825" s="48"/>
      <c r="Z825" s="48"/>
      <c r="AA825" s="48"/>
      <c r="AB825" s="48"/>
      <c r="AC825" s="48"/>
      <c r="AD825" s="48"/>
      <c r="AE825" s="48"/>
      <c r="AF825" s="48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</row>
    <row r="826" spans="1:45" ht="14.25" customHeight="1">
      <c r="A826" s="55" t="s">
        <v>7100</v>
      </c>
      <c r="B826" s="42" t="s">
        <v>7101</v>
      </c>
      <c r="C826" s="42" t="s">
        <v>7102</v>
      </c>
      <c r="D826" s="42" t="s">
        <v>7103</v>
      </c>
      <c r="E826" s="49" t="s">
        <v>7013</v>
      </c>
      <c r="F826" s="116"/>
      <c r="G826" s="116">
        <v>44127</v>
      </c>
      <c r="H826" s="116">
        <v>44176</v>
      </c>
      <c r="I826" s="45" t="s">
        <v>361</v>
      </c>
      <c r="J826" s="45">
        <f ca="1">H826-CONTROLE!$A$2</f>
        <v>-1074</v>
      </c>
      <c r="K826" s="46" t="str">
        <f t="shared" ca="1" si="155"/>
        <v>ENCERRADO</v>
      </c>
      <c r="L826" s="122" t="s">
        <v>1314</v>
      </c>
      <c r="M826" s="56" t="s">
        <v>920</v>
      </c>
      <c r="N826" s="50"/>
      <c r="O826" s="42" t="s">
        <v>6255</v>
      </c>
      <c r="P826" s="65" t="s">
        <v>6256</v>
      </c>
      <c r="Q826" s="55"/>
      <c r="R826" s="55" t="s">
        <v>553</v>
      </c>
      <c r="S826" s="50" t="s">
        <v>787</v>
      </c>
      <c r="T826" s="42" t="s">
        <v>788</v>
      </c>
      <c r="U826" s="42"/>
      <c r="V826" s="42" t="s">
        <v>6267</v>
      </c>
      <c r="W826" s="42" t="s">
        <v>2986</v>
      </c>
      <c r="X826" s="553"/>
      <c r="Y826" s="48"/>
      <c r="Z826" s="48"/>
      <c r="AA826" s="48"/>
      <c r="AB826" s="48"/>
      <c r="AC826" s="48"/>
      <c r="AD826" s="48"/>
      <c r="AE826" s="48"/>
      <c r="AF826" s="48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</row>
    <row r="827" spans="1:45" ht="14.25" customHeight="1">
      <c r="A827" s="42" t="s">
        <v>7104</v>
      </c>
      <c r="B827" s="42" t="s">
        <v>7105</v>
      </c>
      <c r="C827" s="42" t="s">
        <v>7106</v>
      </c>
      <c r="D827" s="42" t="s">
        <v>7107</v>
      </c>
      <c r="E827" s="49" t="s">
        <v>197</v>
      </c>
      <c r="F827" s="116"/>
      <c r="G827" s="116">
        <v>44287</v>
      </c>
      <c r="H827" s="62" t="s">
        <v>7108</v>
      </c>
      <c r="I827" s="45" t="s">
        <v>440</v>
      </c>
      <c r="J827" s="45">
        <f ca="1">H827-CONTROLE!$A$2</f>
        <v>-903</v>
      </c>
      <c r="K827" s="46" t="str">
        <f t="shared" ca="1" si="155"/>
        <v>ENCERRADO</v>
      </c>
      <c r="L827" s="42" t="s">
        <v>27</v>
      </c>
      <c r="M827" s="42" t="s">
        <v>385</v>
      </c>
      <c r="N827" s="42"/>
      <c r="O827" s="42" t="s">
        <v>5290</v>
      </c>
      <c r="P827" s="65" t="s">
        <v>5869</v>
      </c>
      <c r="Q827" s="555"/>
      <c r="R827" s="555" t="s">
        <v>388</v>
      </c>
      <c r="S827" s="42" t="s">
        <v>4840</v>
      </c>
      <c r="T827" s="42" t="s">
        <v>2708</v>
      </c>
      <c r="U827" s="42"/>
      <c r="V827" s="42" t="s">
        <v>43</v>
      </c>
      <c r="W827" s="42" t="s">
        <v>387</v>
      </c>
      <c r="X827" s="553"/>
      <c r="Y827" s="48"/>
      <c r="Z827" s="48"/>
      <c r="AA827" s="48"/>
      <c r="AB827" s="48"/>
      <c r="AC827" s="48"/>
      <c r="AD827" s="48"/>
      <c r="AE827" s="48"/>
      <c r="AF827" s="48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</row>
    <row r="828" spans="1:45" ht="14.25" customHeight="1">
      <c r="A828" s="42" t="s">
        <v>7104</v>
      </c>
      <c r="B828" s="42" t="s">
        <v>7105</v>
      </c>
      <c r="C828" s="42" t="s">
        <v>7106</v>
      </c>
      <c r="D828" s="42" t="s">
        <v>7107</v>
      </c>
      <c r="E828" s="49" t="s">
        <v>197</v>
      </c>
      <c r="F828" s="116"/>
      <c r="G828" s="116">
        <v>44287</v>
      </c>
      <c r="H828" s="62" t="s">
        <v>7108</v>
      </c>
      <c r="I828" s="45" t="s">
        <v>440</v>
      </c>
      <c r="J828" s="45">
        <f ca="1">H828-CONTROLE!$A$2</f>
        <v>-903</v>
      </c>
      <c r="K828" s="46" t="str">
        <f t="shared" ca="1" si="155"/>
        <v>ENCERRADO</v>
      </c>
      <c r="L828" s="42" t="s">
        <v>27</v>
      </c>
      <c r="M828" s="42" t="s">
        <v>385</v>
      </c>
      <c r="N828" s="42"/>
      <c r="O828" s="42" t="s">
        <v>5290</v>
      </c>
      <c r="P828" s="65" t="s">
        <v>5869</v>
      </c>
      <c r="Q828" s="555"/>
      <c r="R828" s="555" t="s">
        <v>392</v>
      </c>
      <c r="S828" s="55" t="s">
        <v>390</v>
      </c>
      <c r="T828" s="112" t="s">
        <v>391</v>
      </c>
      <c r="U828" s="42"/>
      <c r="V828" s="42" t="s">
        <v>43</v>
      </c>
      <c r="W828" s="42" t="s">
        <v>387</v>
      </c>
      <c r="X828" s="553"/>
      <c r="Y828" s="48"/>
      <c r="Z828" s="48"/>
      <c r="AA828" s="48"/>
      <c r="AB828" s="48"/>
      <c r="AC828" s="48"/>
      <c r="AD828" s="48"/>
      <c r="AE828" s="48"/>
      <c r="AF828" s="48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</row>
    <row r="829" spans="1:45" ht="14.25" customHeight="1">
      <c r="A829" s="55" t="s">
        <v>7109</v>
      </c>
      <c r="B829" s="42" t="s">
        <v>7029</v>
      </c>
      <c r="C829" s="42" t="s">
        <v>7110</v>
      </c>
      <c r="D829" s="42" t="s">
        <v>1902</v>
      </c>
      <c r="E829" s="49" t="s">
        <v>1903</v>
      </c>
      <c r="F829" s="116"/>
      <c r="G829" s="116">
        <v>44113</v>
      </c>
      <c r="H829" s="116">
        <v>44478</v>
      </c>
      <c r="I829" s="45" t="s">
        <v>361</v>
      </c>
      <c r="J829" s="45">
        <f ca="1">H829-CONTROLE!$A$2</f>
        <v>-772</v>
      </c>
      <c r="K829" s="46" t="str">
        <f t="shared" ca="1" si="155"/>
        <v>ENCERRADO</v>
      </c>
      <c r="L829" s="55" t="s">
        <v>717</v>
      </c>
      <c r="M829" s="56" t="s">
        <v>718</v>
      </c>
      <c r="N829" s="50"/>
      <c r="O829" s="42" t="s">
        <v>6673</v>
      </c>
      <c r="P829" s="42" t="s">
        <v>3902</v>
      </c>
      <c r="Q829" s="58"/>
      <c r="R829" s="58" t="s">
        <v>242</v>
      </c>
      <c r="S829" s="42" t="s">
        <v>6672</v>
      </c>
      <c r="T829" s="42" t="s">
        <v>3899</v>
      </c>
      <c r="U829" s="55"/>
      <c r="V829" s="55" t="s">
        <v>4980</v>
      </c>
      <c r="W829" s="55" t="s">
        <v>4981</v>
      </c>
      <c r="X829" s="553"/>
      <c r="Y829" s="57"/>
      <c r="Z829" s="57"/>
      <c r="AA829" s="57"/>
      <c r="AB829" s="57"/>
      <c r="AC829" s="57"/>
      <c r="AD829" s="57"/>
      <c r="AE829" s="57"/>
      <c r="AF829" s="57"/>
      <c r="AG829" s="57"/>
      <c r="AH829" s="57"/>
      <c r="AI829" s="57"/>
      <c r="AJ829" s="57"/>
      <c r="AK829" s="57"/>
      <c r="AL829" s="57"/>
      <c r="AM829" s="57"/>
      <c r="AN829" s="57"/>
      <c r="AO829" s="57"/>
      <c r="AP829" s="57"/>
      <c r="AQ829" s="57"/>
      <c r="AR829" s="57"/>
      <c r="AS829" s="57"/>
    </row>
    <row r="830" spans="1:45" ht="14.25" customHeight="1">
      <c r="A830" s="55" t="s">
        <v>7111</v>
      </c>
      <c r="B830" s="55" t="s">
        <v>7112</v>
      </c>
      <c r="C830" s="55" t="s">
        <v>7113</v>
      </c>
      <c r="D830" s="55" t="s">
        <v>7114</v>
      </c>
      <c r="E830" s="49" t="s">
        <v>1605</v>
      </c>
      <c r="F830" s="116"/>
      <c r="G830" s="116">
        <v>44337</v>
      </c>
      <c r="H830" s="116">
        <v>44457</v>
      </c>
      <c r="I830" s="256" t="s">
        <v>212</v>
      </c>
      <c r="J830" s="45">
        <f ca="1">H830-CONTROLE!$A$2</f>
        <v>-793</v>
      </c>
      <c r="K830" s="46" t="str">
        <f t="shared" ca="1" si="155"/>
        <v>ENCERRADO</v>
      </c>
      <c r="L830" s="55" t="s">
        <v>341</v>
      </c>
      <c r="M830" s="56" t="s">
        <v>342</v>
      </c>
      <c r="N830" s="56"/>
      <c r="O830" s="56" t="s">
        <v>1648</v>
      </c>
      <c r="P830" s="56" t="s">
        <v>6793</v>
      </c>
      <c r="Q830" s="50"/>
      <c r="R830" s="42" t="s">
        <v>5086</v>
      </c>
      <c r="S830" s="55" t="s">
        <v>1725</v>
      </c>
      <c r="T830" s="55" t="s">
        <v>1726</v>
      </c>
      <c r="U830" s="42"/>
      <c r="V830" s="42" t="s">
        <v>6213</v>
      </c>
      <c r="W830" s="374" t="s">
        <v>5512</v>
      </c>
      <c r="X830" s="553"/>
      <c r="Y830" s="375"/>
      <c r="Z830" s="375"/>
      <c r="AA830" s="375"/>
      <c r="AB830" s="375"/>
      <c r="AC830" s="375"/>
      <c r="AD830" s="375"/>
      <c r="AE830" s="375"/>
      <c r="AF830" s="375"/>
      <c r="AG830" s="375"/>
      <c r="AH830" s="375"/>
      <c r="AI830" s="375"/>
      <c r="AJ830" s="375"/>
      <c r="AK830" s="375"/>
      <c r="AL830" s="375"/>
      <c r="AM830" s="375"/>
      <c r="AN830" s="375"/>
      <c r="AO830" s="375"/>
      <c r="AP830" s="375"/>
      <c r="AQ830" s="375"/>
      <c r="AR830" s="375"/>
      <c r="AS830" s="375"/>
    </row>
    <row r="831" spans="1:45" ht="14.25" customHeight="1">
      <c r="A831" s="31" t="s">
        <v>7115</v>
      </c>
      <c r="B831" s="32" t="s">
        <v>7116</v>
      </c>
      <c r="C831" s="32" t="s">
        <v>7117</v>
      </c>
      <c r="D831" s="32" t="s">
        <v>7118</v>
      </c>
      <c r="E831" s="33" t="s">
        <v>6546</v>
      </c>
      <c r="F831" s="33" t="s">
        <v>25</v>
      </c>
      <c r="G831" s="34">
        <v>44551</v>
      </c>
      <c r="H831" s="34">
        <v>44733</v>
      </c>
      <c r="I831" s="35" t="s">
        <v>219</v>
      </c>
      <c r="J831" s="36">
        <f ca="1">H831-CONTROLE!$A$2</f>
        <v>-517</v>
      </c>
      <c r="K831" s="37" t="str">
        <f t="shared" ca="1" si="155"/>
        <v>ENCERRADO</v>
      </c>
      <c r="L831" s="32" t="s">
        <v>110</v>
      </c>
      <c r="M831" s="32" t="s">
        <v>111</v>
      </c>
      <c r="N831" s="32" t="s">
        <v>7119</v>
      </c>
      <c r="O831" s="32" t="s">
        <v>113</v>
      </c>
      <c r="P831" s="32" t="s">
        <v>114</v>
      </c>
      <c r="Q831" s="39"/>
      <c r="R831" s="39" t="s">
        <v>115</v>
      </c>
      <c r="S831" s="32" t="s">
        <v>1727</v>
      </c>
      <c r="T831" s="32" t="s">
        <v>5309</v>
      </c>
      <c r="U831" s="40"/>
      <c r="V831" s="32" t="s">
        <v>2074</v>
      </c>
      <c r="W831" s="32" t="s">
        <v>5440</v>
      </c>
      <c r="X831" s="40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</row>
    <row r="832" spans="1:45" ht="14.25" customHeight="1">
      <c r="A832" s="31" t="s">
        <v>7120</v>
      </c>
      <c r="B832" s="32" t="s">
        <v>7116</v>
      </c>
      <c r="C832" s="32" t="s">
        <v>7121</v>
      </c>
      <c r="D832" s="32" t="s">
        <v>7118</v>
      </c>
      <c r="E832" s="33" t="s">
        <v>6546</v>
      </c>
      <c r="F832" s="33" t="s">
        <v>25</v>
      </c>
      <c r="G832" s="34" t="s">
        <v>7122</v>
      </c>
      <c r="H832" s="34" t="s">
        <v>7123</v>
      </c>
      <c r="I832" s="35" t="s">
        <v>219</v>
      </c>
      <c r="J832" s="36">
        <f ca="1">H832-CONTROLE!$A$2</f>
        <v>-520</v>
      </c>
      <c r="K832" s="37" t="str">
        <f t="shared" ca="1" si="155"/>
        <v>ENCERRADO</v>
      </c>
      <c r="L832" s="32" t="s">
        <v>987</v>
      </c>
      <c r="M832" s="32" t="s">
        <v>988</v>
      </c>
      <c r="N832" s="32" t="s">
        <v>7124</v>
      </c>
      <c r="O832" s="32" t="s">
        <v>990</v>
      </c>
      <c r="P832" s="32" t="s">
        <v>991</v>
      </c>
      <c r="Q832" s="39"/>
      <c r="R832" s="39" t="s">
        <v>470</v>
      </c>
      <c r="S832" s="32" t="s">
        <v>739</v>
      </c>
      <c r="T832" s="32" t="s">
        <v>740</v>
      </c>
      <c r="U832" s="40"/>
      <c r="V832" s="32" t="s">
        <v>6475</v>
      </c>
      <c r="W832" s="32" t="s">
        <v>6476</v>
      </c>
      <c r="X832" s="40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</row>
    <row r="833" spans="1:45" ht="14.25" customHeight="1">
      <c r="A833" s="42" t="s">
        <v>7125</v>
      </c>
      <c r="B833" s="42" t="s">
        <v>7116</v>
      </c>
      <c r="C833" s="55" t="s">
        <v>7126</v>
      </c>
      <c r="D833" s="57" t="s">
        <v>7118</v>
      </c>
      <c r="E833" s="49" t="s">
        <v>6546</v>
      </c>
      <c r="F833" s="596" t="s">
        <v>25</v>
      </c>
      <c r="G833" s="597">
        <v>44559</v>
      </c>
      <c r="H833" s="597">
        <v>44738</v>
      </c>
      <c r="I833" s="45" t="s">
        <v>219</v>
      </c>
      <c r="J833" s="45">
        <f ca="1">H833-CONTROLE!$A$2</f>
        <v>-512</v>
      </c>
      <c r="K833" s="37" t="str">
        <f t="shared" ca="1" si="155"/>
        <v>ENCERRADO</v>
      </c>
      <c r="L833" s="55" t="s">
        <v>897</v>
      </c>
      <c r="M833" s="84" t="s">
        <v>898</v>
      </c>
      <c r="N833" s="84"/>
      <c r="O833" s="42" t="s">
        <v>1294</v>
      </c>
      <c r="P833" s="42" t="s">
        <v>2217</v>
      </c>
      <c r="Q833" s="55" t="s">
        <v>7127</v>
      </c>
      <c r="R833" s="58" t="s">
        <v>444</v>
      </c>
      <c r="S833" s="55" t="s">
        <v>7128</v>
      </c>
      <c r="T833" s="55" t="s">
        <v>3575</v>
      </c>
      <c r="U833" s="55"/>
      <c r="V833" s="55" t="s">
        <v>4340</v>
      </c>
      <c r="W833" s="55" t="s">
        <v>4687</v>
      </c>
      <c r="X833" s="55"/>
      <c r="Y833" s="57"/>
      <c r="Z833" s="57"/>
      <c r="AA833" s="57"/>
      <c r="AB833" s="57"/>
      <c r="AC833" s="57"/>
      <c r="AD833" s="57"/>
      <c r="AE833" s="57"/>
      <c r="AF833" s="57"/>
      <c r="AG833" s="57"/>
      <c r="AH833" s="57"/>
      <c r="AI833" s="57"/>
      <c r="AJ833" s="57"/>
      <c r="AK833" s="57"/>
      <c r="AL833" s="57"/>
      <c r="AM833" s="57"/>
      <c r="AN833" s="57"/>
      <c r="AO833" s="57"/>
      <c r="AP833" s="57"/>
      <c r="AQ833" s="57"/>
      <c r="AR833" s="57"/>
      <c r="AS833" s="57"/>
    </row>
    <row r="834" spans="1:45" ht="14.25" customHeight="1">
      <c r="A834" s="42" t="s">
        <v>7129</v>
      </c>
      <c r="B834" s="42" t="s">
        <v>7116</v>
      </c>
      <c r="C834" s="55" t="s">
        <v>7130</v>
      </c>
      <c r="D834" s="55" t="s">
        <v>7118</v>
      </c>
      <c r="E834" s="49" t="s">
        <v>6546</v>
      </c>
      <c r="F834" s="49" t="s">
        <v>25</v>
      </c>
      <c r="G834" s="62" t="s">
        <v>7131</v>
      </c>
      <c r="H834" s="62" t="s">
        <v>7132</v>
      </c>
      <c r="I834" s="45" t="s">
        <v>219</v>
      </c>
      <c r="J834" s="45">
        <f ca="1">H834-CONTROLE!$A$2</f>
        <v>-517</v>
      </c>
      <c r="K834" s="37" t="str">
        <f t="shared" ca="1" si="155"/>
        <v>ENCERRADO</v>
      </c>
      <c r="L834" s="42" t="s">
        <v>4683</v>
      </c>
      <c r="M834" s="42" t="s">
        <v>635</v>
      </c>
      <c r="N834" s="110" t="s">
        <v>7133</v>
      </c>
      <c r="O834" s="42" t="s">
        <v>829</v>
      </c>
      <c r="P834" s="42" t="s">
        <v>830</v>
      </c>
      <c r="Q834" s="58"/>
      <c r="R834" s="58" t="s">
        <v>639</v>
      </c>
      <c r="S834" s="55" t="s">
        <v>2342</v>
      </c>
      <c r="T834" s="55" t="s">
        <v>2343</v>
      </c>
      <c r="U834" s="55"/>
      <c r="V834" s="55" t="s">
        <v>792</v>
      </c>
      <c r="W834" s="55" t="s">
        <v>7134</v>
      </c>
      <c r="X834" s="55"/>
      <c r="Y834" s="57"/>
      <c r="Z834" s="57"/>
      <c r="AA834" s="57"/>
      <c r="AB834" s="57"/>
      <c r="AC834" s="57"/>
      <c r="AD834" s="57"/>
      <c r="AE834" s="57"/>
      <c r="AF834" s="57"/>
      <c r="AG834" s="57"/>
      <c r="AH834" s="57"/>
      <c r="AI834" s="57"/>
      <c r="AJ834" s="57"/>
      <c r="AK834" s="57"/>
      <c r="AL834" s="57"/>
      <c r="AM834" s="57"/>
      <c r="AN834" s="57"/>
      <c r="AO834" s="57"/>
      <c r="AP834" s="57"/>
      <c r="AQ834" s="57"/>
      <c r="AR834" s="57"/>
      <c r="AS834" s="57"/>
    </row>
    <row r="835" spans="1:45" ht="14.25" customHeight="1">
      <c r="A835" s="31" t="s">
        <v>7135</v>
      </c>
      <c r="B835" s="32" t="s">
        <v>7116</v>
      </c>
      <c r="C835" s="32" t="s">
        <v>7136</v>
      </c>
      <c r="D835" s="32" t="s">
        <v>7118</v>
      </c>
      <c r="E835" s="33" t="s">
        <v>6546</v>
      </c>
      <c r="F835" s="33" t="s">
        <v>25</v>
      </c>
      <c r="G835" s="34">
        <v>44559</v>
      </c>
      <c r="H835" s="34" t="s">
        <v>7137</v>
      </c>
      <c r="I835" s="35" t="s">
        <v>219</v>
      </c>
      <c r="J835" s="36">
        <f ca="1">H835-CONTROLE!$A$2</f>
        <v>-509</v>
      </c>
      <c r="K835" s="37" t="str">
        <f t="shared" ca="1" si="155"/>
        <v>ENCERRADO</v>
      </c>
      <c r="L835" s="32" t="s">
        <v>1173</v>
      </c>
      <c r="M835" s="32" t="s">
        <v>7138</v>
      </c>
      <c r="N835" s="32" t="s">
        <v>7139</v>
      </c>
      <c r="O835" s="32" t="s">
        <v>1181</v>
      </c>
      <c r="P835" s="32" t="s">
        <v>241</v>
      </c>
      <c r="Q835" s="32" t="s">
        <v>7139</v>
      </c>
      <c r="R835" s="39" t="s">
        <v>242</v>
      </c>
      <c r="S835" s="32" t="s">
        <v>1180</v>
      </c>
      <c r="T835" s="32" t="s">
        <v>849</v>
      </c>
      <c r="U835" s="32" t="s">
        <v>7140</v>
      </c>
      <c r="V835" s="32" t="s">
        <v>1177</v>
      </c>
      <c r="W835" s="32" t="s">
        <v>718</v>
      </c>
      <c r="X835" s="32" t="s">
        <v>7140</v>
      </c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</row>
    <row r="836" spans="1:45" ht="14.25" customHeight="1">
      <c r="A836" s="55" t="s">
        <v>7141</v>
      </c>
      <c r="B836" s="42"/>
      <c r="C836" s="55" t="s">
        <v>7142</v>
      </c>
      <c r="D836" s="42" t="s">
        <v>2553</v>
      </c>
      <c r="E836" s="49" t="s">
        <v>1605</v>
      </c>
      <c r="F836" s="62"/>
      <c r="G836" s="62" t="s">
        <v>7143</v>
      </c>
      <c r="H836" s="62" t="s">
        <v>7144</v>
      </c>
      <c r="I836" s="45" t="s">
        <v>55</v>
      </c>
      <c r="J836" s="256">
        <f ca="1">H836-CONTROLE!$A$2</f>
        <v>-732</v>
      </c>
      <c r="K836" s="46" t="str">
        <f t="shared" ca="1" si="155"/>
        <v>ENCERRADO</v>
      </c>
      <c r="L836" s="42" t="s">
        <v>694</v>
      </c>
      <c r="M836" s="42" t="s">
        <v>3575</v>
      </c>
      <c r="N836" s="42"/>
      <c r="O836" s="42" t="s">
        <v>897</v>
      </c>
      <c r="P836" s="42" t="s">
        <v>442</v>
      </c>
      <c r="Q836" s="55"/>
      <c r="R836" s="55" t="s">
        <v>6456</v>
      </c>
      <c r="S836" s="55" t="s">
        <v>895</v>
      </c>
      <c r="T836" s="598" t="s">
        <v>7145</v>
      </c>
      <c r="U836" s="42"/>
      <c r="V836" s="42" t="s">
        <v>943</v>
      </c>
      <c r="W836" s="42" t="s">
        <v>944</v>
      </c>
      <c r="X836" s="553"/>
      <c r="Y836" s="48"/>
      <c r="Z836" s="48"/>
      <c r="AA836" s="48"/>
      <c r="AB836" s="48"/>
      <c r="AC836" s="48"/>
      <c r="AD836" s="48"/>
      <c r="AE836" s="48"/>
      <c r="AF836" s="48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</row>
    <row r="837" spans="1:45" ht="14.25" customHeight="1">
      <c r="A837" s="55" t="s">
        <v>7141</v>
      </c>
      <c r="B837" s="42"/>
      <c r="C837" s="55" t="s">
        <v>7142</v>
      </c>
      <c r="D837" s="42" t="s">
        <v>2553</v>
      </c>
      <c r="E837" s="49" t="s">
        <v>1605</v>
      </c>
      <c r="F837" s="62"/>
      <c r="G837" s="62" t="s">
        <v>7143</v>
      </c>
      <c r="H837" s="62" t="s">
        <v>7144</v>
      </c>
      <c r="I837" s="45" t="s">
        <v>55</v>
      </c>
      <c r="J837" s="256">
        <f ca="1">H837-CONTROLE!$A$2</f>
        <v>-732</v>
      </c>
      <c r="K837" s="46" t="str">
        <f t="shared" ca="1" si="155"/>
        <v>ENCERRADO</v>
      </c>
      <c r="L837" s="42" t="s">
        <v>694</v>
      </c>
      <c r="M837" s="42" t="s">
        <v>3575</v>
      </c>
      <c r="N837" s="42"/>
      <c r="O837" s="42" t="s">
        <v>897</v>
      </c>
      <c r="P837" s="42" t="s">
        <v>442</v>
      </c>
      <c r="Q837" s="55"/>
      <c r="R837" s="55" t="s">
        <v>7146</v>
      </c>
      <c r="S837" s="55" t="s">
        <v>7147</v>
      </c>
      <c r="T837" s="598" t="s">
        <v>1610</v>
      </c>
      <c r="U837" s="42"/>
      <c r="V837" s="42" t="s">
        <v>2330</v>
      </c>
      <c r="W837" s="42" t="s">
        <v>4620</v>
      </c>
      <c r="X837" s="553"/>
      <c r="Y837" s="48"/>
      <c r="Z837" s="48"/>
      <c r="AA837" s="48"/>
      <c r="AB837" s="48"/>
      <c r="AC837" s="48"/>
      <c r="AD837" s="48"/>
      <c r="AE837" s="48"/>
      <c r="AF837" s="48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</row>
    <row r="838" spans="1:45" ht="14.25" customHeight="1">
      <c r="A838" s="55" t="s">
        <v>7148</v>
      </c>
      <c r="B838" s="55" t="s">
        <v>7149</v>
      </c>
      <c r="C838" s="42"/>
      <c r="D838" s="55" t="s">
        <v>7150</v>
      </c>
      <c r="E838" s="49" t="s">
        <v>7151</v>
      </c>
      <c r="F838" s="61"/>
      <c r="G838" s="61">
        <v>44162</v>
      </c>
      <c r="H838" s="62" t="s">
        <v>7152</v>
      </c>
      <c r="I838" s="45" t="s">
        <v>138</v>
      </c>
      <c r="J838" s="45" t="e">
        <f ca="1">H838-CONTROLE!$A$2</f>
        <v>#VALUE!</v>
      </c>
      <c r="K838" s="46" t="e">
        <f t="shared" ca="1" si="155"/>
        <v>#VALUE!</v>
      </c>
      <c r="L838" s="55" t="s">
        <v>284</v>
      </c>
      <c r="M838" s="128" t="s">
        <v>285</v>
      </c>
      <c r="N838" s="55"/>
      <c r="O838" s="55" t="s">
        <v>289</v>
      </c>
      <c r="P838" s="111" t="s">
        <v>290</v>
      </c>
      <c r="Q838" s="55"/>
      <c r="R838" s="55" t="s">
        <v>726</v>
      </c>
      <c r="S838" s="55" t="s">
        <v>287</v>
      </c>
      <c r="T838" s="111" t="s">
        <v>288</v>
      </c>
      <c r="U838" s="55"/>
      <c r="V838" s="55" t="s">
        <v>7153</v>
      </c>
      <c r="W838" s="128" t="s">
        <v>7154</v>
      </c>
      <c r="X838" s="553"/>
      <c r="Y838" s="48"/>
      <c r="Z838" s="48"/>
      <c r="AA838" s="48"/>
      <c r="AB838" s="48"/>
      <c r="AC838" s="48"/>
      <c r="AD838" s="48"/>
      <c r="AE838" s="48"/>
      <c r="AF838" s="48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</row>
    <row r="839" spans="1:45" ht="14.25" customHeight="1">
      <c r="A839" s="42" t="s">
        <v>7155</v>
      </c>
      <c r="B839" s="42" t="s">
        <v>6690</v>
      </c>
      <c r="C839" s="42" t="s">
        <v>7156</v>
      </c>
      <c r="D839" s="42" t="s">
        <v>1902</v>
      </c>
      <c r="E839" s="49" t="s">
        <v>1903</v>
      </c>
      <c r="F839" s="61"/>
      <c r="G839" s="61">
        <v>43881</v>
      </c>
      <c r="H839" s="62" t="s">
        <v>7157</v>
      </c>
      <c r="I839" s="256" t="s">
        <v>153</v>
      </c>
      <c r="J839" s="256">
        <f ca="1">H839-CONTROLE!$A$2</f>
        <v>-1004</v>
      </c>
      <c r="K839" s="46" t="str">
        <f t="shared" ca="1" si="155"/>
        <v>ENCERRADO</v>
      </c>
      <c r="L839" s="55" t="s">
        <v>7158</v>
      </c>
      <c r="M839" s="111" t="s">
        <v>7159</v>
      </c>
      <c r="N839" s="55"/>
      <c r="O839" s="55" t="s">
        <v>1323</v>
      </c>
      <c r="P839" s="111" t="s">
        <v>1324</v>
      </c>
      <c r="Q839" s="58"/>
      <c r="R839" s="58" t="s">
        <v>616</v>
      </c>
      <c r="S839" s="599" t="s">
        <v>5183</v>
      </c>
      <c r="T839" s="600" t="s">
        <v>5184</v>
      </c>
      <c r="U839" s="599"/>
      <c r="V839" s="599" t="s">
        <v>7160</v>
      </c>
      <c r="W839" s="599" t="s">
        <v>7161</v>
      </c>
      <c r="X839" s="553"/>
      <c r="Y839" s="48"/>
      <c r="Z839" s="48"/>
      <c r="AA839" s="48"/>
      <c r="AB839" s="48"/>
      <c r="AC839" s="48"/>
      <c r="AD839" s="48"/>
      <c r="AE839" s="48"/>
      <c r="AF839" s="48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</row>
    <row r="840" spans="1:45" ht="14.25" customHeight="1">
      <c r="A840" s="42" t="s">
        <v>7162</v>
      </c>
      <c r="B840" s="42" t="s">
        <v>6754</v>
      </c>
      <c r="C840" s="42" t="s">
        <v>7096</v>
      </c>
      <c r="D840" s="42" t="s">
        <v>6781</v>
      </c>
      <c r="E840" s="49" t="s">
        <v>6757</v>
      </c>
      <c r="F840" s="116"/>
      <c r="G840" s="116">
        <v>43878</v>
      </c>
      <c r="H840" s="61">
        <v>44244</v>
      </c>
      <c r="I840" s="256" t="s">
        <v>153</v>
      </c>
      <c r="J840" s="256">
        <f ca="1">H840-CONTROLE!$A$2</f>
        <v>-1006</v>
      </c>
      <c r="K840" s="46" t="str">
        <f t="shared" ca="1" si="155"/>
        <v>ENCERRADO</v>
      </c>
      <c r="L840" s="55" t="s">
        <v>7057</v>
      </c>
      <c r="M840" s="111" t="s">
        <v>7058</v>
      </c>
      <c r="N840" s="55"/>
      <c r="O840" s="55"/>
      <c r="P840" s="55"/>
      <c r="Q840" s="55"/>
      <c r="R840" s="55" t="s">
        <v>7059</v>
      </c>
      <c r="S840" s="63" t="s">
        <v>7060</v>
      </c>
      <c r="T840" s="595" t="s">
        <v>7061</v>
      </c>
      <c r="U840" s="55"/>
      <c r="V840" s="55"/>
      <c r="W840" s="63"/>
      <c r="X840" s="553"/>
      <c r="Y840" s="48"/>
      <c r="Z840" s="48"/>
      <c r="AA840" s="48"/>
      <c r="AB840" s="48"/>
      <c r="AC840" s="48"/>
      <c r="AD840" s="48"/>
      <c r="AE840" s="48"/>
      <c r="AF840" s="48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</row>
    <row r="841" spans="1:45" ht="14.25" customHeight="1">
      <c r="A841" s="42" t="s">
        <v>7162</v>
      </c>
      <c r="B841" s="42" t="s">
        <v>6754</v>
      </c>
      <c r="C841" s="42" t="s">
        <v>7096</v>
      </c>
      <c r="D841" s="42" t="s">
        <v>6781</v>
      </c>
      <c r="E841" s="49" t="s">
        <v>6757</v>
      </c>
      <c r="F841" s="116"/>
      <c r="G841" s="116">
        <v>43878</v>
      </c>
      <c r="H841" s="61">
        <v>44244</v>
      </c>
      <c r="I841" s="256" t="s">
        <v>153</v>
      </c>
      <c r="J841" s="256">
        <f ca="1">H841-CONTROLE!$A$2</f>
        <v>-1006</v>
      </c>
      <c r="K841" s="46" t="str">
        <f t="shared" ca="1" si="155"/>
        <v>ENCERRADO</v>
      </c>
      <c r="L841" s="55" t="s">
        <v>7057</v>
      </c>
      <c r="M841" s="111" t="s">
        <v>7058</v>
      </c>
      <c r="N841" s="55"/>
      <c r="O841" s="55"/>
      <c r="P841" s="55"/>
      <c r="Q841" s="55"/>
      <c r="R841" s="55" t="s">
        <v>7062</v>
      </c>
      <c r="S841" s="63" t="s">
        <v>1597</v>
      </c>
      <c r="T841" s="595" t="s">
        <v>268</v>
      </c>
      <c r="U841" s="55"/>
      <c r="V841" s="55"/>
      <c r="W841" s="63"/>
      <c r="X841" s="553"/>
      <c r="Y841" s="48"/>
      <c r="Z841" s="48"/>
      <c r="AA841" s="48"/>
      <c r="AB841" s="48"/>
      <c r="AC841" s="48"/>
      <c r="AD841" s="48"/>
      <c r="AE841" s="48"/>
      <c r="AF841" s="48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</row>
    <row r="842" spans="1:45" ht="14.25" customHeight="1">
      <c r="A842" s="42" t="s">
        <v>7162</v>
      </c>
      <c r="B842" s="42" t="s">
        <v>6754</v>
      </c>
      <c r="C842" s="42" t="s">
        <v>7096</v>
      </c>
      <c r="D842" s="42" t="s">
        <v>6781</v>
      </c>
      <c r="E842" s="49" t="s">
        <v>6757</v>
      </c>
      <c r="F842" s="116"/>
      <c r="G842" s="116">
        <v>43878</v>
      </c>
      <c r="H842" s="61">
        <v>44244</v>
      </c>
      <c r="I842" s="256" t="s">
        <v>153</v>
      </c>
      <c r="J842" s="256">
        <f ca="1">H842-CONTROLE!$A$2</f>
        <v>-1006</v>
      </c>
      <c r="K842" s="46" t="str">
        <f t="shared" ca="1" si="155"/>
        <v>ENCERRADO</v>
      </c>
      <c r="L842" s="55" t="s">
        <v>7057</v>
      </c>
      <c r="M842" s="111" t="s">
        <v>7058</v>
      </c>
      <c r="N842" s="55"/>
      <c r="O842" s="55"/>
      <c r="P842" s="55"/>
      <c r="Q842" s="55"/>
      <c r="R842" s="55" t="s">
        <v>7063</v>
      </c>
      <c r="S842" s="63" t="s">
        <v>7057</v>
      </c>
      <c r="T842" s="595" t="s">
        <v>7058</v>
      </c>
      <c r="U842" s="55"/>
      <c r="V842" s="55"/>
      <c r="W842" s="63"/>
      <c r="X842" s="553"/>
      <c r="Y842" s="48"/>
      <c r="Z842" s="48"/>
      <c r="AA842" s="48"/>
      <c r="AB842" s="48"/>
      <c r="AC842" s="48"/>
      <c r="AD842" s="48"/>
      <c r="AE842" s="48"/>
      <c r="AF842" s="48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</row>
    <row r="843" spans="1:45" ht="14.25" customHeight="1">
      <c r="A843" s="42" t="s">
        <v>7163</v>
      </c>
      <c r="B843" s="42" t="s">
        <v>7164</v>
      </c>
      <c r="C843" s="42"/>
      <c r="D843" s="42" t="s">
        <v>7165</v>
      </c>
      <c r="E843" s="49" t="s">
        <v>7166</v>
      </c>
      <c r="F843" s="116"/>
      <c r="G843" s="116">
        <v>43895</v>
      </c>
      <c r="H843" s="62" t="s">
        <v>7167</v>
      </c>
      <c r="I843" s="256" t="s">
        <v>41</v>
      </c>
      <c r="J843" s="256" t="e">
        <f ca="1">H843-CONTROLE!$A$2</f>
        <v>#VALUE!</v>
      </c>
      <c r="K843" s="46" t="e">
        <f t="shared" ca="1" si="155"/>
        <v>#VALUE!</v>
      </c>
      <c r="L843" s="55" t="s">
        <v>594</v>
      </c>
      <c r="M843" s="42" t="s">
        <v>595</v>
      </c>
      <c r="N843" s="55"/>
      <c r="O843" s="55" t="s">
        <v>3699</v>
      </c>
      <c r="P843" s="55" t="s">
        <v>3700</v>
      </c>
      <c r="Q843" s="55"/>
      <c r="R843" s="55" t="s">
        <v>172</v>
      </c>
      <c r="S843" s="55" t="s">
        <v>2207</v>
      </c>
      <c r="T843" s="55" t="s">
        <v>2208</v>
      </c>
      <c r="U843" s="55"/>
      <c r="V843" s="55" t="s">
        <v>5175</v>
      </c>
      <c r="W843" s="55" t="s">
        <v>5176</v>
      </c>
      <c r="X843" s="553"/>
      <c r="Y843" s="48"/>
      <c r="Z843" s="48"/>
      <c r="AA843" s="48"/>
      <c r="AB843" s="48"/>
      <c r="AC843" s="48"/>
      <c r="AD843" s="48"/>
      <c r="AE843" s="48"/>
      <c r="AF843" s="48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</row>
    <row r="844" spans="1:45" ht="14.25" customHeight="1">
      <c r="A844" s="31" t="s">
        <v>7168</v>
      </c>
      <c r="B844" s="32" t="s">
        <v>276</v>
      </c>
      <c r="C844" s="32" t="s">
        <v>7169</v>
      </c>
      <c r="D844" s="32" t="s">
        <v>414</v>
      </c>
      <c r="E844" s="33" t="s">
        <v>279</v>
      </c>
      <c r="F844" s="33" t="s">
        <v>198</v>
      </c>
      <c r="G844" s="34">
        <v>43862</v>
      </c>
      <c r="H844" s="34" t="s">
        <v>7170</v>
      </c>
      <c r="I844" s="35" t="s">
        <v>236</v>
      </c>
      <c r="J844" s="36">
        <f ca="1">H844-CONTROLE!$A$2</f>
        <v>-477</v>
      </c>
      <c r="K844" s="37" t="str">
        <f t="shared" ca="1" si="155"/>
        <v>ENCERRADO</v>
      </c>
      <c r="L844" s="32" t="s">
        <v>304</v>
      </c>
      <c r="M844" s="32" t="s">
        <v>305</v>
      </c>
      <c r="N844" s="32" t="s">
        <v>7171</v>
      </c>
      <c r="O844" s="32" t="s">
        <v>307</v>
      </c>
      <c r="P844" s="32" t="s">
        <v>308</v>
      </c>
      <c r="Q844" s="32" t="s">
        <v>7171</v>
      </c>
      <c r="R844" s="39" t="s">
        <v>309</v>
      </c>
      <c r="S844" s="32" t="s">
        <v>310</v>
      </c>
      <c r="T844" s="32" t="s">
        <v>311</v>
      </c>
      <c r="U844" s="32" t="s">
        <v>7172</v>
      </c>
      <c r="V844" s="32" t="s">
        <v>312</v>
      </c>
      <c r="W844" s="32" t="s">
        <v>313</v>
      </c>
      <c r="X844" s="32" t="s">
        <v>7172</v>
      </c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</row>
    <row r="845" spans="1:45" ht="14.25" customHeight="1">
      <c r="A845" s="42" t="s">
        <v>7173</v>
      </c>
      <c r="B845" s="55" t="s">
        <v>7174</v>
      </c>
      <c r="C845" s="55"/>
      <c r="D845" s="55" t="s">
        <v>7175</v>
      </c>
      <c r="E845" s="49" t="s">
        <v>7176</v>
      </c>
      <c r="F845" s="49" t="s">
        <v>198</v>
      </c>
      <c r="G845" s="61">
        <v>44476</v>
      </c>
      <c r="H845" s="116">
        <v>45206</v>
      </c>
      <c r="I845" s="45" t="s">
        <v>361</v>
      </c>
      <c r="J845" s="45">
        <f ca="1">H845-CONTROLE!$A$2</f>
        <v>-44</v>
      </c>
      <c r="K845" s="46" t="str">
        <f t="shared" ca="1" si="155"/>
        <v>ENCERRADO</v>
      </c>
      <c r="L845" s="55" t="s">
        <v>84</v>
      </c>
      <c r="M845" s="57" t="s">
        <v>85</v>
      </c>
      <c r="N845" s="55" t="s">
        <v>7177</v>
      </c>
      <c r="O845" s="42" t="s">
        <v>330</v>
      </c>
      <c r="P845" s="57" t="s">
        <v>331</v>
      </c>
      <c r="Q845" s="55" t="s">
        <v>7178</v>
      </c>
      <c r="R845" s="55" t="s">
        <v>90</v>
      </c>
      <c r="S845" s="55" t="s">
        <v>6599</v>
      </c>
      <c r="T845" s="111" t="s">
        <v>4778</v>
      </c>
      <c r="U845" s="111" t="s">
        <v>7179</v>
      </c>
      <c r="V845" s="42" t="s">
        <v>3599</v>
      </c>
      <c r="W845" s="42" t="s">
        <v>3600</v>
      </c>
      <c r="X845" s="111" t="s">
        <v>7179</v>
      </c>
      <c r="Y845" s="593"/>
      <c r="Z845" s="593"/>
      <c r="AA845" s="593"/>
      <c r="AB845" s="593"/>
      <c r="AC845" s="593"/>
      <c r="AD845" s="593"/>
      <c r="AE845" s="593"/>
      <c r="AF845" s="593"/>
      <c r="AG845" s="593"/>
      <c r="AH845" s="593"/>
      <c r="AI845" s="593"/>
      <c r="AJ845" s="593"/>
      <c r="AK845" s="593"/>
      <c r="AL845" s="593"/>
      <c r="AM845" s="593"/>
      <c r="AN845" s="593"/>
      <c r="AO845" s="593"/>
      <c r="AP845" s="593"/>
      <c r="AQ845" s="593"/>
      <c r="AR845" s="593"/>
      <c r="AS845" s="593"/>
    </row>
    <row r="846" spans="1:45" ht="14.25" customHeight="1">
      <c r="A846" s="55" t="s">
        <v>7180</v>
      </c>
      <c r="B846" s="55" t="s">
        <v>7181</v>
      </c>
      <c r="C846" s="55" t="s">
        <v>7182</v>
      </c>
      <c r="D846" s="64" t="s">
        <v>6620</v>
      </c>
      <c r="E846" s="49" t="s">
        <v>1605</v>
      </c>
      <c r="F846" s="116"/>
      <c r="G846" s="116">
        <v>44147</v>
      </c>
      <c r="H846" s="61">
        <v>44267</v>
      </c>
      <c r="I846" s="256" t="s">
        <v>41</v>
      </c>
      <c r="J846" s="45">
        <f ca="1">H846-CONTROLE!$A$2</f>
        <v>-983</v>
      </c>
      <c r="K846" s="46" t="str">
        <f t="shared" ca="1" si="155"/>
        <v>ENCERRADO</v>
      </c>
      <c r="L846" s="42" t="s">
        <v>7183</v>
      </c>
      <c r="M846" s="42" t="s">
        <v>203</v>
      </c>
      <c r="N846" s="55"/>
      <c r="O846" s="55" t="s">
        <v>880</v>
      </c>
      <c r="P846" s="42" t="s">
        <v>881</v>
      </c>
      <c r="Q846" s="55"/>
      <c r="R846" s="55" t="s">
        <v>7184</v>
      </c>
      <c r="S846" s="42" t="s">
        <v>59</v>
      </c>
      <c r="T846" s="58" t="s">
        <v>200</v>
      </c>
      <c r="U846" s="42"/>
      <c r="V846" s="42" t="s">
        <v>7185</v>
      </c>
      <c r="W846" s="42" t="s">
        <v>5969</v>
      </c>
      <c r="X846" s="553"/>
      <c r="Y846" s="48"/>
      <c r="Z846" s="48"/>
      <c r="AA846" s="48"/>
      <c r="AB846" s="48"/>
      <c r="AC846" s="48"/>
      <c r="AD846" s="48"/>
      <c r="AE846" s="48"/>
      <c r="AF846" s="48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</row>
    <row r="847" spans="1:45" ht="14.25" customHeight="1">
      <c r="A847" s="55" t="s">
        <v>7180</v>
      </c>
      <c r="B847" s="55" t="s">
        <v>7181</v>
      </c>
      <c r="C847" s="55" t="s">
        <v>7182</v>
      </c>
      <c r="D847" s="64" t="s">
        <v>6620</v>
      </c>
      <c r="E847" s="49" t="s">
        <v>1605</v>
      </c>
      <c r="F847" s="116"/>
      <c r="G847" s="116">
        <v>44147</v>
      </c>
      <c r="H847" s="61">
        <v>44267</v>
      </c>
      <c r="I847" s="256" t="s">
        <v>41</v>
      </c>
      <c r="J847" s="45">
        <f ca="1">H847-CONTROLE!$A$2</f>
        <v>-983</v>
      </c>
      <c r="K847" s="46" t="str">
        <f t="shared" ca="1" si="155"/>
        <v>ENCERRADO</v>
      </c>
      <c r="L847" s="42" t="s">
        <v>7183</v>
      </c>
      <c r="M847" s="42" t="s">
        <v>203</v>
      </c>
      <c r="N847" s="55"/>
      <c r="O847" s="55" t="s">
        <v>880</v>
      </c>
      <c r="P847" s="42" t="s">
        <v>881</v>
      </c>
      <c r="Q847" s="55"/>
      <c r="R847" s="55" t="s">
        <v>7186</v>
      </c>
      <c r="S847" s="42" t="s">
        <v>7187</v>
      </c>
      <c r="T847" s="111" t="s">
        <v>6419</v>
      </c>
      <c r="U847" s="42"/>
      <c r="V847" s="42" t="s">
        <v>1727</v>
      </c>
      <c r="W847" s="42" t="s">
        <v>5309</v>
      </c>
      <c r="X847" s="553"/>
      <c r="Y847" s="48"/>
      <c r="Z847" s="48"/>
      <c r="AA847" s="48"/>
      <c r="AB847" s="48"/>
      <c r="AC847" s="48"/>
      <c r="AD847" s="48"/>
      <c r="AE847" s="48"/>
      <c r="AF847" s="48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</row>
    <row r="848" spans="1:45" ht="14.25" customHeight="1">
      <c r="A848" s="42" t="s">
        <v>7188</v>
      </c>
      <c r="B848" s="42" t="s">
        <v>7189</v>
      </c>
      <c r="C848" s="42" t="s">
        <v>7190</v>
      </c>
      <c r="D848" s="42" t="s">
        <v>7191</v>
      </c>
      <c r="E848" s="49" t="s">
        <v>197</v>
      </c>
      <c r="F848" s="116"/>
      <c r="G848" s="116">
        <v>43983</v>
      </c>
      <c r="H848" s="61">
        <v>44347</v>
      </c>
      <c r="I848" s="256" t="s">
        <v>440</v>
      </c>
      <c r="J848" s="256">
        <f ca="1">H848-CONTROLE!$A$2</f>
        <v>-903</v>
      </c>
      <c r="K848" s="46" t="str">
        <f t="shared" ca="1" si="155"/>
        <v>ENCERRADO</v>
      </c>
      <c r="L848" s="42" t="s">
        <v>5762</v>
      </c>
      <c r="M848" s="42" t="s">
        <v>6633</v>
      </c>
      <c r="N848" s="42"/>
      <c r="O848" s="42" t="s">
        <v>584</v>
      </c>
      <c r="P848" s="42" t="s">
        <v>585</v>
      </c>
      <c r="Q848" s="55"/>
      <c r="R848" s="55" t="s">
        <v>7192</v>
      </c>
      <c r="S848" s="42" t="s">
        <v>154</v>
      </c>
      <c r="T848" s="65" t="s">
        <v>155</v>
      </c>
      <c r="U848" s="42"/>
      <c r="V848" s="42" t="s">
        <v>581</v>
      </c>
      <c r="W848" s="42" t="s">
        <v>582</v>
      </c>
      <c r="X848" s="553"/>
      <c r="Y848" s="48"/>
      <c r="Z848" s="48"/>
      <c r="AA848" s="48"/>
      <c r="AB848" s="48"/>
      <c r="AC848" s="48"/>
      <c r="AD848" s="48"/>
      <c r="AE848" s="48"/>
      <c r="AF848" s="48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</row>
    <row r="849" spans="1:45" ht="14.25" customHeight="1">
      <c r="A849" s="55" t="s">
        <v>7193</v>
      </c>
      <c r="B849" s="55" t="s">
        <v>7194</v>
      </c>
      <c r="C849" s="55" t="s">
        <v>7195</v>
      </c>
      <c r="D849" s="64" t="s">
        <v>7196</v>
      </c>
      <c r="E849" s="49" t="s">
        <v>1605</v>
      </c>
      <c r="F849" s="116"/>
      <c r="G849" s="116">
        <v>44006</v>
      </c>
      <c r="H849" s="61">
        <v>44371</v>
      </c>
      <c r="I849" s="256" t="s">
        <v>219</v>
      </c>
      <c r="J849" s="256">
        <f ca="1">H849-CONTROLE!$A$2</f>
        <v>-879</v>
      </c>
      <c r="K849" s="46" t="str">
        <f t="shared" ca="1" si="155"/>
        <v>ENCERRADO</v>
      </c>
      <c r="L849" s="42" t="s">
        <v>27</v>
      </c>
      <c r="M849" s="42" t="s">
        <v>385</v>
      </c>
      <c r="N849" s="42"/>
      <c r="O849" s="42" t="s">
        <v>254</v>
      </c>
      <c r="P849" s="42" t="s">
        <v>387</v>
      </c>
      <c r="Q849" s="55"/>
      <c r="R849" s="55" t="s">
        <v>32</v>
      </c>
      <c r="S849" s="42" t="s">
        <v>1727</v>
      </c>
      <c r="T849" s="65" t="s">
        <v>5309</v>
      </c>
      <c r="U849" s="42"/>
      <c r="V849" s="42" t="s">
        <v>4840</v>
      </c>
      <c r="W849" s="42" t="s">
        <v>2708</v>
      </c>
      <c r="X849" s="553"/>
      <c r="Y849" s="48"/>
      <c r="Z849" s="48"/>
      <c r="AA849" s="48"/>
      <c r="AB849" s="48"/>
      <c r="AC849" s="48"/>
      <c r="AD849" s="48"/>
      <c r="AE849" s="48"/>
      <c r="AF849" s="48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</row>
    <row r="850" spans="1:45" ht="14.25" customHeight="1">
      <c r="A850" s="58" t="s">
        <v>7197</v>
      </c>
      <c r="B850" s="42"/>
      <c r="C850" s="58" t="s">
        <v>7198</v>
      </c>
      <c r="D850" s="42" t="s">
        <v>7021</v>
      </c>
      <c r="E850" s="49" t="s">
        <v>7199</v>
      </c>
      <c r="F850" s="61"/>
      <c r="G850" s="61">
        <v>44181</v>
      </c>
      <c r="H850" s="62" t="s">
        <v>7200</v>
      </c>
      <c r="I850" s="45" t="s">
        <v>236</v>
      </c>
      <c r="J850" s="256">
        <f ca="1">H850-CONTROLE!$A$2</f>
        <v>-869</v>
      </c>
      <c r="K850" s="46" t="str">
        <f t="shared" ca="1" si="155"/>
        <v>ENCERRADO</v>
      </c>
      <c r="L850" s="42" t="s">
        <v>523</v>
      </c>
      <c r="M850" s="42" t="s">
        <v>7201</v>
      </c>
      <c r="N850" s="42"/>
      <c r="O850" s="42" t="s">
        <v>724</v>
      </c>
      <c r="P850" s="42" t="s">
        <v>7202</v>
      </c>
      <c r="Q850" s="58"/>
      <c r="R850" s="58" t="s">
        <v>7025</v>
      </c>
      <c r="S850" s="58" t="s">
        <v>7203</v>
      </c>
      <c r="T850" s="601" t="s">
        <v>6462</v>
      </c>
      <c r="U850" s="42"/>
      <c r="V850" s="42" t="s">
        <v>2632</v>
      </c>
      <c r="W850" s="42" t="s">
        <v>2633</v>
      </c>
      <c r="X850" s="553"/>
      <c r="Y850" s="48"/>
      <c r="Z850" s="48"/>
      <c r="AA850" s="48"/>
      <c r="AB850" s="48"/>
      <c r="AC850" s="48"/>
      <c r="AD850" s="48"/>
      <c r="AE850" s="48"/>
      <c r="AF850" s="48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</row>
    <row r="851" spans="1:45" ht="14.25" customHeight="1">
      <c r="A851" s="58" t="s">
        <v>7197</v>
      </c>
      <c r="B851" s="42"/>
      <c r="C851" s="58" t="s">
        <v>7198</v>
      </c>
      <c r="D851" s="42" t="s">
        <v>7021</v>
      </c>
      <c r="E851" s="49" t="s">
        <v>7199</v>
      </c>
      <c r="F851" s="61"/>
      <c r="G851" s="61">
        <v>44181</v>
      </c>
      <c r="H851" s="62" t="s">
        <v>7200</v>
      </c>
      <c r="I851" s="45" t="s">
        <v>236</v>
      </c>
      <c r="J851" s="256">
        <f ca="1">H851-CONTROLE!$A$2</f>
        <v>-869</v>
      </c>
      <c r="K851" s="46" t="str">
        <f t="shared" ca="1" si="155"/>
        <v>ENCERRADO</v>
      </c>
      <c r="L851" s="42" t="s">
        <v>523</v>
      </c>
      <c r="M851" s="42" t="s">
        <v>7201</v>
      </c>
      <c r="N851" s="42"/>
      <c r="O851" s="42" t="s">
        <v>724</v>
      </c>
      <c r="P851" s="42" t="s">
        <v>7202</v>
      </c>
      <c r="Q851" s="58"/>
      <c r="R851" s="58" t="s">
        <v>7027</v>
      </c>
      <c r="S851" s="42" t="s">
        <v>7187</v>
      </c>
      <c r="T851" s="126" t="s">
        <v>6419</v>
      </c>
      <c r="U851" s="42"/>
      <c r="V851" s="42" t="s">
        <v>2074</v>
      </c>
      <c r="W851" s="42" t="s">
        <v>1026</v>
      </c>
      <c r="X851" s="553"/>
      <c r="Y851" s="48"/>
      <c r="Z851" s="48"/>
      <c r="AA851" s="48"/>
      <c r="AB851" s="48"/>
      <c r="AC851" s="48"/>
      <c r="AD851" s="48"/>
      <c r="AE851" s="48"/>
      <c r="AF851" s="48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</row>
    <row r="852" spans="1:45" ht="14.25" customHeight="1">
      <c r="A852" s="55" t="s">
        <v>7204</v>
      </c>
      <c r="B852" s="42" t="s">
        <v>6754</v>
      </c>
      <c r="C852" s="55" t="s">
        <v>7205</v>
      </c>
      <c r="D852" s="55" t="s">
        <v>6781</v>
      </c>
      <c r="E852" s="49" t="s">
        <v>6757</v>
      </c>
      <c r="F852" s="116"/>
      <c r="G852" s="116">
        <v>44007</v>
      </c>
      <c r="H852" s="61">
        <v>44372</v>
      </c>
      <c r="I852" s="45" t="s">
        <v>219</v>
      </c>
      <c r="J852" s="45">
        <f ca="1">H852-CONTROLE!$A$2</f>
        <v>-878</v>
      </c>
      <c r="K852" s="46" t="str">
        <f t="shared" ca="1" si="155"/>
        <v>ENCERRADO</v>
      </c>
      <c r="L852" s="42" t="s">
        <v>370</v>
      </c>
      <c r="M852" s="42" t="s">
        <v>371</v>
      </c>
      <c r="N852" s="55"/>
      <c r="O852" s="55" t="s">
        <v>362</v>
      </c>
      <c r="P852" s="55" t="s">
        <v>363</v>
      </c>
      <c r="Q852" s="58"/>
      <c r="R852" s="58" t="s">
        <v>367</v>
      </c>
      <c r="S852" s="55" t="s">
        <v>6842</v>
      </c>
      <c r="T852" s="55" t="s">
        <v>6843</v>
      </c>
      <c r="U852" s="55"/>
      <c r="V852" s="55" t="s">
        <v>6844</v>
      </c>
      <c r="W852" s="55" t="s">
        <v>6845</v>
      </c>
      <c r="X852" s="553"/>
      <c r="Y852" s="57"/>
      <c r="Z852" s="57"/>
      <c r="AA852" s="57"/>
      <c r="AB852" s="57"/>
      <c r="AC852" s="57"/>
      <c r="AD852" s="57"/>
      <c r="AE852" s="57"/>
      <c r="AF852" s="57"/>
      <c r="AG852" s="57"/>
      <c r="AH852" s="57"/>
      <c r="AI852" s="57"/>
      <c r="AJ852" s="57"/>
      <c r="AK852" s="57"/>
      <c r="AL852" s="57"/>
      <c r="AM852" s="57"/>
      <c r="AN852" s="57"/>
      <c r="AO852" s="57"/>
      <c r="AP852" s="57"/>
      <c r="AQ852" s="57"/>
      <c r="AR852" s="57"/>
      <c r="AS852" s="57"/>
    </row>
    <row r="853" spans="1:45" ht="14.25" customHeight="1">
      <c r="A853" s="42" t="s">
        <v>7206</v>
      </c>
      <c r="B853" s="42" t="s">
        <v>7029</v>
      </c>
      <c r="C853" s="58" t="s">
        <v>7207</v>
      </c>
      <c r="D853" s="42" t="s">
        <v>6471</v>
      </c>
      <c r="E853" s="49" t="s">
        <v>1903</v>
      </c>
      <c r="F853" s="61"/>
      <c r="G853" s="61">
        <v>44554</v>
      </c>
      <c r="H853" s="116">
        <v>44644</v>
      </c>
      <c r="I853" s="45" t="s">
        <v>41</v>
      </c>
      <c r="J853" s="45">
        <f ca="1">H853-CONTROLE!$A$2</f>
        <v>-606</v>
      </c>
      <c r="K853" s="46" t="str">
        <f t="shared" ca="1" si="155"/>
        <v>ENCERRADO</v>
      </c>
      <c r="L853" s="42" t="s">
        <v>724</v>
      </c>
      <c r="M853" s="42" t="s">
        <v>527</v>
      </c>
      <c r="N853" s="110" t="s">
        <v>7208</v>
      </c>
      <c r="O853" s="42" t="s">
        <v>523</v>
      </c>
      <c r="P853" s="42" t="s">
        <v>524</v>
      </c>
      <c r="Q853" s="58"/>
      <c r="R853" s="58" t="s">
        <v>528</v>
      </c>
      <c r="S853" s="58" t="s">
        <v>5458</v>
      </c>
      <c r="T853" s="42" t="s">
        <v>2633</v>
      </c>
      <c r="U853" s="42"/>
      <c r="V853" s="42" t="s">
        <v>2388</v>
      </c>
      <c r="W853" s="42" t="s">
        <v>7209</v>
      </c>
      <c r="X853" s="553"/>
      <c r="Y853" s="57"/>
      <c r="Z853" s="57"/>
      <c r="AA853" s="57"/>
      <c r="AB853" s="57"/>
      <c r="AC853" s="57"/>
      <c r="AD853" s="57"/>
      <c r="AE853" s="57"/>
      <c r="AF853" s="57"/>
      <c r="AG853" s="57"/>
      <c r="AH853" s="57"/>
      <c r="AI853" s="57"/>
      <c r="AJ853" s="57"/>
      <c r="AK853" s="57"/>
      <c r="AL853" s="57"/>
      <c r="AM853" s="57"/>
      <c r="AN853" s="57"/>
      <c r="AO853" s="57"/>
      <c r="AP853" s="57"/>
      <c r="AQ853" s="57"/>
      <c r="AR853" s="57"/>
      <c r="AS853" s="57"/>
    </row>
    <row r="854" spans="1:45" ht="14.25" customHeight="1">
      <c r="A854" s="42" t="s">
        <v>7210</v>
      </c>
      <c r="B854" s="55" t="s">
        <v>7105</v>
      </c>
      <c r="C854" s="55" t="s">
        <v>7211</v>
      </c>
      <c r="D854" s="55" t="s">
        <v>7212</v>
      </c>
      <c r="E854" s="49" t="s">
        <v>197</v>
      </c>
      <c r="F854" s="61"/>
      <c r="G854" s="61">
        <v>44013</v>
      </c>
      <c r="H854" s="62" t="s">
        <v>7213</v>
      </c>
      <c r="I854" s="45" t="s">
        <v>219</v>
      </c>
      <c r="J854" s="45" t="e">
        <f ca="1">H854-CONTROLE!$A$2</f>
        <v>#VALUE!</v>
      </c>
      <c r="K854" s="46" t="e">
        <f t="shared" ca="1" si="155"/>
        <v>#VALUE!</v>
      </c>
      <c r="L854" s="42" t="s">
        <v>220</v>
      </c>
      <c r="M854" s="42" t="s">
        <v>221</v>
      </c>
      <c r="N854" s="42"/>
      <c r="O854" s="42" t="s">
        <v>7214</v>
      </c>
      <c r="P854" s="42" t="s">
        <v>5280</v>
      </c>
      <c r="Q854" s="42"/>
      <c r="R854" s="42" t="s">
        <v>226</v>
      </c>
      <c r="S854" s="42" t="s">
        <v>7215</v>
      </c>
      <c r="T854" s="42" t="s">
        <v>7216</v>
      </c>
      <c r="U854" s="42"/>
      <c r="V854" s="42" t="s">
        <v>230</v>
      </c>
      <c r="W854" s="42" t="s">
        <v>231</v>
      </c>
      <c r="X854" s="553"/>
      <c r="Y854" s="57"/>
      <c r="Z854" s="57"/>
      <c r="AA854" s="57"/>
      <c r="AB854" s="57"/>
      <c r="AC854" s="57"/>
      <c r="AD854" s="57"/>
      <c r="AE854" s="57"/>
      <c r="AF854" s="57"/>
      <c r="AG854" s="57"/>
      <c r="AH854" s="57"/>
      <c r="AI854" s="57"/>
      <c r="AJ854" s="57"/>
      <c r="AK854" s="57"/>
      <c r="AL854" s="57"/>
      <c r="AM854" s="57"/>
      <c r="AN854" s="57"/>
      <c r="AO854" s="57"/>
      <c r="AP854" s="57"/>
      <c r="AQ854" s="57"/>
      <c r="AR854" s="57"/>
      <c r="AS854" s="57"/>
    </row>
    <row r="855" spans="1:45" ht="14.25" customHeight="1">
      <c r="A855" s="55" t="s">
        <v>7217</v>
      </c>
      <c r="B855" s="42" t="s">
        <v>6754</v>
      </c>
      <c r="C855" s="55" t="s">
        <v>7218</v>
      </c>
      <c r="D855" s="42" t="s">
        <v>6781</v>
      </c>
      <c r="E855" s="49" t="s">
        <v>6757</v>
      </c>
      <c r="F855" s="61"/>
      <c r="G855" s="61">
        <v>44132</v>
      </c>
      <c r="H855" s="116">
        <v>44497</v>
      </c>
      <c r="I855" s="45" t="s">
        <v>361</v>
      </c>
      <c r="J855" s="45">
        <f ca="1">H855-CONTROLE!$A$2</f>
        <v>-753</v>
      </c>
      <c r="K855" s="46" t="str">
        <f t="shared" ca="1" si="155"/>
        <v>ENCERRADO</v>
      </c>
      <c r="L855" s="42" t="s">
        <v>154</v>
      </c>
      <c r="M855" s="42" t="s">
        <v>155</v>
      </c>
      <c r="N855" s="42"/>
      <c r="O855" s="42" t="s">
        <v>5894</v>
      </c>
      <c r="P855" s="42" t="s">
        <v>6633</v>
      </c>
      <c r="Q855" s="55"/>
      <c r="R855" s="55" t="s">
        <v>160</v>
      </c>
      <c r="S855" s="55" t="s">
        <v>163</v>
      </c>
      <c r="T855" s="55" t="s">
        <v>7219</v>
      </c>
      <c r="U855" s="42"/>
      <c r="V855" s="42" t="s">
        <v>161</v>
      </c>
      <c r="W855" s="42" t="s">
        <v>162</v>
      </c>
      <c r="X855" s="553"/>
      <c r="Y855" s="57"/>
      <c r="Z855" s="57"/>
      <c r="AA855" s="57"/>
      <c r="AB855" s="57"/>
      <c r="AC855" s="57"/>
      <c r="AD855" s="57"/>
      <c r="AE855" s="57"/>
      <c r="AF855" s="57"/>
      <c r="AG855" s="57"/>
      <c r="AH855" s="57"/>
      <c r="AI855" s="57"/>
      <c r="AJ855" s="57"/>
      <c r="AK855" s="57"/>
      <c r="AL855" s="57"/>
      <c r="AM855" s="57"/>
      <c r="AN855" s="57"/>
      <c r="AO855" s="57"/>
      <c r="AP855" s="57"/>
      <c r="AQ855" s="57"/>
      <c r="AR855" s="57"/>
      <c r="AS855" s="57"/>
    </row>
    <row r="856" spans="1:45" ht="14.25" customHeight="1">
      <c r="A856" s="42" t="s">
        <v>7220</v>
      </c>
      <c r="B856" s="555" t="s">
        <v>7029</v>
      </c>
      <c r="C856" s="58" t="s">
        <v>7221</v>
      </c>
      <c r="D856" s="42" t="s">
        <v>7031</v>
      </c>
      <c r="E856" s="49" t="s">
        <v>1903</v>
      </c>
      <c r="F856" s="116"/>
      <c r="G856" s="116">
        <v>44518</v>
      </c>
      <c r="H856" s="116">
        <v>44610</v>
      </c>
      <c r="I856" s="45" t="s">
        <v>153</v>
      </c>
      <c r="J856" s="45">
        <f ca="1">H856-CONTROLE!$A$2</f>
        <v>-640</v>
      </c>
      <c r="K856" s="46" t="str">
        <f t="shared" ca="1" si="155"/>
        <v>ENCERRADO</v>
      </c>
      <c r="L856" s="42" t="s">
        <v>3258</v>
      </c>
      <c r="M856" s="42" t="s">
        <v>7222</v>
      </c>
      <c r="N856" s="110" t="s">
        <v>7223</v>
      </c>
      <c r="O856" s="42" t="s">
        <v>7057</v>
      </c>
      <c r="P856" s="42" t="s">
        <v>7058</v>
      </c>
      <c r="Q856" s="55"/>
      <c r="R856" s="55" t="s">
        <v>770</v>
      </c>
      <c r="S856" s="55" t="s">
        <v>3261</v>
      </c>
      <c r="T856" s="42" t="s">
        <v>3262</v>
      </c>
      <c r="U856" s="42"/>
      <c r="V856" s="42" t="s">
        <v>3264</v>
      </c>
      <c r="W856" s="42" t="s">
        <v>7224</v>
      </c>
      <c r="X856" s="553"/>
      <c r="Y856" s="57"/>
      <c r="Z856" s="57"/>
      <c r="AA856" s="57"/>
      <c r="AB856" s="57"/>
      <c r="AC856" s="57"/>
      <c r="AD856" s="57"/>
      <c r="AE856" s="57"/>
      <c r="AF856" s="57"/>
      <c r="AG856" s="57"/>
      <c r="AH856" s="57"/>
      <c r="AI856" s="57"/>
      <c r="AJ856" s="57"/>
      <c r="AK856" s="57"/>
      <c r="AL856" s="57"/>
      <c r="AM856" s="57"/>
      <c r="AN856" s="57"/>
      <c r="AO856" s="57"/>
      <c r="AP856" s="57"/>
      <c r="AQ856" s="57"/>
      <c r="AR856" s="57"/>
      <c r="AS856" s="57"/>
    </row>
    <row r="857" spans="1:45" ht="14.25" customHeight="1">
      <c r="A857" s="58" t="s">
        <v>7225</v>
      </c>
      <c r="B857" s="42" t="s">
        <v>7029</v>
      </c>
      <c r="C857" s="58" t="s">
        <v>7226</v>
      </c>
      <c r="D857" s="42" t="s">
        <v>7031</v>
      </c>
      <c r="E857" s="49" t="s">
        <v>1903</v>
      </c>
      <c r="F857" s="116"/>
      <c r="G857" s="116">
        <v>44123</v>
      </c>
      <c r="H857" s="61">
        <v>44488</v>
      </c>
      <c r="I857" s="45" t="s">
        <v>361</v>
      </c>
      <c r="J857" s="45">
        <f ca="1">H857-CONTROLE!$A$2</f>
        <v>-762</v>
      </c>
      <c r="K857" s="46" t="str">
        <f t="shared" ca="1" si="155"/>
        <v>ENCERRADO</v>
      </c>
      <c r="L857" s="42" t="s">
        <v>375</v>
      </c>
      <c r="M857" s="42" t="s">
        <v>7227</v>
      </c>
      <c r="N857" s="55"/>
      <c r="O857" s="55" t="s">
        <v>56</v>
      </c>
      <c r="P857" s="55" t="s">
        <v>812</v>
      </c>
      <c r="Q857" s="58"/>
      <c r="R857" s="58" t="s">
        <v>808</v>
      </c>
      <c r="S857" s="55" t="s">
        <v>3879</v>
      </c>
      <c r="T857" s="55" t="s">
        <v>3880</v>
      </c>
      <c r="U857" s="55"/>
      <c r="V857" s="55" t="s">
        <v>3882</v>
      </c>
      <c r="W857" s="55" t="s">
        <v>7228</v>
      </c>
      <c r="X857" s="553"/>
      <c r="Y857" s="57"/>
      <c r="Z857" s="57"/>
      <c r="AA857" s="57"/>
      <c r="AB857" s="57"/>
      <c r="AC857" s="57"/>
      <c r="AD857" s="57"/>
      <c r="AE857" s="57"/>
      <c r="AF857" s="57"/>
      <c r="AG857" s="57"/>
      <c r="AH857" s="57"/>
      <c r="AI857" s="57"/>
      <c r="AJ857" s="57"/>
      <c r="AK857" s="57"/>
      <c r="AL857" s="57"/>
      <c r="AM857" s="57"/>
      <c r="AN857" s="57"/>
      <c r="AO857" s="57"/>
      <c r="AP857" s="57"/>
      <c r="AQ857" s="57"/>
      <c r="AR857" s="57"/>
      <c r="AS857" s="57"/>
    </row>
    <row r="858" spans="1:45" ht="14.25" customHeight="1">
      <c r="A858" s="42" t="s">
        <v>7229</v>
      </c>
      <c r="B858" s="42" t="s">
        <v>6754</v>
      </c>
      <c r="C858" s="55" t="s">
        <v>7230</v>
      </c>
      <c r="D858" s="42" t="s">
        <v>6781</v>
      </c>
      <c r="E858" s="49" t="s">
        <v>6757</v>
      </c>
      <c r="F858" s="61"/>
      <c r="G858" s="61">
        <v>44160</v>
      </c>
      <c r="H858" s="116">
        <v>44525</v>
      </c>
      <c r="I858" s="45" t="s">
        <v>55</v>
      </c>
      <c r="J858" s="45">
        <f ca="1">H858-CONTROLE!$A$2</f>
        <v>-725</v>
      </c>
      <c r="K858" s="46" t="str">
        <f t="shared" ca="1" si="155"/>
        <v>ENCERRADO</v>
      </c>
      <c r="L858" s="42" t="s">
        <v>27</v>
      </c>
      <c r="M858" s="42" t="s">
        <v>28</v>
      </c>
      <c r="N858" s="42"/>
      <c r="O858" s="42" t="s">
        <v>43</v>
      </c>
      <c r="P858" s="42" t="s">
        <v>44</v>
      </c>
      <c r="Q858" s="55"/>
      <c r="R858" s="55" t="s">
        <v>32</v>
      </c>
      <c r="S858" s="55" t="s">
        <v>5290</v>
      </c>
      <c r="T858" s="42" t="s">
        <v>5869</v>
      </c>
      <c r="U858" s="42"/>
      <c r="V858" s="42" t="s">
        <v>4840</v>
      </c>
      <c r="W858" s="42" t="s">
        <v>2708</v>
      </c>
      <c r="X858" s="553"/>
      <c r="Y858" s="57"/>
      <c r="Z858" s="57"/>
      <c r="AA858" s="57"/>
      <c r="AB858" s="57"/>
      <c r="AC858" s="57"/>
      <c r="AD858" s="57"/>
      <c r="AE858" s="57"/>
      <c r="AF858" s="57"/>
      <c r="AG858" s="57"/>
      <c r="AH858" s="57"/>
      <c r="AI858" s="57"/>
      <c r="AJ858" s="57"/>
      <c r="AK858" s="57"/>
      <c r="AL858" s="57"/>
      <c r="AM858" s="57"/>
      <c r="AN858" s="57"/>
      <c r="AO858" s="57"/>
      <c r="AP858" s="57"/>
      <c r="AQ858" s="57"/>
      <c r="AR858" s="57"/>
      <c r="AS858" s="57"/>
    </row>
    <row r="859" spans="1:45" ht="14.25" customHeight="1">
      <c r="A859" s="42" t="s">
        <v>7231</v>
      </c>
      <c r="B859" s="55" t="s">
        <v>7232</v>
      </c>
      <c r="C859" s="55" t="s">
        <v>7233</v>
      </c>
      <c r="D859" s="55" t="s">
        <v>7234</v>
      </c>
      <c r="E859" s="49" t="s">
        <v>1049</v>
      </c>
      <c r="F859" s="49" t="s">
        <v>25</v>
      </c>
      <c r="G859" s="61">
        <v>44371</v>
      </c>
      <c r="H859" s="62" t="s">
        <v>7235</v>
      </c>
      <c r="I859" s="45" t="s">
        <v>219</v>
      </c>
      <c r="J859" s="45">
        <f ca="1">H859-CONTROLE!$A$2</f>
        <v>-149</v>
      </c>
      <c r="K859" s="46" t="str">
        <f t="shared" ca="1" si="155"/>
        <v>ENCERRADO</v>
      </c>
      <c r="L859" s="55" t="s">
        <v>6833</v>
      </c>
      <c r="M859" s="57" t="s">
        <v>85</v>
      </c>
      <c r="N859" s="55" t="s">
        <v>7236</v>
      </c>
      <c r="O859" s="42" t="s">
        <v>5962</v>
      </c>
      <c r="P859" s="57" t="s">
        <v>5963</v>
      </c>
      <c r="Q859" s="55" t="s">
        <v>7236</v>
      </c>
      <c r="R859" s="55" t="s">
        <v>90</v>
      </c>
      <c r="S859" s="55" t="s">
        <v>786</v>
      </c>
      <c r="T859" s="111" t="s">
        <v>334</v>
      </c>
      <c r="U859" s="111" t="s">
        <v>7237</v>
      </c>
      <c r="V859" s="42" t="s">
        <v>7238</v>
      </c>
      <c r="W859" s="42" t="s">
        <v>1309</v>
      </c>
      <c r="X859" s="111" t="s">
        <v>7237</v>
      </c>
      <c r="Y859" s="593"/>
      <c r="Z859" s="593"/>
      <c r="AA859" s="593"/>
      <c r="AB859" s="593"/>
      <c r="AC859" s="593"/>
      <c r="AD859" s="593"/>
      <c r="AE859" s="593"/>
      <c r="AF859" s="593"/>
      <c r="AG859" s="593"/>
      <c r="AH859" s="593"/>
      <c r="AI859" s="593"/>
      <c r="AJ859" s="593"/>
      <c r="AK859" s="593"/>
      <c r="AL859" s="593"/>
      <c r="AM859" s="593"/>
      <c r="AN859" s="593"/>
      <c r="AO859" s="593"/>
      <c r="AP859" s="593"/>
      <c r="AQ859" s="593"/>
      <c r="AR859" s="593"/>
      <c r="AS859" s="593"/>
    </row>
    <row r="860" spans="1:45" ht="14.25" customHeight="1">
      <c r="A860" s="31" t="s">
        <v>7239</v>
      </c>
      <c r="B860" s="32" t="s">
        <v>7116</v>
      </c>
      <c r="C860" s="32" t="s">
        <v>7240</v>
      </c>
      <c r="D860" s="32" t="s">
        <v>7118</v>
      </c>
      <c r="E860" s="33" t="s">
        <v>6546</v>
      </c>
      <c r="F860" s="33" t="s">
        <v>25</v>
      </c>
      <c r="G860" s="34">
        <v>44551</v>
      </c>
      <c r="H860" s="34">
        <v>44731</v>
      </c>
      <c r="I860" s="35" t="s">
        <v>219</v>
      </c>
      <c r="J860" s="36">
        <f ca="1">H860-CONTROLE!$A$2</f>
        <v>-519</v>
      </c>
      <c r="K860" s="37" t="str">
        <f t="shared" ca="1" si="155"/>
        <v>ENCERRADO</v>
      </c>
      <c r="L860" s="32" t="s">
        <v>790</v>
      </c>
      <c r="M860" s="32"/>
      <c r="N860" s="32" t="s">
        <v>7241</v>
      </c>
      <c r="O860" s="32" t="s">
        <v>787</v>
      </c>
      <c r="P860" s="32"/>
      <c r="Q860" s="39"/>
      <c r="R860" s="39" t="s">
        <v>553</v>
      </c>
      <c r="S860" s="32" t="s">
        <v>1314</v>
      </c>
      <c r="T860" s="32" t="s">
        <v>920</v>
      </c>
      <c r="U860" s="40"/>
      <c r="V860" s="32" t="s">
        <v>7242</v>
      </c>
      <c r="W860" s="32" t="s">
        <v>707</v>
      </c>
      <c r="X860" s="40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</row>
    <row r="861" spans="1:45" ht="14.25" customHeight="1">
      <c r="A861" s="42" t="s">
        <v>7243</v>
      </c>
      <c r="B861" s="42"/>
      <c r="C861" s="55" t="s">
        <v>7244</v>
      </c>
      <c r="D861" s="42" t="s">
        <v>2553</v>
      </c>
      <c r="E861" s="49" t="s">
        <v>1605</v>
      </c>
      <c r="F861" s="49" t="s">
        <v>25</v>
      </c>
      <c r="G861" s="61">
        <v>44189</v>
      </c>
      <c r="H861" s="116">
        <v>44774</v>
      </c>
      <c r="I861" s="45" t="s">
        <v>633</v>
      </c>
      <c r="J861" s="45">
        <f ca="1">H861-CONTROLE!$A$2</f>
        <v>-476</v>
      </c>
      <c r="K861" s="37" t="str">
        <f t="shared" ca="1" si="155"/>
        <v>ENCERRADO</v>
      </c>
      <c r="L861" s="42" t="s">
        <v>7245</v>
      </c>
      <c r="M861" s="42" t="s">
        <v>620</v>
      </c>
      <c r="N861" s="55" t="s">
        <v>7246</v>
      </c>
      <c r="O861" s="55" t="s">
        <v>617</v>
      </c>
      <c r="P861" s="56" t="s">
        <v>618</v>
      </c>
      <c r="Q861" s="56"/>
      <c r="R861" s="55" t="s">
        <v>7247</v>
      </c>
      <c r="S861" s="55" t="s">
        <v>1851</v>
      </c>
      <c r="T861" s="119" t="s">
        <v>612</v>
      </c>
      <c r="U861" s="119"/>
      <c r="V861" s="55" t="s">
        <v>803</v>
      </c>
      <c r="W861" s="42" t="s">
        <v>804</v>
      </c>
      <c r="X861" s="42"/>
      <c r="Y861" s="48"/>
      <c r="Z861" s="48"/>
      <c r="AA861" s="48"/>
      <c r="AB861" s="48"/>
      <c r="AC861" s="48"/>
      <c r="AD861" s="48"/>
      <c r="AE861" s="48"/>
      <c r="AF861" s="48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</row>
    <row r="862" spans="1:45" ht="14.25" customHeight="1">
      <c r="A862" s="42" t="s">
        <v>7243</v>
      </c>
      <c r="B862" s="42"/>
      <c r="C862" s="55" t="s">
        <v>7244</v>
      </c>
      <c r="D862" s="42" t="s">
        <v>2553</v>
      </c>
      <c r="E862" s="49" t="s">
        <v>1605</v>
      </c>
      <c r="F862" s="49" t="s">
        <v>25</v>
      </c>
      <c r="G862" s="61">
        <v>44189</v>
      </c>
      <c r="H862" s="116">
        <v>44774</v>
      </c>
      <c r="I862" s="45" t="s">
        <v>633</v>
      </c>
      <c r="J862" s="45">
        <f ca="1">H862-CONTROLE!$A$2</f>
        <v>-476</v>
      </c>
      <c r="K862" s="37" t="str">
        <f t="shared" ca="1" si="155"/>
        <v>ENCERRADO</v>
      </c>
      <c r="L862" s="42" t="s">
        <v>7245</v>
      </c>
      <c r="M862" s="42" t="s">
        <v>620</v>
      </c>
      <c r="N862" s="110" t="s">
        <v>7246</v>
      </c>
      <c r="O862" s="55" t="s">
        <v>617</v>
      </c>
      <c r="P862" s="56" t="s">
        <v>618</v>
      </c>
      <c r="Q862" s="56"/>
      <c r="R862" s="55" t="s">
        <v>7248</v>
      </c>
      <c r="S862" s="55" t="s">
        <v>6771</v>
      </c>
      <c r="T862" s="42" t="s">
        <v>4627</v>
      </c>
      <c r="U862" s="42"/>
      <c r="V862" s="55" t="s">
        <v>4237</v>
      </c>
      <c r="W862" s="42" t="s">
        <v>7249</v>
      </c>
      <c r="X862" s="42"/>
      <c r="Y862" s="48"/>
      <c r="Z862" s="48"/>
      <c r="AA862" s="48"/>
      <c r="AB862" s="48"/>
      <c r="AC862" s="48"/>
      <c r="AD862" s="48"/>
      <c r="AE862" s="48"/>
      <c r="AF862" s="48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</row>
    <row r="863" spans="1:45" ht="14.25" customHeight="1">
      <c r="A863" s="31" t="s">
        <v>7250</v>
      </c>
      <c r="B863" s="32" t="s">
        <v>7116</v>
      </c>
      <c r="C863" s="32" t="s">
        <v>7251</v>
      </c>
      <c r="D863" s="32" t="s">
        <v>7118</v>
      </c>
      <c r="E863" s="33" t="s">
        <v>6546</v>
      </c>
      <c r="F863" s="33" t="s">
        <v>25</v>
      </c>
      <c r="G863" s="34">
        <v>44548</v>
      </c>
      <c r="H863" s="34" t="s">
        <v>7123</v>
      </c>
      <c r="I863" s="35" t="s">
        <v>219</v>
      </c>
      <c r="J863" s="36">
        <f ca="1">H863-CONTROLE!$A$2</f>
        <v>-520</v>
      </c>
      <c r="K863" s="37" t="str">
        <f t="shared" ca="1" si="155"/>
        <v>ENCERRADO</v>
      </c>
      <c r="L863" s="32" t="s">
        <v>857</v>
      </c>
      <c r="M863" s="32" t="s">
        <v>1124</v>
      </c>
      <c r="N863" s="32" t="s">
        <v>7252</v>
      </c>
      <c r="O863" s="32" t="s">
        <v>281</v>
      </c>
      <c r="P863" s="32" t="s">
        <v>282</v>
      </c>
      <c r="Q863" s="39"/>
      <c r="R863" s="39" t="s">
        <v>7253</v>
      </c>
      <c r="S863" s="32" t="s">
        <v>289</v>
      </c>
      <c r="T863" s="32" t="s">
        <v>290</v>
      </c>
      <c r="U863" s="40"/>
      <c r="V863" s="32" t="s">
        <v>287</v>
      </c>
      <c r="W863" s="32" t="s">
        <v>288</v>
      </c>
      <c r="X863" s="40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</row>
    <row r="864" spans="1:45" ht="14.25" customHeight="1">
      <c r="A864" s="31" t="s">
        <v>7250</v>
      </c>
      <c r="B864" s="32" t="s">
        <v>7116</v>
      </c>
      <c r="C864" s="32" t="s">
        <v>7251</v>
      </c>
      <c r="D864" s="32" t="s">
        <v>7118</v>
      </c>
      <c r="E864" s="33" t="s">
        <v>6546</v>
      </c>
      <c r="F864" s="33" t="s">
        <v>25</v>
      </c>
      <c r="G864" s="34">
        <v>44548</v>
      </c>
      <c r="H864" s="34" t="s">
        <v>7123</v>
      </c>
      <c r="I864" s="35" t="s">
        <v>219</v>
      </c>
      <c r="J864" s="36">
        <f ca="1">H864-CONTROLE!$A$2</f>
        <v>-520</v>
      </c>
      <c r="K864" s="37" t="str">
        <f t="shared" ca="1" si="155"/>
        <v>ENCERRADO</v>
      </c>
      <c r="L864" s="32" t="s">
        <v>857</v>
      </c>
      <c r="M864" s="32" t="s">
        <v>1124</v>
      </c>
      <c r="N864" s="32" t="s">
        <v>7252</v>
      </c>
      <c r="O864" s="32" t="s">
        <v>281</v>
      </c>
      <c r="P864" s="32" t="s">
        <v>282</v>
      </c>
      <c r="Q864" s="39"/>
      <c r="R864" s="39" t="s">
        <v>7254</v>
      </c>
      <c r="S864" s="32" t="s">
        <v>1727</v>
      </c>
      <c r="T864" s="32" t="s">
        <v>1728</v>
      </c>
      <c r="U864" s="40"/>
      <c r="V864" s="32" t="s">
        <v>2074</v>
      </c>
      <c r="W864" s="32" t="s">
        <v>1026</v>
      </c>
      <c r="X864" s="40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</row>
    <row r="865" spans="1:45" ht="14.25" customHeight="1">
      <c r="A865" s="42" t="s">
        <v>7255</v>
      </c>
      <c r="B865" s="42" t="s">
        <v>7116</v>
      </c>
      <c r="C865" s="42" t="s">
        <v>7256</v>
      </c>
      <c r="D865" s="42" t="s">
        <v>7118</v>
      </c>
      <c r="E865" s="49" t="s">
        <v>7257</v>
      </c>
      <c r="F865" s="49" t="s">
        <v>25</v>
      </c>
      <c r="G865" s="116">
        <v>44558</v>
      </c>
      <c r="H865" s="62" t="s">
        <v>7075</v>
      </c>
      <c r="I865" s="45" t="s">
        <v>219</v>
      </c>
      <c r="J865" s="45">
        <f ca="1">H865-CONTROLE!$A$2</f>
        <v>-510</v>
      </c>
      <c r="K865" s="46" t="str">
        <f t="shared" ca="1" si="155"/>
        <v>ENCERRADO</v>
      </c>
      <c r="L865" s="55" t="s">
        <v>2279</v>
      </c>
      <c r="M865" s="119" t="s">
        <v>348</v>
      </c>
      <c r="N865" s="50" t="s">
        <v>7258</v>
      </c>
      <c r="O865" s="42" t="s">
        <v>7259</v>
      </c>
      <c r="P865" s="42" t="s">
        <v>7260</v>
      </c>
      <c r="Q865" s="55" t="s">
        <v>7258</v>
      </c>
      <c r="R865" s="55" t="s">
        <v>346</v>
      </c>
      <c r="S865" s="42" t="s">
        <v>7261</v>
      </c>
      <c r="T865" s="42" t="s">
        <v>342</v>
      </c>
      <c r="U865" s="42" t="s">
        <v>7262</v>
      </c>
      <c r="V865" s="42" t="s">
        <v>7263</v>
      </c>
      <c r="W865" s="42" t="s">
        <v>7264</v>
      </c>
      <c r="X865" s="42" t="s">
        <v>7262</v>
      </c>
      <c r="Y865" s="48"/>
      <c r="Z865" s="48"/>
      <c r="AA865" s="48"/>
      <c r="AB865" s="48"/>
      <c r="AC865" s="48"/>
      <c r="AD865" s="48"/>
      <c r="AE865" s="48"/>
      <c r="AF865" s="48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</row>
    <row r="866" spans="1:45" ht="14.25" customHeight="1">
      <c r="A866" s="31" t="s">
        <v>7265</v>
      </c>
      <c r="B866" s="32" t="s">
        <v>7116</v>
      </c>
      <c r="C866" s="32" t="s">
        <v>7266</v>
      </c>
      <c r="D866" s="32" t="s">
        <v>7267</v>
      </c>
      <c r="E866" s="33" t="s">
        <v>6546</v>
      </c>
      <c r="F866" s="33" t="s">
        <v>25</v>
      </c>
      <c r="G866" s="34">
        <v>44557</v>
      </c>
      <c r="H866" s="34" t="s">
        <v>7268</v>
      </c>
      <c r="I866" s="35" t="s">
        <v>219</v>
      </c>
      <c r="J866" s="36">
        <f ca="1">H866-CONTROLE!$A$2</f>
        <v>-511</v>
      </c>
      <c r="K866" s="37" t="str">
        <f t="shared" ca="1" si="155"/>
        <v>ENCERRADO</v>
      </c>
      <c r="L866" s="32" t="s">
        <v>523</v>
      </c>
      <c r="M866" s="32" t="s">
        <v>7201</v>
      </c>
      <c r="N866" s="32"/>
      <c r="O866" s="32" t="s">
        <v>724</v>
      </c>
      <c r="P866" s="32" t="s">
        <v>7202</v>
      </c>
      <c r="Q866" s="39"/>
      <c r="R866" s="39" t="s">
        <v>528</v>
      </c>
      <c r="S866" s="32" t="s">
        <v>529</v>
      </c>
      <c r="T866" s="32" t="s">
        <v>530</v>
      </c>
      <c r="U866" s="40"/>
      <c r="V866" s="32" t="s">
        <v>2632</v>
      </c>
      <c r="W866" s="32" t="s">
        <v>2633</v>
      </c>
      <c r="X866" s="40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</row>
    <row r="867" spans="1:45" ht="14.25" customHeight="1">
      <c r="A867" s="42" t="s">
        <v>7269</v>
      </c>
      <c r="B867" s="42" t="s">
        <v>6995</v>
      </c>
      <c r="C867" s="42" t="s">
        <v>7270</v>
      </c>
      <c r="D867" s="42" t="s">
        <v>6781</v>
      </c>
      <c r="E867" s="49" t="s">
        <v>6757</v>
      </c>
      <c r="F867" s="61"/>
      <c r="G867" s="61">
        <v>44025</v>
      </c>
      <c r="H867" s="62" t="s">
        <v>7271</v>
      </c>
      <c r="I867" s="45" t="s">
        <v>236</v>
      </c>
      <c r="J867" s="45">
        <f ca="1">H867-CONTROLE!$A$2</f>
        <v>-861</v>
      </c>
      <c r="K867" s="46" t="str">
        <f t="shared" ca="1" si="155"/>
        <v>ENCERRADO</v>
      </c>
      <c r="L867" s="65" t="s">
        <v>5759</v>
      </c>
      <c r="M867" s="42" t="s">
        <v>2192</v>
      </c>
      <c r="N867" s="42"/>
      <c r="O867" s="42" t="s">
        <v>5757</v>
      </c>
      <c r="P867" s="42" t="s">
        <v>5758</v>
      </c>
      <c r="Q867" s="42"/>
      <c r="R867" s="42" t="s">
        <v>226</v>
      </c>
      <c r="S867" s="42" t="s">
        <v>7272</v>
      </c>
      <c r="T867" s="65" t="s">
        <v>7273</v>
      </c>
      <c r="U867" s="65"/>
      <c r="V867" s="65" t="s">
        <v>1167</v>
      </c>
      <c r="W867" s="42" t="s">
        <v>7274</v>
      </c>
      <c r="X867" s="553"/>
      <c r="Y867" s="57"/>
      <c r="Z867" s="57"/>
      <c r="AA867" s="57"/>
      <c r="AB867" s="57"/>
      <c r="AC867" s="57"/>
      <c r="AD867" s="57"/>
      <c r="AE867" s="57"/>
      <c r="AF867" s="57"/>
      <c r="AG867" s="57"/>
      <c r="AH867" s="57"/>
      <c r="AI867" s="57"/>
      <c r="AJ867" s="57"/>
      <c r="AK867" s="57"/>
      <c r="AL867" s="57"/>
      <c r="AM867" s="57"/>
      <c r="AN867" s="57"/>
      <c r="AO867" s="57"/>
      <c r="AP867" s="57"/>
      <c r="AQ867" s="57"/>
      <c r="AR867" s="57"/>
      <c r="AS867" s="57"/>
    </row>
    <row r="868" spans="1:45" ht="14.25" customHeight="1">
      <c r="A868" s="42" t="s">
        <v>7275</v>
      </c>
      <c r="B868" s="42" t="s">
        <v>7116</v>
      </c>
      <c r="C868" s="42" t="s">
        <v>7276</v>
      </c>
      <c r="D868" s="42" t="s">
        <v>7118</v>
      </c>
      <c r="E868" s="49" t="s">
        <v>6546</v>
      </c>
      <c r="F868" s="49" t="s">
        <v>25</v>
      </c>
      <c r="G868" s="116">
        <v>44552</v>
      </c>
      <c r="H868" s="62" t="s">
        <v>7277</v>
      </c>
      <c r="I868" s="45" t="s">
        <v>219</v>
      </c>
      <c r="J868" s="45">
        <f ca="1">H868-CONTROLE!$A$2</f>
        <v>-516</v>
      </c>
      <c r="K868" s="37" t="str">
        <f t="shared" ca="1" si="155"/>
        <v>ENCERRADO</v>
      </c>
      <c r="L868" s="42" t="s">
        <v>264</v>
      </c>
      <c r="M868" s="42" t="s">
        <v>265</v>
      </c>
      <c r="N868" s="42"/>
      <c r="O868" s="42" t="s">
        <v>7278</v>
      </c>
      <c r="P868" s="42" t="s">
        <v>268</v>
      </c>
      <c r="Q868" s="55"/>
      <c r="R868" s="55" t="s">
        <v>770</v>
      </c>
      <c r="S868" s="42" t="s">
        <v>264</v>
      </c>
      <c r="T868" s="42" t="s">
        <v>265</v>
      </c>
      <c r="U868" s="42"/>
      <c r="V868" s="42" t="s">
        <v>7278</v>
      </c>
      <c r="W868" s="42" t="s">
        <v>268</v>
      </c>
      <c r="X868" s="42"/>
      <c r="Y868" s="48"/>
      <c r="Z868" s="48"/>
      <c r="AA868" s="48"/>
      <c r="AB868" s="48"/>
      <c r="AC868" s="48"/>
      <c r="AD868" s="48"/>
      <c r="AE868" s="48"/>
      <c r="AF868" s="48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</row>
    <row r="869" spans="1:45" ht="14.25" customHeight="1">
      <c r="A869" s="42" t="s">
        <v>7279</v>
      </c>
      <c r="B869" s="42" t="s">
        <v>7029</v>
      </c>
      <c r="C869" s="42" t="s">
        <v>7280</v>
      </c>
      <c r="D869" s="42" t="s">
        <v>7031</v>
      </c>
      <c r="E869" s="49" t="s">
        <v>1903</v>
      </c>
      <c r="F869" s="49" t="s">
        <v>25</v>
      </c>
      <c r="G869" s="116">
        <v>44534</v>
      </c>
      <c r="H869" s="62" t="s">
        <v>7281</v>
      </c>
      <c r="I869" s="45" t="s">
        <v>219</v>
      </c>
      <c r="J869" s="45">
        <f ca="1">H869-CONTROLE!$A$2</f>
        <v>-534</v>
      </c>
      <c r="K869" s="46" t="str">
        <f t="shared" ca="1" si="155"/>
        <v>ENCERRADO</v>
      </c>
      <c r="L869" s="42" t="s">
        <v>1093</v>
      </c>
      <c r="M869" s="42" t="s">
        <v>73</v>
      </c>
      <c r="N869" s="110" t="s">
        <v>7282</v>
      </c>
      <c r="O869" s="42" t="s">
        <v>320</v>
      </c>
      <c r="P869" s="42" t="s">
        <v>321</v>
      </c>
      <c r="Q869" s="55"/>
      <c r="R869" s="55" t="s">
        <v>77</v>
      </c>
      <c r="S869" s="42" t="s">
        <v>7283</v>
      </c>
      <c r="T869" s="42" t="s">
        <v>2608</v>
      </c>
      <c r="U869" s="42"/>
      <c r="V869" s="42" t="s">
        <v>2610</v>
      </c>
      <c r="W869" s="374" t="s">
        <v>2611</v>
      </c>
      <c r="X869" s="374"/>
      <c r="Y869" s="375"/>
      <c r="Z869" s="375"/>
      <c r="AA869" s="375"/>
      <c r="AB869" s="375"/>
      <c r="AC869" s="375"/>
      <c r="AD869" s="375"/>
      <c r="AE869" s="375"/>
      <c r="AF869" s="375"/>
      <c r="AG869" s="375"/>
      <c r="AH869" s="375"/>
      <c r="AI869" s="375"/>
      <c r="AJ869" s="375"/>
      <c r="AK869" s="375"/>
      <c r="AL869" s="375"/>
      <c r="AM869" s="375"/>
      <c r="AN869" s="375"/>
      <c r="AO869" s="375"/>
      <c r="AP869" s="375"/>
      <c r="AQ869" s="375"/>
      <c r="AR869" s="375"/>
      <c r="AS869" s="375"/>
    </row>
    <row r="870" spans="1:45" ht="14.25" customHeight="1">
      <c r="A870" s="42" t="s">
        <v>7284</v>
      </c>
      <c r="B870" s="42" t="s">
        <v>7116</v>
      </c>
      <c r="C870" s="42" t="s">
        <v>7285</v>
      </c>
      <c r="D870" s="42" t="s">
        <v>7267</v>
      </c>
      <c r="E870" s="49" t="s">
        <v>6546</v>
      </c>
      <c r="F870" s="49" t="s">
        <v>25</v>
      </c>
      <c r="G870" s="116">
        <v>44560</v>
      </c>
      <c r="H870" s="62" t="s">
        <v>7075</v>
      </c>
      <c r="I870" s="45" t="s">
        <v>219</v>
      </c>
      <c r="J870" s="45">
        <f ca="1">H870-CONTROLE!$A$2</f>
        <v>-510</v>
      </c>
      <c r="K870" s="46" t="str">
        <f t="shared" ca="1" si="155"/>
        <v>ENCERRADO</v>
      </c>
      <c r="L870" s="55" t="s">
        <v>1854</v>
      </c>
      <c r="M870" s="119" t="s">
        <v>5569</v>
      </c>
      <c r="N870" s="50"/>
      <c r="O870" s="42" t="s">
        <v>7245</v>
      </c>
      <c r="P870" s="42"/>
      <c r="Q870" s="55"/>
      <c r="R870" s="55" t="s">
        <v>616</v>
      </c>
      <c r="S870" s="42" t="s">
        <v>617</v>
      </c>
      <c r="T870" s="42" t="s">
        <v>618</v>
      </c>
      <c r="U870" s="42"/>
      <c r="V870" s="42" t="s">
        <v>7286</v>
      </c>
      <c r="W870" s="42" t="s">
        <v>804</v>
      </c>
      <c r="X870" s="42"/>
      <c r="Y870" s="48"/>
      <c r="Z870" s="48"/>
      <c r="AA870" s="48"/>
      <c r="AB870" s="48"/>
      <c r="AC870" s="48"/>
      <c r="AD870" s="48"/>
      <c r="AE870" s="48"/>
      <c r="AF870" s="48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</row>
    <row r="871" spans="1:45" ht="14.25" customHeight="1">
      <c r="A871" s="42" t="s">
        <v>7287</v>
      </c>
      <c r="B871" s="42" t="s">
        <v>7288</v>
      </c>
      <c r="C871" s="42"/>
      <c r="D871" s="42" t="s">
        <v>7289</v>
      </c>
      <c r="E871" s="49" t="s">
        <v>2596</v>
      </c>
      <c r="F871" s="602"/>
      <c r="G871" s="602"/>
      <c r="H871" s="62" t="s">
        <v>7290</v>
      </c>
      <c r="I871" s="45" t="s">
        <v>153</v>
      </c>
      <c r="J871" s="45">
        <f ca="1">H871-CONTROLE!$A$2</f>
        <v>-995</v>
      </c>
      <c r="K871" s="262" t="str">
        <f t="shared" ca="1" si="155"/>
        <v>ENCERRADO</v>
      </c>
      <c r="L871" s="42" t="s">
        <v>7291</v>
      </c>
      <c r="M871" s="42" t="s">
        <v>7292</v>
      </c>
      <c r="N871" s="42"/>
      <c r="O871" s="42" t="s">
        <v>7293</v>
      </c>
      <c r="P871" s="42" t="s">
        <v>7294</v>
      </c>
      <c r="Q871" s="55"/>
      <c r="R871" s="55" t="s">
        <v>4818</v>
      </c>
      <c r="S871" s="42" t="s">
        <v>3383</v>
      </c>
      <c r="T871" s="42" t="s">
        <v>4608</v>
      </c>
      <c r="U871" s="42"/>
      <c r="V871" s="42" t="s">
        <v>1316</v>
      </c>
      <c r="W871" s="42" t="s">
        <v>4607</v>
      </c>
      <c r="X871" s="553"/>
      <c r="Y871" s="57"/>
      <c r="Z871" s="57"/>
      <c r="AA871" s="57"/>
      <c r="AB871" s="57"/>
      <c r="AC871" s="57"/>
      <c r="AD871" s="57"/>
      <c r="AE871" s="57"/>
      <c r="AF871" s="57"/>
      <c r="AG871" s="57"/>
      <c r="AH871" s="57"/>
      <c r="AI871" s="57"/>
      <c r="AJ871" s="57"/>
      <c r="AK871" s="57"/>
      <c r="AL871" s="57"/>
      <c r="AM871" s="57"/>
      <c r="AN871" s="57"/>
      <c r="AO871" s="57"/>
      <c r="AP871" s="57"/>
      <c r="AQ871" s="57"/>
      <c r="AR871" s="57"/>
      <c r="AS871" s="57"/>
    </row>
    <row r="872" spans="1:45" ht="14.25" customHeight="1">
      <c r="A872" s="42" t="s">
        <v>7295</v>
      </c>
      <c r="B872" s="42" t="s">
        <v>6754</v>
      </c>
      <c r="C872" s="42" t="s">
        <v>7296</v>
      </c>
      <c r="D872" s="42" t="s">
        <v>6781</v>
      </c>
      <c r="E872" s="49" t="s">
        <v>6757</v>
      </c>
      <c r="F872" s="116"/>
      <c r="G872" s="116">
        <v>44027</v>
      </c>
      <c r="H872" s="62" t="s">
        <v>7297</v>
      </c>
      <c r="I872" s="45" t="s">
        <v>236</v>
      </c>
      <c r="J872" s="45">
        <f ca="1">H872-CONTROLE!$A$2</f>
        <v>-859</v>
      </c>
      <c r="K872" s="46" t="str">
        <f t="shared" ca="1" si="155"/>
        <v>ENCERRADO</v>
      </c>
      <c r="L872" s="42" t="s">
        <v>2218</v>
      </c>
      <c r="M872" s="42"/>
      <c r="N872" s="42" t="s">
        <v>7298</v>
      </c>
      <c r="O872" s="42" t="s">
        <v>683</v>
      </c>
      <c r="P872" s="42"/>
      <c r="Q872" s="42" t="s">
        <v>7298</v>
      </c>
      <c r="R872" s="436" t="s">
        <v>309</v>
      </c>
      <c r="S872" s="58" t="s">
        <v>3130</v>
      </c>
      <c r="T872" s="126"/>
      <c r="U872" s="58" t="s">
        <v>7299</v>
      </c>
      <c r="V872" s="58" t="s">
        <v>1659</v>
      </c>
      <c r="W872" s="58" t="s">
        <v>7299</v>
      </c>
      <c r="X872" s="553"/>
      <c r="Y872" s="57"/>
      <c r="Z872" s="57"/>
      <c r="AA872" s="57"/>
      <c r="AB872" s="57"/>
      <c r="AC872" s="57"/>
      <c r="AD872" s="57"/>
      <c r="AE872" s="57"/>
      <c r="AF872" s="57"/>
      <c r="AG872" s="57"/>
      <c r="AH872" s="57"/>
      <c r="AI872" s="57"/>
      <c r="AJ872" s="57"/>
      <c r="AK872" s="57"/>
      <c r="AL872" s="57"/>
      <c r="AM872" s="57"/>
      <c r="AN872" s="57"/>
      <c r="AO872" s="57"/>
      <c r="AP872" s="57"/>
      <c r="AQ872" s="57"/>
      <c r="AR872" s="57"/>
      <c r="AS872" s="57"/>
    </row>
    <row r="873" spans="1:45" ht="14.25" customHeight="1">
      <c r="A873" s="42" t="s">
        <v>7300</v>
      </c>
      <c r="B873" s="42" t="s">
        <v>7301</v>
      </c>
      <c r="C873" s="42"/>
      <c r="D873" s="42" t="s">
        <v>7087</v>
      </c>
      <c r="E873" s="49" t="s">
        <v>1605</v>
      </c>
      <c r="F873" s="61"/>
      <c r="G873" s="61">
        <v>44044</v>
      </c>
      <c r="H873" s="62" t="s">
        <v>7302</v>
      </c>
      <c r="I873" s="45" t="s">
        <v>236</v>
      </c>
      <c r="J873" s="45">
        <f ca="1">H873-CONTROLE!$A$2</f>
        <v>-842</v>
      </c>
      <c r="K873" s="46" t="str">
        <f t="shared" ca="1" si="155"/>
        <v>ENCERRADO</v>
      </c>
      <c r="L873" s="42" t="s">
        <v>220</v>
      </c>
      <c r="M873" s="42" t="s">
        <v>1022</v>
      </c>
      <c r="N873" s="42"/>
      <c r="O873" s="42" t="s">
        <v>223</v>
      </c>
      <c r="P873" s="42" t="s">
        <v>224</v>
      </c>
      <c r="Q873" s="42"/>
      <c r="R873" s="42" t="s">
        <v>226</v>
      </c>
      <c r="S873" s="55" t="s">
        <v>1727</v>
      </c>
      <c r="T873" s="111" t="s">
        <v>1728</v>
      </c>
      <c r="U873" s="55"/>
      <c r="V873" s="55" t="s">
        <v>4473</v>
      </c>
      <c r="W873" s="111" t="s">
        <v>7249</v>
      </c>
      <c r="X873" s="553"/>
      <c r="Y873" s="57"/>
      <c r="Z873" s="57"/>
      <c r="AA873" s="57"/>
      <c r="AB873" s="57"/>
      <c r="AC873" s="57"/>
      <c r="AD873" s="57"/>
      <c r="AE873" s="57"/>
      <c r="AF873" s="57"/>
      <c r="AG873" s="57"/>
      <c r="AH873" s="57"/>
      <c r="AI873" s="57"/>
      <c r="AJ873" s="57"/>
      <c r="AK873" s="57"/>
      <c r="AL873" s="57"/>
      <c r="AM873" s="57"/>
      <c r="AN873" s="57"/>
      <c r="AO873" s="57"/>
      <c r="AP873" s="57"/>
      <c r="AQ873" s="57"/>
      <c r="AR873" s="57"/>
      <c r="AS873" s="57"/>
    </row>
    <row r="874" spans="1:45" ht="14.25" customHeight="1">
      <c r="A874" s="42" t="s">
        <v>7303</v>
      </c>
      <c r="B874" s="55" t="s">
        <v>7304</v>
      </c>
      <c r="C874" s="55"/>
      <c r="D874" s="55" t="s">
        <v>7305</v>
      </c>
      <c r="E874" s="49" t="s">
        <v>7306</v>
      </c>
      <c r="F874" s="602"/>
      <c r="G874" s="602">
        <v>44165</v>
      </c>
      <c r="H874" s="62" t="s">
        <v>7307</v>
      </c>
      <c r="I874" s="45" t="s">
        <v>55</v>
      </c>
      <c r="J874" s="45">
        <f ca="1">H874-CONTROLE!$A$2</f>
        <v>-720</v>
      </c>
      <c r="K874" s="46" t="str">
        <f t="shared" ca="1" si="155"/>
        <v>ENCERRADO</v>
      </c>
      <c r="L874" s="42" t="s">
        <v>191</v>
      </c>
      <c r="M874" s="42" t="s">
        <v>879</v>
      </c>
      <c r="N874" s="42"/>
      <c r="O874" s="42" t="s">
        <v>7308</v>
      </c>
      <c r="P874" s="42" t="s">
        <v>186</v>
      </c>
      <c r="Q874" s="42"/>
      <c r="R874" s="42" t="s">
        <v>187</v>
      </c>
      <c r="S874" s="42" t="s">
        <v>7309</v>
      </c>
      <c r="T874" s="42" t="s">
        <v>7310</v>
      </c>
      <c r="U874" s="55"/>
      <c r="V874" s="55" t="s">
        <v>7311</v>
      </c>
      <c r="W874" s="58" t="s">
        <v>7312</v>
      </c>
      <c r="X874" s="553"/>
      <c r="Y874" s="57"/>
      <c r="Z874" s="57"/>
      <c r="AA874" s="57"/>
      <c r="AB874" s="57"/>
      <c r="AC874" s="57"/>
      <c r="AD874" s="57"/>
      <c r="AE874" s="57"/>
      <c r="AF874" s="57"/>
      <c r="AG874" s="57"/>
      <c r="AH874" s="57"/>
      <c r="AI874" s="57"/>
      <c r="AJ874" s="57"/>
      <c r="AK874" s="57"/>
      <c r="AL874" s="57"/>
      <c r="AM874" s="57"/>
      <c r="AN874" s="57"/>
      <c r="AO874" s="57"/>
      <c r="AP874" s="57"/>
      <c r="AQ874" s="57"/>
      <c r="AR874" s="57"/>
      <c r="AS874" s="57"/>
    </row>
    <row r="875" spans="1:45" ht="14.25" customHeight="1">
      <c r="A875" s="42" t="s">
        <v>7313</v>
      </c>
      <c r="B875" s="42" t="s">
        <v>7029</v>
      </c>
      <c r="C875" s="58" t="s">
        <v>7314</v>
      </c>
      <c r="D875" s="42" t="s">
        <v>7031</v>
      </c>
      <c r="E875" s="49" t="s">
        <v>1903</v>
      </c>
      <c r="F875" s="602"/>
      <c r="G875" s="602">
        <v>44173</v>
      </c>
      <c r="H875" s="62" t="s">
        <v>7315</v>
      </c>
      <c r="I875" s="45" t="s">
        <v>26</v>
      </c>
      <c r="J875" s="45">
        <f ca="1">H875-CONTROLE!$A$2</f>
        <v>-712</v>
      </c>
      <c r="K875" s="46" t="str">
        <f t="shared" ca="1" si="155"/>
        <v>ENCERRADO</v>
      </c>
      <c r="L875" s="42" t="s">
        <v>27</v>
      </c>
      <c r="M875" s="42" t="s">
        <v>28</v>
      </c>
      <c r="N875" s="42"/>
      <c r="O875" s="42" t="s">
        <v>43</v>
      </c>
      <c r="P875" s="42" t="s">
        <v>44</v>
      </c>
      <c r="Q875" s="63"/>
      <c r="R875" s="63" t="s">
        <v>32</v>
      </c>
      <c r="S875" s="42" t="s">
        <v>5328</v>
      </c>
      <c r="T875" s="42" t="s">
        <v>3848</v>
      </c>
      <c r="U875" s="55"/>
      <c r="V875" s="55" t="s">
        <v>7316</v>
      </c>
      <c r="W875" s="58" t="s">
        <v>3851</v>
      </c>
      <c r="X875" s="553"/>
      <c r="Y875" s="57"/>
      <c r="Z875" s="57"/>
      <c r="AA875" s="57"/>
      <c r="AB875" s="57"/>
      <c r="AC875" s="57"/>
      <c r="AD875" s="57"/>
      <c r="AE875" s="57"/>
      <c r="AF875" s="57"/>
      <c r="AG875" s="57"/>
      <c r="AH875" s="57"/>
      <c r="AI875" s="57"/>
      <c r="AJ875" s="57"/>
      <c r="AK875" s="57"/>
      <c r="AL875" s="57"/>
      <c r="AM875" s="57"/>
      <c r="AN875" s="57"/>
      <c r="AO875" s="57"/>
      <c r="AP875" s="57"/>
      <c r="AQ875" s="57"/>
      <c r="AR875" s="57"/>
      <c r="AS875" s="57"/>
    </row>
    <row r="876" spans="1:45" ht="14.25" customHeight="1">
      <c r="A876" s="42" t="s">
        <v>7317</v>
      </c>
      <c r="B876" s="42" t="s">
        <v>6754</v>
      </c>
      <c r="C876" s="42" t="s">
        <v>7318</v>
      </c>
      <c r="D876" s="42" t="s">
        <v>6781</v>
      </c>
      <c r="E876" s="49" t="s">
        <v>6757</v>
      </c>
      <c r="F876" s="602"/>
      <c r="G876" s="602">
        <v>44180</v>
      </c>
      <c r="H876" s="62" t="s">
        <v>7319</v>
      </c>
      <c r="I876" s="45" t="s">
        <v>26</v>
      </c>
      <c r="J876" s="45">
        <f ca="1">H876-CONTROLE!$A$2</f>
        <v>-705</v>
      </c>
      <c r="K876" s="46" t="str">
        <f t="shared" ca="1" si="155"/>
        <v>ENCERRADO</v>
      </c>
      <c r="L876" s="42" t="s">
        <v>72</v>
      </c>
      <c r="M876" s="42" t="s">
        <v>73</v>
      </c>
      <c r="N876" s="42"/>
      <c r="O876" s="42" t="s">
        <v>75</v>
      </c>
      <c r="P876" s="42" t="s">
        <v>76</v>
      </c>
      <c r="Q876" s="63"/>
      <c r="R876" s="63" t="s">
        <v>4573</v>
      </c>
      <c r="S876" s="42" t="s">
        <v>295</v>
      </c>
      <c r="T876" s="42" t="s">
        <v>296</v>
      </c>
      <c r="U876" s="55"/>
      <c r="V876" s="55" t="s">
        <v>297</v>
      </c>
      <c r="W876" s="58" t="s">
        <v>298</v>
      </c>
      <c r="X876" s="553"/>
      <c r="Y876" s="57"/>
      <c r="Z876" s="57"/>
      <c r="AA876" s="57"/>
      <c r="AB876" s="57"/>
      <c r="AC876" s="57"/>
      <c r="AD876" s="57"/>
      <c r="AE876" s="57"/>
      <c r="AF876" s="57"/>
      <c r="AG876" s="57"/>
      <c r="AH876" s="57"/>
      <c r="AI876" s="57"/>
      <c r="AJ876" s="57"/>
      <c r="AK876" s="57"/>
      <c r="AL876" s="57"/>
      <c r="AM876" s="57"/>
      <c r="AN876" s="57"/>
      <c r="AO876" s="57"/>
      <c r="AP876" s="57"/>
      <c r="AQ876" s="57"/>
      <c r="AR876" s="57"/>
      <c r="AS876" s="57"/>
    </row>
    <row r="877" spans="1:45" ht="14.25" customHeight="1">
      <c r="A877" s="42" t="s">
        <v>7317</v>
      </c>
      <c r="B877" s="42" t="s">
        <v>6754</v>
      </c>
      <c r="C877" s="42" t="s">
        <v>7318</v>
      </c>
      <c r="D877" s="42" t="s">
        <v>6781</v>
      </c>
      <c r="E877" s="49" t="s">
        <v>6757</v>
      </c>
      <c r="F877" s="602"/>
      <c r="G877" s="602">
        <v>44180</v>
      </c>
      <c r="H877" s="62" t="s">
        <v>7319</v>
      </c>
      <c r="I877" s="45" t="s">
        <v>26</v>
      </c>
      <c r="J877" s="45">
        <f ca="1">H877-CONTROLE!$A$2</f>
        <v>-705</v>
      </c>
      <c r="K877" s="46" t="str">
        <f t="shared" ca="1" si="155"/>
        <v>ENCERRADO</v>
      </c>
      <c r="L877" s="42" t="s">
        <v>72</v>
      </c>
      <c r="M877" s="42" t="s">
        <v>73</v>
      </c>
      <c r="N877" s="42"/>
      <c r="O877" s="42" t="s">
        <v>75</v>
      </c>
      <c r="P877" s="42" t="s">
        <v>76</v>
      </c>
      <c r="Q877" s="63"/>
      <c r="R877" s="63" t="s">
        <v>7320</v>
      </c>
      <c r="S877" s="42" t="s">
        <v>1727</v>
      </c>
      <c r="T877" s="42" t="s">
        <v>5309</v>
      </c>
      <c r="U877" s="55"/>
      <c r="V877" s="55" t="s">
        <v>2074</v>
      </c>
      <c r="W877" s="58" t="s">
        <v>5440</v>
      </c>
      <c r="X877" s="553"/>
      <c r="Y877" s="57"/>
      <c r="Z877" s="57"/>
      <c r="AA877" s="57"/>
      <c r="AB877" s="57"/>
      <c r="AC877" s="57"/>
      <c r="AD877" s="57"/>
      <c r="AE877" s="57"/>
      <c r="AF877" s="57"/>
      <c r="AG877" s="57"/>
      <c r="AH877" s="57"/>
      <c r="AI877" s="57"/>
      <c r="AJ877" s="57"/>
      <c r="AK877" s="57"/>
      <c r="AL877" s="57"/>
      <c r="AM877" s="57"/>
      <c r="AN877" s="57"/>
      <c r="AO877" s="57"/>
      <c r="AP877" s="57"/>
      <c r="AQ877" s="57"/>
      <c r="AR877" s="57"/>
      <c r="AS877" s="57"/>
    </row>
    <row r="878" spans="1:45" ht="14.25" customHeight="1">
      <c r="A878" s="42" t="s">
        <v>7321</v>
      </c>
      <c r="B878" s="42" t="s">
        <v>7029</v>
      </c>
      <c r="C878" s="42" t="s">
        <v>7322</v>
      </c>
      <c r="D878" s="42" t="s">
        <v>6471</v>
      </c>
      <c r="E878" s="49" t="s">
        <v>1903</v>
      </c>
      <c r="F878" s="116"/>
      <c r="G878" s="116">
        <v>44159</v>
      </c>
      <c r="H878" s="62" t="s">
        <v>7323</v>
      </c>
      <c r="I878" s="45" t="s">
        <v>55</v>
      </c>
      <c r="J878" s="45">
        <f ca="1">H878-CONTROLE!$A$2</f>
        <v>-726</v>
      </c>
      <c r="K878" s="46" t="str">
        <f t="shared" ca="1" si="155"/>
        <v>ENCERRADO</v>
      </c>
      <c r="L878" s="42" t="s">
        <v>7324</v>
      </c>
      <c r="M878" s="42" t="s">
        <v>5581</v>
      </c>
      <c r="N878" s="42"/>
      <c r="O878" s="42" t="s">
        <v>59</v>
      </c>
      <c r="P878" s="42" t="s">
        <v>200</v>
      </c>
      <c r="Q878" s="58"/>
      <c r="R878" s="58" t="s">
        <v>7325</v>
      </c>
      <c r="S878" s="42" t="s">
        <v>7326</v>
      </c>
      <c r="T878" s="42" t="s">
        <v>7327</v>
      </c>
      <c r="U878" s="51"/>
      <c r="V878" s="51" t="s">
        <v>7328</v>
      </c>
      <c r="W878" s="51" t="s">
        <v>1281</v>
      </c>
      <c r="X878" s="553"/>
      <c r="Y878" s="57"/>
      <c r="Z878" s="57"/>
      <c r="AA878" s="57"/>
      <c r="AB878" s="57"/>
      <c r="AC878" s="57"/>
      <c r="AD878" s="57"/>
      <c r="AE878" s="57"/>
      <c r="AF878" s="57"/>
      <c r="AG878" s="57"/>
      <c r="AH878" s="57"/>
      <c r="AI878" s="57"/>
      <c r="AJ878" s="57"/>
      <c r="AK878" s="57"/>
      <c r="AL878" s="57"/>
      <c r="AM878" s="57"/>
      <c r="AN878" s="57"/>
      <c r="AO878" s="57"/>
      <c r="AP878" s="57"/>
      <c r="AQ878" s="57"/>
      <c r="AR878" s="57"/>
      <c r="AS878" s="57"/>
    </row>
    <row r="879" spans="1:45" ht="14.25" customHeight="1">
      <c r="A879" s="42" t="s">
        <v>7329</v>
      </c>
      <c r="B879" s="42" t="s">
        <v>7330</v>
      </c>
      <c r="C879" s="55" t="s">
        <v>7331</v>
      </c>
      <c r="D879" s="42" t="s">
        <v>7332</v>
      </c>
      <c r="E879" s="49" t="s">
        <v>1605</v>
      </c>
      <c r="F879" s="49" t="s">
        <v>25</v>
      </c>
      <c r="G879" s="62" t="s">
        <v>7131</v>
      </c>
      <c r="H879" s="62" t="s">
        <v>7333</v>
      </c>
      <c r="I879" s="45" t="s">
        <v>153</v>
      </c>
      <c r="J879" s="45">
        <f ca="1">H879-CONTROLE!$A$2</f>
        <v>-639</v>
      </c>
      <c r="K879" s="46" t="str">
        <f t="shared" ca="1" si="155"/>
        <v>ENCERRADO</v>
      </c>
      <c r="L879" s="42" t="s">
        <v>6051</v>
      </c>
      <c r="M879" s="42" t="s">
        <v>3769</v>
      </c>
      <c r="N879" s="42"/>
      <c r="O879" s="42" t="s">
        <v>56</v>
      </c>
      <c r="P879" s="42" t="s">
        <v>812</v>
      </c>
      <c r="Q879" s="63"/>
      <c r="R879" s="63" t="s">
        <v>7334</v>
      </c>
      <c r="S879" s="42" t="s">
        <v>7335</v>
      </c>
      <c r="T879" s="42" t="s">
        <v>7336</v>
      </c>
      <c r="U879" s="42"/>
      <c r="V879" s="55" t="s">
        <v>6052</v>
      </c>
      <c r="W879" s="58" t="s">
        <v>7337</v>
      </c>
      <c r="X879" s="58"/>
      <c r="Y879" s="59"/>
      <c r="Z879" s="57"/>
      <c r="AA879" s="57"/>
      <c r="AB879" s="57"/>
      <c r="AC879" s="57"/>
      <c r="AD879" s="57"/>
      <c r="AE879" s="57"/>
      <c r="AF879" s="57"/>
      <c r="AG879" s="57"/>
      <c r="AH879" s="57"/>
      <c r="AI879" s="57"/>
      <c r="AJ879" s="57"/>
      <c r="AK879" s="57"/>
      <c r="AL879" s="57"/>
      <c r="AM879" s="57"/>
      <c r="AN879" s="57"/>
      <c r="AO879" s="57"/>
      <c r="AP879" s="57"/>
      <c r="AQ879" s="57"/>
      <c r="AR879" s="57"/>
      <c r="AS879" s="57"/>
    </row>
    <row r="880" spans="1:45" ht="14.25" customHeight="1">
      <c r="A880" s="42" t="s">
        <v>7329</v>
      </c>
      <c r="B880" s="42" t="s">
        <v>7330</v>
      </c>
      <c r="C880" s="55" t="s">
        <v>7331</v>
      </c>
      <c r="D880" s="42" t="s">
        <v>7332</v>
      </c>
      <c r="E880" s="49" t="s">
        <v>1605</v>
      </c>
      <c r="F880" s="49" t="s">
        <v>25</v>
      </c>
      <c r="G880" s="62" t="s">
        <v>7131</v>
      </c>
      <c r="H880" s="62" t="s">
        <v>7333</v>
      </c>
      <c r="I880" s="45" t="s">
        <v>153</v>
      </c>
      <c r="J880" s="45">
        <f ca="1">H880-CONTROLE!$A$2</f>
        <v>-639</v>
      </c>
      <c r="K880" s="46" t="str">
        <f t="shared" ca="1" si="155"/>
        <v>ENCERRADO</v>
      </c>
      <c r="L880" s="42" t="s">
        <v>6051</v>
      </c>
      <c r="M880" s="42" t="s">
        <v>3769</v>
      </c>
      <c r="N880" s="42"/>
      <c r="O880" s="42" t="s">
        <v>56</v>
      </c>
      <c r="P880" s="42" t="s">
        <v>812</v>
      </c>
      <c r="Q880" s="63"/>
      <c r="R880" s="63" t="s">
        <v>1145</v>
      </c>
      <c r="S880" s="55" t="s">
        <v>6771</v>
      </c>
      <c r="T880" s="58" t="s">
        <v>7338</v>
      </c>
      <c r="U880" s="58"/>
      <c r="V880" s="42" t="s">
        <v>2330</v>
      </c>
      <c r="W880" s="42" t="s">
        <v>1613</v>
      </c>
      <c r="X880" s="42"/>
      <c r="Y880" s="48"/>
      <c r="Z880" s="57"/>
      <c r="AA880" s="57"/>
      <c r="AB880" s="57"/>
      <c r="AC880" s="57"/>
      <c r="AD880" s="57"/>
      <c r="AE880" s="57"/>
      <c r="AF880" s="57"/>
      <c r="AG880" s="57"/>
      <c r="AH880" s="57"/>
      <c r="AI880" s="57"/>
      <c r="AJ880" s="57"/>
      <c r="AK880" s="57"/>
      <c r="AL880" s="57"/>
      <c r="AM880" s="57"/>
      <c r="AN880" s="57"/>
      <c r="AO880" s="57"/>
      <c r="AP880" s="57"/>
      <c r="AQ880" s="57"/>
      <c r="AR880" s="57"/>
      <c r="AS880" s="57"/>
    </row>
    <row r="881" spans="1:45" ht="14.25" customHeight="1">
      <c r="A881" s="42" t="s">
        <v>7339</v>
      </c>
      <c r="B881" s="42" t="s">
        <v>7029</v>
      </c>
      <c r="C881" s="42" t="s">
        <v>7340</v>
      </c>
      <c r="D881" s="42" t="s">
        <v>6471</v>
      </c>
      <c r="E881" s="49" t="s">
        <v>1903</v>
      </c>
      <c r="F881" s="49" t="s">
        <v>25</v>
      </c>
      <c r="G881" s="602">
        <v>44295</v>
      </c>
      <c r="H881" s="62" t="s">
        <v>7341</v>
      </c>
      <c r="I881" s="45" t="s">
        <v>199</v>
      </c>
      <c r="J881" s="45" t="e">
        <f ca="1">H881-CONTROLE!$A$2</f>
        <v>#VALUE!</v>
      </c>
      <c r="K881" s="46" t="e">
        <f t="shared" ca="1" si="155"/>
        <v>#VALUE!</v>
      </c>
      <c r="L881" s="441" t="s">
        <v>7342</v>
      </c>
      <c r="M881" s="127" t="s">
        <v>7159</v>
      </c>
      <c r="N881" s="55"/>
      <c r="O881" s="55" t="s">
        <v>1323</v>
      </c>
      <c r="P881" s="55" t="s">
        <v>1324</v>
      </c>
      <c r="Q881" s="55"/>
      <c r="R881" s="55" t="s">
        <v>5723</v>
      </c>
      <c r="S881" s="55" t="s">
        <v>5183</v>
      </c>
      <c r="T881" s="55" t="s">
        <v>5184</v>
      </c>
      <c r="U881" s="55"/>
      <c r="V881" s="122" t="s">
        <v>7343</v>
      </c>
      <c r="W881" s="55" t="s">
        <v>7344</v>
      </c>
      <c r="X881" s="55"/>
      <c r="Y881" s="57"/>
      <c r="Z881" s="57"/>
      <c r="AA881" s="57"/>
      <c r="AB881" s="57"/>
      <c r="AC881" s="57"/>
      <c r="AD881" s="57"/>
      <c r="AE881" s="57"/>
      <c r="AF881" s="57"/>
      <c r="AG881" s="57"/>
      <c r="AH881" s="57"/>
      <c r="AI881" s="57"/>
      <c r="AJ881" s="57"/>
      <c r="AK881" s="57"/>
      <c r="AL881" s="57"/>
      <c r="AM881" s="57"/>
      <c r="AN881" s="57"/>
      <c r="AO881" s="57"/>
      <c r="AP881" s="57"/>
      <c r="AQ881" s="57"/>
      <c r="AR881" s="57"/>
      <c r="AS881" s="57"/>
    </row>
    <row r="882" spans="1:45" ht="14.25" customHeight="1">
      <c r="A882" s="31" t="s">
        <v>7345</v>
      </c>
      <c r="B882" s="32" t="s">
        <v>7116</v>
      </c>
      <c r="C882" s="32" t="s">
        <v>7346</v>
      </c>
      <c r="D882" s="32" t="s">
        <v>7118</v>
      </c>
      <c r="E882" s="33" t="s">
        <v>6546</v>
      </c>
      <c r="F882" s="33" t="s">
        <v>25</v>
      </c>
      <c r="G882" s="34">
        <v>44552</v>
      </c>
      <c r="H882" s="34" t="s">
        <v>7347</v>
      </c>
      <c r="I882" s="35" t="s">
        <v>219</v>
      </c>
      <c r="J882" s="36" t="e">
        <f ca="1">H882-CONTROLE!$A$2</f>
        <v>#VALUE!</v>
      </c>
      <c r="K882" s="37" t="e">
        <f t="shared" ca="1" si="155"/>
        <v>#VALUE!</v>
      </c>
      <c r="L882" s="32" t="s">
        <v>1285</v>
      </c>
      <c r="M882" s="32" t="s">
        <v>1286</v>
      </c>
      <c r="N882" s="32"/>
      <c r="O882" s="32" t="s">
        <v>170</v>
      </c>
      <c r="P882" s="32" t="s">
        <v>171</v>
      </c>
      <c r="Q882" s="39"/>
      <c r="R882" s="39" t="s">
        <v>7348</v>
      </c>
      <c r="S882" s="32" t="s">
        <v>594</v>
      </c>
      <c r="T882" s="32" t="s">
        <v>595</v>
      </c>
      <c r="U882" s="40"/>
      <c r="V882" s="32" t="s">
        <v>3428</v>
      </c>
      <c r="W882" s="32" t="s">
        <v>3429</v>
      </c>
      <c r="X882" s="40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</row>
    <row r="883" spans="1:45" ht="14.25" customHeight="1">
      <c r="A883" s="31" t="s">
        <v>7345</v>
      </c>
      <c r="B883" s="32" t="s">
        <v>7116</v>
      </c>
      <c r="C883" s="32" t="s">
        <v>7346</v>
      </c>
      <c r="D883" s="32" t="s">
        <v>7118</v>
      </c>
      <c r="E883" s="33" t="s">
        <v>6546</v>
      </c>
      <c r="F883" s="33" t="s">
        <v>25</v>
      </c>
      <c r="G883" s="34">
        <v>44552</v>
      </c>
      <c r="H883" s="34" t="s">
        <v>7347</v>
      </c>
      <c r="I883" s="35" t="s">
        <v>219</v>
      </c>
      <c r="J883" s="36" t="e">
        <f ca="1">H883-CONTROLE!$A$2</f>
        <v>#VALUE!</v>
      </c>
      <c r="K883" s="37" t="e">
        <f t="shared" ca="1" si="155"/>
        <v>#VALUE!</v>
      </c>
      <c r="L883" s="32" t="s">
        <v>1285</v>
      </c>
      <c r="M883" s="32" t="s">
        <v>1286</v>
      </c>
      <c r="N883" s="32"/>
      <c r="O883" s="32" t="s">
        <v>170</v>
      </c>
      <c r="P883" s="32" t="s">
        <v>171</v>
      </c>
      <c r="Q883" s="39"/>
      <c r="R883" s="39" t="s">
        <v>7349</v>
      </c>
      <c r="S883" s="32" t="s">
        <v>6679</v>
      </c>
      <c r="T883" s="32" t="s">
        <v>3708</v>
      </c>
      <c r="U883" s="40"/>
      <c r="V883" s="32" t="s">
        <v>1468</v>
      </c>
      <c r="W883" s="32" t="s">
        <v>1469</v>
      </c>
      <c r="X883" s="40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</row>
    <row r="884" spans="1:45" ht="14.25" customHeight="1">
      <c r="A884" s="58" t="s">
        <v>7350</v>
      </c>
      <c r="B884" s="42" t="s">
        <v>7029</v>
      </c>
      <c r="C884" s="55" t="s">
        <v>7351</v>
      </c>
      <c r="D884" s="42" t="s">
        <v>7118</v>
      </c>
      <c r="E884" s="49" t="s">
        <v>6546</v>
      </c>
      <c r="F884" s="49" t="s">
        <v>25</v>
      </c>
      <c r="G884" s="61">
        <v>44552</v>
      </c>
      <c r="H884" s="62" t="s">
        <v>7352</v>
      </c>
      <c r="I884" s="45" t="s">
        <v>219</v>
      </c>
      <c r="J884" s="45">
        <f ca="1">H884-CONTROLE!$A$2</f>
        <v>-519</v>
      </c>
      <c r="K884" s="37" t="str">
        <f t="shared" ca="1" si="155"/>
        <v>ENCERRADO</v>
      </c>
      <c r="L884" s="63" t="s">
        <v>649</v>
      </c>
      <c r="M884" s="42" t="s">
        <v>650</v>
      </c>
      <c r="N884" s="42"/>
      <c r="O884" s="42" t="s">
        <v>651</v>
      </c>
      <c r="P884" s="42"/>
      <c r="Q884" s="63"/>
      <c r="R884" s="63" t="s">
        <v>187</v>
      </c>
      <c r="S884" s="58" t="s">
        <v>191</v>
      </c>
      <c r="T884" s="63" t="s">
        <v>192</v>
      </c>
      <c r="U884" s="63"/>
      <c r="V884" s="42" t="s">
        <v>653</v>
      </c>
      <c r="W884" s="42" t="s">
        <v>654</v>
      </c>
      <c r="X884" s="42"/>
      <c r="Y884" s="48"/>
      <c r="Z884" s="48"/>
      <c r="AA884" s="48"/>
      <c r="AB884" s="48"/>
      <c r="AC884" s="48"/>
      <c r="AD884" s="48"/>
      <c r="AE884" s="48"/>
      <c r="AF884" s="48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</row>
    <row r="885" spans="1:45" ht="14.25" customHeight="1">
      <c r="A885" s="42" t="s">
        <v>7353</v>
      </c>
      <c r="B885" s="42" t="s">
        <v>7354</v>
      </c>
      <c r="C885" s="58" t="s">
        <v>7355</v>
      </c>
      <c r="D885" s="42" t="s">
        <v>7356</v>
      </c>
      <c r="E885" s="49" t="s">
        <v>2596</v>
      </c>
      <c r="F885" s="61"/>
      <c r="G885" s="61">
        <v>44049</v>
      </c>
      <c r="H885" s="62" t="s">
        <v>7357</v>
      </c>
      <c r="I885" s="45" t="s">
        <v>138</v>
      </c>
      <c r="J885" s="45">
        <f ca="1">H885-CONTROLE!$A$2</f>
        <v>-1023</v>
      </c>
      <c r="K885" s="262" t="str">
        <f t="shared" ca="1" si="155"/>
        <v>ENCERRADO</v>
      </c>
      <c r="L885" s="427" t="s">
        <v>220</v>
      </c>
      <c r="M885" s="42" t="s">
        <v>1022</v>
      </c>
      <c r="N885" s="427"/>
      <c r="O885" s="427" t="s">
        <v>223</v>
      </c>
      <c r="P885" s="42" t="s">
        <v>224</v>
      </c>
      <c r="Q885" s="42"/>
      <c r="R885" s="42" t="s">
        <v>226</v>
      </c>
      <c r="S885" s="55" t="s">
        <v>7358</v>
      </c>
      <c r="T885" s="603" t="s">
        <v>7359</v>
      </c>
      <c r="U885" s="55"/>
      <c r="V885" s="55" t="s">
        <v>7360</v>
      </c>
      <c r="W885" s="603" t="s">
        <v>7361</v>
      </c>
      <c r="X885" s="553"/>
      <c r="Y885" s="57"/>
      <c r="Z885" s="57"/>
      <c r="AA885" s="57"/>
      <c r="AB885" s="57"/>
      <c r="AC885" s="57"/>
      <c r="AD885" s="57"/>
      <c r="AE885" s="57"/>
      <c r="AF885" s="57"/>
      <c r="AG885" s="57"/>
      <c r="AH885" s="57"/>
      <c r="AI885" s="57"/>
      <c r="AJ885" s="57"/>
      <c r="AK885" s="57"/>
      <c r="AL885" s="57"/>
      <c r="AM885" s="57"/>
      <c r="AN885" s="57"/>
      <c r="AO885" s="57"/>
      <c r="AP885" s="57"/>
      <c r="AQ885" s="57"/>
      <c r="AR885" s="57"/>
      <c r="AS885" s="57"/>
    </row>
    <row r="886" spans="1:45" ht="14.25" customHeight="1">
      <c r="A886" s="31" t="s">
        <v>7362</v>
      </c>
      <c r="B886" s="32" t="s">
        <v>7029</v>
      </c>
      <c r="C886" s="32" t="s">
        <v>7363</v>
      </c>
      <c r="D886" s="32" t="s">
        <v>6471</v>
      </c>
      <c r="E886" s="33" t="s">
        <v>1903</v>
      </c>
      <c r="F886" s="34"/>
      <c r="G886" s="34">
        <v>44257</v>
      </c>
      <c r="H886" s="34" t="s">
        <v>7364</v>
      </c>
      <c r="I886" s="35" t="s">
        <v>41</v>
      </c>
      <c r="J886" s="36">
        <f ca="1">H886-CONTROLE!$A$2</f>
        <v>-628</v>
      </c>
      <c r="K886" s="37" t="str">
        <f t="shared" ca="1" si="155"/>
        <v>ENCERRADO</v>
      </c>
      <c r="L886" s="32" t="s">
        <v>1308</v>
      </c>
      <c r="M886" s="32" t="s">
        <v>1309</v>
      </c>
      <c r="N886" s="32"/>
      <c r="O886" s="32" t="s">
        <v>6736</v>
      </c>
      <c r="P886" s="32" t="s">
        <v>5802</v>
      </c>
      <c r="Q886" s="39"/>
      <c r="R886" s="39" t="s">
        <v>90</v>
      </c>
      <c r="S886" s="32" t="s">
        <v>7365</v>
      </c>
      <c r="T886" s="32" t="s">
        <v>1960</v>
      </c>
      <c r="U886" s="40"/>
      <c r="V886" s="32" t="s">
        <v>1956</v>
      </c>
      <c r="W886" s="32" t="s">
        <v>1957</v>
      </c>
      <c r="Y886" s="40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</row>
    <row r="887" spans="1:45" ht="14.25" customHeight="1">
      <c r="A887" s="42" t="s">
        <v>7366</v>
      </c>
      <c r="B887" s="42" t="s">
        <v>7116</v>
      </c>
      <c r="C887" s="58" t="s">
        <v>7367</v>
      </c>
      <c r="D887" s="42" t="s">
        <v>7118</v>
      </c>
      <c r="E887" s="49" t="s">
        <v>6546</v>
      </c>
      <c r="F887" s="49" t="s">
        <v>25</v>
      </c>
      <c r="G887" s="62" t="s">
        <v>7368</v>
      </c>
      <c r="H887" s="62" t="s">
        <v>7369</v>
      </c>
      <c r="I887" s="45" t="s">
        <v>219</v>
      </c>
      <c r="J887" s="45">
        <f ca="1">H887-CONTROLE!$A$2</f>
        <v>-518</v>
      </c>
      <c r="K887" s="37" t="str">
        <f t="shared" ca="1" si="155"/>
        <v>ENCERRADO</v>
      </c>
      <c r="L887" s="42" t="s">
        <v>5917</v>
      </c>
      <c r="M887" s="42" t="s">
        <v>376</v>
      </c>
      <c r="N887" s="42"/>
      <c r="O887" s="42" t="s">
        <v>56</v>
      </c>
      <c r="P887" s="363" t="s">
        <v>57</v>
      </c>
      <c r="Q887" s="55"/>
      <c r="R887" s="55" t="s">
        <v>808</v>
      </c>
      <c r="S887" s="55" t="s">
        <v>6051</v>
      </c>
      <c r="T887" s="111" t="s">
        <v>7370</v>
      </c>
      <c r="U887" s="111"/>
      <c r="V887" s="42" t="s">
        <v>4908</v>
      </c>
      <c r="W887" s="42" t="s">
        <v>378</v>
      </c>
      <c r="X887" s="42"/>
      <c r="Y887" s="48"/>
      <c r="Z887" s="48"/>
      <c r="AA887" s="48"/>
      <c r="AB887" s="48"/>
      <c r="AC887" s="48"/>
      <c r="AD887" s="48"/>
      <c r="AE887" s="48"/>
      <c r="AF887" s="48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</row>
    <row r="888" spans="1:45" ht="14.25" customHeight="1">
      <c r="A888" s="42" t="s">
        <v>7366</v>
      </c>
      <c r="B888" s="42" t="s">
        <v>7116</v>
      </c>
      <c r="C888" s="58" t="s">
        <v>7367</v>
      </c>
      <c r="D888" s="42" t="s">
        <v>7118</v>
      </c>
      <c r="E888" s="49" t="s">
        <v>6546</v>
      </c>
      <c r="F888" s="49" t="s">
        <v>25</v>
      </c>
      <c r="G888" s="62" t="s">
        <v>7368</v>
      </c>
      <c r="H888" s="62" t="s">
        <v>7369</v>
      </c>
      <c r="I888" s="45" t="s">
        <v>219</v>
      </c>
      <c r="J888" s="45">
        <f ca="1">H888-CONTROLE!$A$2</f>
        <v>-518</v>
      </c>
      <c r="K888" s="37" t="str">
        <f t="shared" ca="1" si="155"/>
        <v>ENCERRADO</v>
      </c>
      <c r="L888" s="42" t="s">
        <v>5917</v>
      </c>
      <c r="M888" s="42" t="s">
        <v>376</v>
      </c>
      <c r="N888" s="42"/>
      <c r="O888" s="42" t="s">
        <v>56</v>
      </c>
      <c r="P888" s="363" t="s">
        <v>57</v>
      </c>
      <c r="Q888" s="55"/>
      <c r="R888" s="55" t="s">
        <v>65</v>
      </c>
      <c r="S888" s="42" t="s">
        <v>202</v>
      </c>
      <c r="T888" s="42" t="s">
        <v>5581</v>
      </c>
      <c r="U888" s="42"/>
      <c r="V888" s="55" t="s">
        <v>7371</v>
      </c>
      <c r="W888" s="111" t="s">
        <v>7372</v>
      </c>
      <c r="X888" s="111"/>
      <c r="Y888" s="593"/>
      <c r="Z888" s="593"/>
      <c r="AA888" s="593"/>
      <c r="AB888" s="593"/>
      <c r="AC888" s="593"/>
      <c r="AD888" s="593"/>
      <c r="AE888" s="593"/>
      <c r="AF888" s="593"/>
      <c r="AG888" s="593"/>
      <c r="AH888" s="593"/>
      <c r="AI888" s="593"/>
      <c r="AJ888" s="593"/>
      <c r="AK888" s="593"/>
      <c r="AL888" s="593"/>
      <c r="AM888" s="593"/>
      <c r="AN888" s="593"/>
      <c r="AO888" s="593"/>
      <c r="AP888" s="593"/>
      <c r="AQ888" s="593"/>
      <c r="AR888" s="593"/>
      <c r="AS888" s="593"/>
    </row>
    <row r="889" spans="1:45" ht="14.25" customHeight="1">
      <c r="A889" s="31" t="s">
        <v>7373</v>
      </c>
      <c r="B889" s="32" t="s">
        <v>7374</v>
      </c>
      <c r="C889" s="32" t="s">
        <v>7375</v>
      </c>
      <c r="D889" s="32" t="s">
        <v>7376</v>
      </c>
      <c r="E889" s="33" t="s">
        <v>1605</v>
      </c>
      <c r="F889" s="33" t="s">
        <v>25</v>
      </c>
      <c r="G889" s="34">
        <v>44558</v>
      </c>
      <c r="H889" s="34" t="s">
        <v>7377</v>
      </c>
      <c r="I889" s="35" t="s">
        <v>440</v>
      </c>
      <c r="J889" s="36">
        <f ca="1">H889-CONTROLE!$A$2</f>
        <v>-541</v>
      </c>
      <c r="K889" s="37" t="str">
        <f t="shared" ca="1" si="155"/>
        <v>ENCERRADO</v>
      </c>
      <c r="L889" s="32" t="s">
        <v>1093</v>
      </c>
      <c r="M889" s="32" t="s">
        <v>7378</v>
      </c>
      <c r="N889" s="32"/>
      <c r="O889" s="32" t="s">
        <v>75</v>
      </c>
      <c r="P889" s="32" t="s">
        <v>76</v>
      </c>
      <c r="Q889" s="39"/>
      <c r="R889" s="39" t="s">
        <v>7379</v>
      </c>
      <c r="S889" s="32" t="s">
        <v>320</v>
      </c>
      <c r="T889" s="32" t="s">
        <v>321</v>
      </c>
      <c r="U889" s="40"/>
      <c r="V889" s="32" t="s">
        <v>1775</v>
      </c>
      <c r="W889" s="32" t="s">
        <v>1776</v>
      </c>
      <c r="X889" s="40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</row>
    <row r="890" spans="1:45" ht="14.25" customHeight="1">
      <c r="A890" s="31" t="s">
        <v>7373</v>
      </c>
      <c r="B890" s="32" t="s">
        <v>7380</v>
      </c>
      <c r="C890" s="32" t="s">
        <v>7381</v>
      </c>
      <c r="D890" s="32" t="s">
        <v>7376</v>
      </c>
      <c r="E890" s="33" t="s">
        <v>1605</v>
      </c>
      <c r="F890" s="33" t="s">
        <v>25</v>
      </c>
      <c r="G890" s="34">
        <v>44558</v>
      </c>
      <c r="H890" s="34" t="s">
        <v>7377</v>
      </c>
      <c r="I890" s="35" t="s">
        <v>440</v>
      </c>
      <c r="J890" s="36">
        <f ca="1">H890-CONTROLE!$A$2</f>
        <v>-541</v>
      </c>
      <c r="K890" s="37" t="str">
        <f t="shared" ca="1" si="155"/>
        <v>ENCERRADO</v>
      </c>
      <c r="L890" s="32" t="s">
        <v>1093</v>
      </c>
      <c r="M890" s="32" t="s">
        <v>7378</v>
      </c>
      <c r="N890" s="32"/>
      <c r="O890" s="32" t="s">
        <v>75</v>
      </c>
      <c r="P890" s="32" t="s">
        <v>76</v>
      </c>
      <c r="Q890" s="39"/>
      <c r="R890" s="39" t="s">
        <v>7320</v>
      </c>
      <c r="S890" s="32" t="s">
        <v>1727</v>
      </c>
      <c r="T890" s="32" t="s">
        <v>5309</v>
      </c>
      <c r="U890" s="40"/>
      <c r="V890" s="32" t="s">
        <v>2720</v>
      </c>
      <c r="W890" s="32" t="s">
        <v>1610</v>
      </c>
      <c r="X890" s="40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</row>
    <row r="891" spans="1:45" ht="14.25" customHeight="1">
      <c r="A891" s="42" t="s">
        <v>7382</v>
      </c>
      <c r="B891" s="42" t="s">
        <v>7029</v>
      </c>
      <c r="C891" s="42" t="s">
        <v>7383</v>
      </c>
      <c r="D891" s="42" t="s">
        <v>6471</v>
      </c>
      <c r="E891" s="49" t="s">
        <v>1903</v>
      </c>
      <c r="F891" s="49" t="s">
        <v>25</v>
      </c>
      <c r="G891" s="62" t="s">
        <v>7384</v>
      </c>
      <c r="H891" s="62" t="s">
        <v>7385</v>
      </c>
      <c r="I891" s="45" t="s">
        <v>219</v>
      </c>
      <c r="J891" s="45">
        <f ca="1">H891-CONTROLE!$A$2</f>
        <v>-535</v>
      </c>
      <c r="K891" s="46" t="str">
        <f t="shared" ca="1" si="155"/>
        <v>ENCERRADO</v>
      </c>
      <c r="L891" s="42" t="s">
        <v>7386</v>
      </c>
      <c r="M891" s="42" t="s">
        <v>7387</v>
      </c>
      <c r="N891" s="42"/>
      <c r="O891" s="42" t="s">
        <v>7388</v>
      </c>
      <c r="P891" s="604" t="s">
        <v>7389</v>
      </c>
      <c r="Q891" s="48"/>
      <c r="R891" s="42" t="s">
        <v>226</v>
      </c>
      <c r="S891" s="55" t="s">
        <v>7390</v>
      </c>
      <c r="T891" s="55" t="s">
        <v>7391</v>
      </c>
      <c r="U891" s="55"/>
      <c r="V891" s="42" t="s">
        <v>5320</v>
      </c>
      <c r="W891" s="42" t="s">
        <v>3677</v>
      </c>
      <c r="X891" s="42"/>
      <c r="Y891" s="48"/>
      <c r="Z891" s="48"/>
      <c r="AA891" s="48"/>
      <c r="AB891" s="48"/>
      <c r="AC891" s="48"/>
      <c r="AD891" s="48"/>
      <c r="AE891" s="48"/>
      <c r="AF891" s="48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</row>
    <row r="892" spans="1:45" ht="14.25" customHeight="1">
      <c r="A892" s="31" t="s">
        <v>7392</v>
      </c>
      <c r="B892" s="32" t="s">
        <v>7116</v>
      </c>
      <c r="C892" s="32" t="s">
        <v>7393</v>
      </c>
      <c r="D892" s="32" t="s">
        <v>7118</v>
      </c>
      <c r="E892" s="33" t="s">
        <v>6546</v>
      </c>
      <c r="F892" s="33" t="s">
        <v>25</v>
      </c>
      <c r="G892" s="34">
        <v>44551</v>
      </c>
      <c r="H892" s="34" t="s">
        <v>7132</v>
      </c>
      <c r="I892" s="35" t="s">
        <v>219</v>
      </c>
      <c r="J892" s="36">
        <f ca="1">H892-CONTROLE!$A$2</f>
        <v>-517</v>
      </c>
      <c r="K892" s="37" t="str">
        <f t="shared" ca="1" si="155"/>
        <v>ENCERRADO</v>
      </c>
      <c r="L892" s="32" t="s">
        <v>72</v>
      </c>
      <c r="M892" s="32" t="s">
        <v>73</v>
      </c>
      <c r="N892" s="32"/>
      <c r="O892" s="32" t="s">
        <v>75</v>
      </c>
      <c r="P892" s="32" t="s">
        <v>76</v>
      </c>
      <c r="Q892" s="39"/>
      <c r="R892" s="39" t="s">
        <v>77</v>
      </c>
      <c r="S892" s="32" t="s">
        <v>320</v>
      </c>
      <c r="T892" s="32" t="s">
        <v>7394</v>
      </c>
      <c r="U892" s="40"/>
      <c r="V892" s="32" t="s">
        <v>1775</v>
      </c>
      <c r="W892" s="32" t="s">
        <v>1776</v>
      </c>
      <c r="X892" s="40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</row>
    <row r="893" spans="1:45" ht="14.25" customHeight="1">
      <c r="A893" s="42" t="s">
        <v>7395</v>
      </c>
      <c r="B893" s="42" t="s">
        <v>7116</v>
      </c>
      <c r="C893" s="42" t="s">
        <v>7396</v>
      </c>
      <c r="D893" s="42" t="s">
        <v>7118</v>
      </c>
      <c r="E893" s="49" t="s">
        <v>6546</v>
      </c>
      <c r="F893" s="49" t="s">
        <v>25</v>
      </c>
      <c r="G893" s="61">
        <v>44558</v>
      </c>
      <c r="H893" s="62" t="s">
        <v>7397</v>
      </c>
      <c r="I893" s="45" t="s">
        <v>219</v>
      </c>
      <c r="J893" s="45">
        <f ca="1">H893-CONTROLE!$A$2</f>
        <v>-512</v>
      </c>
      <c r="K893" s="37" t="str">
        <f t="shared" ca="1" si="155"/>
        <v>ENCERRADO</v>
      </c>
      <c r="L893" s="42" t="s">
        <v>1308</v>
      </c>
      <c r="M893" s="50" t="s">
        <v>1309</v>
      </c>
      <c r="N893" s="56"/>
      <c r="O893" s="55" t="s">
        <v>5962</v>
      </c>
      <c r="P893" s="55" t="s">
        <v>5963</v>
      </c>
      <c r="Q893" s="55"/>
      <c r="R893" s="55" t="s">
        <v>90</v>
      </c>
      <c r="S893" s="55" t="s">
        <v>1311</v>
      </c>
      <c r="T893" s="111" t="s">
        <v>1312</v>
      </c>
      <c r="U893" s="111"/>
      <c r="V893" s="55" t="s">
        <v>786</v>
      </c>
      <c r="W893" s="55" t="s">
        <v>334</v>
      </c>
      <c r="X893" s="55"/>
      <c r="Y893" s="57"/>
      <c r="Z893" s="57"/>
      <c r="AA893" s="57"/>
      <c r="AB893" s="57"/>
      <c r="AC893" s="57"/>
      <c r="AD893" s="57"/>
      <c r="AE893" s="57"/>
      <c r="AF893" s="57"/>
      <c r="AG893" s="57"/>
      <c r="AH893" s="57"/>
      <c r="AI893" s="57"/>
      <c r="AJ893" s="57"/>
      <c r="AK893" s="57"/>
      <c r="AL893" s="57"/>
      <c r="AM893" s="57"/>
      <c r="AN893" s="57"/>
      <c r="AO893" s="57"/>
      <c r="AP893" s="57"/>
      <c r="AQ893" s="57"/>
      <c r="AR893" s="57"/>
      <c r="AS893" s="57"/>
    </row>
    <row r="894" spans="1:45" ht="14.25" customHeight="1">
      <c r="A894" s="541" t="s">
        <v>7398</v>
      </c>
      <c r="B894" s="542" t="s">
        <v>7399</v>
      </c>
      <c r="C894" s="542" t="s">
        <v>7400</v>
      </c>
      <c r="D894" s="542" t="s">
        <v>6756</v>
      </c>
      <c r="E894" s="544" t="s">
        <v>6757</v>
      </c>
      <c r="F894" s="544" t="s">
        <v>25</v>
      </c>
      <c r="G894" s="545">
        <v>44398</v>
      </c>
      <c r="H894" s="545" t="s">
        <v>7401</v>
      </c>
      <c r="I894" s="546" t="s">
        <v>236</v>
      </c>
      <c r="J894" s="547">
        <f ca="1">H894-CONTROLE!$A$2</f>
        <v>-487</v>
      </c>
      <c r="K894" s="548" t="str">
        <f t="shared" ca="1" si="155"/>
        <v>ENCERRADO</v>
      </c>
      <c r="L894" s="542" t="s">
        <v>7402</v>
      </c>
      <c r="M894" s="542" t="s">
        <v>3743</v>
      </c>
      <c r="N894" s="542"/>
      <c r="O894" s="542"/>
      <c r="P894" s="542"/>
      <c r="Q894" s="549"/>
      <c r="R894" s="549" t="s">
        <v>744</v>
      </c>
      <c r="S894" s="542" t="s">
        <v>5272</v>
      </c>
      <c r="T894" s="542" t="s">
        <v>1223</v>
      </c>
      <c r="U894" s="550"/>
      <c r="V894" s="542" t="s">
        <v>868</v>
      </c>
      <c r="W894" s="542" t="s">
        <v>7403</v>
      </c>
      <c r="X894" s="550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</row>
    <row r="895" spans="1:45" ht="14.25" customHeight="1">
      <c r="A895" s="437">
        <v>44105</v>
      </c>
      <c r="B895" s="259" t="s">
        <v>6754</v>
      </c>
      <c r="C895" s="259" t="s">
        <v>7404</v>
      </c>
      <c r="D895" s="259" t="s">
        <v>6756</v>
      </c>
      <c r="E895" s="407" t="s">
        <v>6757</v>
      </c>
      <c r="F895" s="573"/>
      <c r="G895" s="573">
        <v>43857</v>
      </c>
      <c r="H895" s="574" t="s">
        <v>7405</v>
      </c>
      <c r="I895" s="249" t="s">
        <v>138</v>
      </c>
      <c r="J895" s="249">
        <f ca="1">H895-CONTROLE!$A$2</f>
        <v>-1028</v>
      </c>
      <c r="K895" s="534" t="str">
        <f t="shared" ca="1" si="155"/>
        <v>ENCERRADO</v>
      </c>
      <c r="L895" s="313" t="s">
        <v>6925</v>
      </c>
      <c r="M895" s="313" t="s">
        <v>4873</v>
      </c>
      <c r="N895" s="247"/>
      <c r="O895" s="247"/>
      <c r="P895" s="247"/>
      <c r="Q895" s="259"/>
      <c r="R895" s="259" t="s">
        <v>407</v>
      </c>
      <c r="S895" s="313" t="s">
        <v>7406</v>
      </c>
      <c r="T895" s="313" t="s">
        <v>409</v>
      </c>
      <c r="U895" s="313"/>
      <c r="V895" s="313" t="s">
        <v>410</v>
      </c>
      <c r="W895" s="576" t="s">
        <v>411</v>
      </c>
      <c r="X895" s="553"/>
      <c r="Y895" s="57"/>
      <c r="Z895" s="57"/>
      <c r="AA895" s="57"/>
      <c r="AB895" s="57"/>
      <c r="AC895" s="57"/>
      <c r="AD895" s="57"/>
      <c r="AE895" s="57"/>
      <c r="AF895" s="57"/>
      <c r="AG895" s="57"/>
      <c r="AH895" s="57"/>
      <c r="AI895" s="57"/>
      <c r="AJ895" s="57"/>
      <c r="AK895" s="57"/>
      <c r="AL895" s="57"/>
      <c r="AM895" s="57"/>
      <c r="AN895" s="57"/>
      <c r="AO895" s="57"/>
      <c r="AP895" s="57"/>
      <c r="AQ895" s="57"/>
      <c r="AR895" s="57"/>
      <c r="AS895" s="57"/>
    </row>
    <row r="896" spans="1:45" ht="14.25" customHeight="1">
      <c r="A896" s="42" t="s">
        <v>7407</v>
      </c>
      <c r="B896" s="42" t="s">
        <v>7116</v>
      </c>
      <c r="C896" s="55" t="s">
        <v>7408</v>
      </c>
      <c r="D896" s="55" t="s">
        <v>7118</v>
      </c>
      <c r="E896" s="49" t="s">
        <v>6546</v>
      </c>
      <c r="F896" s="49" t="s">
        <v>25</v>
      </c>
      <c r="G896" s="61">
        <v>44559</v>
      </c>
      <c r="H896" s="62" t="s">
        <v>7137</v>
      </c>
      <c r="I896" s="45" t="s">
        <v>219</v>
      </c>
      <c r="J896" s="45">
        <f ca="1">H896-CONTROLE!$A$2</f>
        <v>-509</v>
      </c>
      <c r="K896" s="37" t="str">
        <f t="shared" ca="1" si="155"/>
        <v>ENCERRADO</v>
      </c>
      <c r="L896" s="42" t="s">
        <v>27</v>
      </c>
      <c r="M896" s="42" t="s">
        <v>28</v>
      </c>
      <c r="N896" s="42"/>
      <c r="O896" s="42" t="s">
        <v>43</v>
      </c>
      <c r="P896" s="42" t="s">
        <v>44</v>
      </c>
      <c r="Q896" s="42"/>
      <c r="R896" s="42" t="s">
        <v>32</v>
      </c>
      <c r="S896" s="42" t="s">
        <v>4840</v>
      </c>
      <c r="T896" s="42" t="s">
        <v>2708</v>
      </c>
      <c r="U896" s="42"/>
      <c r="V896" s="55" t="s">
        <v>390</v>
      </c>
      <c r="W896" s="112" t="s">
        <v>391</v>
      </c>
      <c r="X896" s="112"/>
      <c r="Y896" s="440"/>
      <c r="Z896" s="440"/>
      <c r="AA896" s="440"/>
      <c r="AB896" s="440"/>
      <c r="AC896" s="440"/>
      <c r="AD896" s="440"/>
      <c r="AE896" s="440"/>
      <c r="AF896" s="440"/>
      <c r="AG896" s="440"/>
      <c r="AH896" s="440"/>
      <c r="AI896" s="440"/>
      <c r="AJ896" s="440"/>
      <c r="AK896" s="440"/>
      <c r="AL896" s="440"/>
      <c r="AM896" s="440"/>
      <c r="AN896" s="440"/>
      <c r="AO896" s="440"/>
      <c r="AP896" s="440"/>
      <c r="AQ896" s="440"/>
      <c r="AR896" s="440"/>
      <c r="AS896" s="440"/>
    </row>
    <row r="897" spans="1:45" ht="14.25" customHeight="1">
      <c r="A897" s="42" t="s">
        <v>7407</v>
      </c>
      <c r="B897" s="42" t="s">
        <v>7116</v>
      </c>
      <c r="C897" s="55" t="s">
        <v>7408</v>
      </c>
      <c r="D897" s="55" t="s">
        <v>7118</v>
      </c>
      <c r="E897" s="49" t="s">
        <v>6546</v>
      </c>
      <c r="F897" s="49" t="s">
        <v>25</v>
      </c>
      <c r="G897" s="61">
        <v>44559</v>
      </c>
      <c r="H897" s="62" t="s">
        <v>7137</v>
      </c>
      <c r="I897" s="45" t="s">
        <v>219</v>
      </c>
      <c r="J897" s="45">
        <f ca="1">H897-CONTROLE!$A$2</f>
        <v>-509</v>
      </c>
      <c r="K897" s="37" t="str">
        <f t="shared" ca="1" si="155"/>
        <v>ENCERRADO</v>
      </c>
      <c r="L897" s="42" t="s">
        <v>27</v>
      </c>
      <c r="M897" s="42" t="s">
        <v>28</v>
      </c>
      <c r="N897" s="42"/>
      <c r="O897" s="42" t="s">
        <v>43</v>
      </c>
      <c r="P897" s="42" t="s">
        <v>44</v>
      </c>
      <c r="Q897" s="42"/>
      <c r="R897" s="42" t="s">
        <v>744</v>
      </c>
      <c r="S897" s="55" t="s">
        <v>748</v>
      </c>
      <c r="T897" s="55" t="s">
        <v>749</v>
      </c>
      <c r="U897" s="55"/>
      <c r="V897" s="55" t="s">
        <v>7409</v>
      </c>
      <c r="W897" s="55" t="s">
        <v>869</v>
      </c>
      <c r="X897" s="55"/>
      <c r="Y897" s="57"/>
      <c r="Z897" s="57"/>
      <c r="AA897" s="57"/>
      <c r="AB897" s="57"/>
      <c r="AC897" s="57"/>
      <c r="AD897" s="57"/>
      <c r="AE897" s="57"/>
      <c r="AF897" s="57"/>
      <c r="AG897" s="57"/>
      <c r="AH897" s="57"/>
      <c r="AI897" s="57"/>
      <c r="AJ897" s="57"/>
      <c r="AK897" s="57"/>
      <c r="AL897" s="57"/>
      <c r="AM897" s="57"/>
      <c r="AN897" s="57"/>
      <c r="AO897" s="57"/>
      <c r="AP897" s="57"/>
      <c r="AQ897" s="57"/>
      <c r="AR897" s="57"/>
      <c r="AS897" s="57"/>
    </row>
    <row r="898" spans="1:45" ht="14.25" customHeight="1">
      <c r="A898" s="42" t="s">
        <v>7410</v>
      </c>
      <c r="B898" s="58"/>
      <c r="C898" s="58" t="s">
        <v>7411</v>
      </c>
      <c r="D898" s="58" t="s">
        <v>7412</v>
      </c>
      <c r="E898" s="49" t="s">
        <v>7413</v>
      </c>
      <c r="F898" s="61"/>
      <c r="G898" s="61">
        <v>44061</v>
      </c>
      <c r="H898" s="62" t="s">
        <v>7414</v>
      </c>
      <c r="I898" s="45" t="s">
        <v>633</v>
      </c>
      <c r="J898" s="45">
        <f ca="1">H898-CONTROLE!$A$2</f>
        <v>-825</v>
      </c>
      <c r="K898" s="46" t="str">
        <f t="shared" ca="1" si="155"/>
        <v>ENCERRADO</v>
      </c>
      <c r="L898" s="366" t="s">
        <v>7415</v>
      </c>
      <c r="M898" s="42" t="s">
        <v>305</v>
      </c>
      <c r="N898" s="366"/>
      <c r="O898" s="366" t="s">
        <v>307</v>
      </c>
      <c r="P898" s="42" t="s">
        <v>308</v>
      </c>
      <c r="Q898" s="58"/>
      <c r="R898" s="58" t="s">
        <v>309</v>
      </c>
      <c r="S898" s="366" t="s">
        <v>7416</v>
      </c>
      <c r="T898" s="605" t="s">
        <v>7417</v>
      </c>
      <c r="U898" s="42"/>
      <c r="V898" s="42" t="s">
        <v>2785</v>
      </c>
      <c r="W898" s="42" t="s">
        <v>311</v>
      </c>
      <c r="X898" s="553"/>
      <c r="Y898" s="57"/>
      <c r="Z898" s="57"/>
      <c r="AA898" s="57"/>
      <c r="AB898" s="57"/>
      <c r="AC898" s="57"/>
      <c r="AD898" s="57"/>
      <c r="AE898" s="57"/>
      <c r="AF898" s="57"/>
      <c r="AG898" s="57"/>
      <c r="AH898" s="57"/>
      <c r="AI898" s="57"/>
      <c r="AJ898" s="57"/>
      <c r="AK898" s="57"/>
      <c r="AL898" s="57"/>
      <c r="AM898" s="57"/>
      <c r="AN898" s="57"/>
      <c r="AO898" s="57"/>
      <c r="AP898" s="57"/>
      <c r="AQ898" s="57"/>
      <c r="AR898" s="57"/>
      <c r="AS898" s="57"/>
    </row>
    <row r="899" spans="1:45" ht="14.25" customHeight="1">
      <c r="A899" s="42" t="s">
        <v>7418</v>
      </c>
      <c r="B899" s="42" t="s">
        <v>6754</v>
      </c>
      <c r="C899" s="58" t="s">
        <v>7419</v>
      </c>
      <c r="D899" s="58" t="s">
        <v>6756</v>
      </c>
      <c r="E899" s="49" t="s">
        <v>6757</v>
      </c>
      <c r="F899" s="61"/>
      <c r="G899" s="61">
        <v>44202</v>
      </c>
      <c r="H899" s="62" t="s">
        <v>7420</v>
      </c>
      <c r="I899" s="45" t="s">
        <v>138</v>
      </c>
      <c r="J899" s="45">
        <f ca="1">H899-CONTROLE!$A$2</f>
        <v>-684</v>
      </c>
      <c r="K899" s="46" t="str">
        <f t="shared" ca="1" si="155"/>
        <v>ENCERRADO</v>
      </c>
      <c r="L899" s="606" t="s">
        <v>2690</v>
      </c>
      <c r="M899" s="607" t="s">
        <v>2691</v>
      </c>
      <c r="N899" s="607"/>
      <c r="O899" s="607" t="s">
        <v>127</v>
      </c>
      <c r="P899" s="58" t="s">
        <v>128</v>
      </c>
      <c r="Q899" s="58"/>
      <c r="R899" s="58" t="s">
        <v>129</v>
      </c>
      <c r="S899" s="42" t="s">
        <v>730</v>
      </c>
      <c r="T899" s="42" t="s">
        <v>731</v>
      </c>
      <c r="U899" s="42"/>
      <c r="V899" s="58" t="s">
        <v>429</v>
      </c>
      <c r="W899" s="58" t="s">
        <v>430</v>
      </c>
      <c r="X899" s="553"/>
      <c r="Y899" s="57"/>
      <c r="Z899" s="57"/>
      <c r="AA899" s="57"/>
      <c r="AB899" s="57"/>
      <c r="AC899" s="57"/>
      <c r="AD899" s="57"/>
      <c r="AE899" s="57"/>
      <c r="AF899" s="57"/>
      <c r="AG899" s="57"/>
      <c r="AH899" s="57"/>
      <c r="AI899" s="57"/>
      <c r="AJ899" s="57"/>
      <c r="AK899" s="57"/>
      <c r="AL899" s="57"/>
      <c r="AM899" s="57"/>
      <c r="AN899" s="57"/>
      <c r="AO899" s="57"/>
      <c r="AP899" s="57"/>
      <c r="AQ899" s="57"/>
      <c r="AR899" s="57"/>
      <c r="AS899" s="57"/>
    </row>
    <row r="900" spans="1:45" ht="14.25" customHeight="1">
      <c r="A900" s="42" t="s">
        <v>7421</v>
      </c>
      <c r="B900" s="55" t="s">
        <v>7422</v>
      </c>
      <c r="C900" s="55" t="s">
        <v>7423</v>
      </c>
      <c r="D900" s="55" t="s">
        <v>7424</v>
      </c>
      <c r="E900" s="49" t="s">
        <v>1103</v>
      </c>
      <c r="F900" s="61"/>
      <c r="G900" s="61">
        <v>44207</v>
      </c>
      <c r="H900" s="62" t="s">
        <v>7425</v>
      </c>
      <c r="I900" s="45" t="s">
        <v>138</v>
      </c>
      <c r="J900" s="45">
        <f ca="1">H900-CONTROLE!$A$2</f>
        <v>-678</v>
      </c>
      <c r="K900" s="46" t="str">
        <f t="shared" ca="1" si="155"/>
        <v>ENCERRADO</v>
      </c>
      <c r="L900" s="64" t="s">
        <v>154</v>
      </c>
      <c r="M900" s="64" t="s">
        <v>155</v>
      </c>
      <c r="N900" s="64"/>
      <c r="O900" s="64" t="s">
        <v>584</v>
      </c>
      <c r="P900" s="64" t="s">
        <v>585</v>
      </c>
      <c r="Q900" s="55"/>
      <c r="R900" s="55" t="s">
        <v>160</v>
      </c>
      <c r="S900" s="64" t="s">
        <v>581</v>
      </c>
      <c r="T900" s="608" t="s">
        <v>582</v>
      </c>
      <c r="U900" s="608"/>
      <c r="V900" s="64" t="s">
        <v>968</v>
      </c>
      <c r="W900" s="608" t="s">
        <v>969</v>
      </c>
      <c r="X900" s="553"/>
      <c r="Y900" s="57"/>
      <c r="Z900" s="57"/>
      <c r="AA900" s="57"/>
      <c r="AB900" s="57"/>
      <c r="AC900" s="57"/>
      <c r="AD900" s="57"/>
      <c r="AE900" s="57"/>
      <c r="AF900" s="57"/>
      <c r="AG900" s="57"/>
      <c r="AH900" s="57"/>
      <c r="AI900" s="57"/>
      <c r="AJ900" s="57"/>
      <c r="AK900" s="57"/>
      <c r="AL900" s="57"/>
      <c r="AM900" s="57"/>
      <c r="AN900" s="57"/>
      <c r="AO900" s="57"/>
      <c r="AP900" s="57"/>
      <c r="AQ900" s="57"/>
      <c r="AR900" s="57"/>
      <c r="AS900" s="57"/>
    </row>
    <row r="901" spans="1:45" ht="14.25" customHeight="1">
      <c r="A901" s="437">
        <v>44136</v>
      </c>
      <c r="B901" s="259" t="s">
        <v>6754</v>
      </c>
      <c r="C901" s="259" t="s">
        <v>7426</v>
      </c>
      <c r="D901" s="259" t="s">
        <v>6781</v>
      </c>
      <c r="E901" s="407" t="s">
        <v>6757</v>
      </c>
      <c r="F901" s="573"/>
      <c r="G901" s="573">
        <v>43857</v>
      </c>
      <c r="H901" s="574" t="s">
        <v>7405</v>
      </c>
      <c r="I901" s="249" t="s">
        <v>138</v>
      </c>
      <c r="J901" s="249">
        <f ca="1">H901-CONTROLE!$A$2</f>
        <v>-1028</v>
      </c>
      <c r="K901" s="534" t="str">
        <f t="shared" ca="1" si="155"/>
        <v>ENCERRADO</v>
      </c>
      <c r="L901" s="313" t="s">
        <v>6925</v>
      </c>
      <c r="M901" s="313" t="s">
        <v>4873</v>
      </c>
      <c r="N901" s="247"/>
      <c r="O901" s="247"/>
      <c r="P901" s="247"/>
      <c r="Q901" s="259"/>
      <c r="R901" s="259" t="s">
        <v>407</v>
      </c>
      <c r="S901" s="313" t="s">
        <v>408</v>
      </c>
      <c r="T901" s="313" t="s">
        <v>409</v>
      </c>
      <c r="U901" s="313"/>
      <c r="V901" s="313" t="s">
        <v>410</v>
      </c>
      <c r="W901" s="576" t="s">
        <v>7427</v>
      </c>
      <c r="X901" s="553"/>
      <c r="Y901" s="57"/>
      <c r="Z901" s="57"/>
      <c r="AA901" s="57"/>
      <c r="AB901" s="57"/>
      <c r="AC901" s="57"/>
      <c r="AD901" s="57"/>
      <c r="AE901" s="57"/>
      <c r="AF901" s="57"/>
      <c r="AG901" s="57"/>
      <c r="AH901" s="57"/>
      <c r="AI901" s="57"/>
      <c r="AJ901" s="57"/>
      <c r="AK901" s="57"/>
      <c r="AL901" s="57"/>
      <c r="AM901" s="57"/>
      <c r="AN901" s="57"/>
      <c r="AO901" s="57"/>
      <c r="AP901" s="57"/>
      <c r="AQ901" s="57"/>
      <c r="AR901" s="57"/>
      <c r="AS901" s="57"/>
    </row>
    <row r="902" spans="1:45" ht="14.25" customHeight="1">
      <c r="A902" s="31" t="s">
        <v>7428</v>
      </c>
      <c r="B902" s="32" t="s">
        <v>7116</v>
      </c>
      <c r="C902" s="32" t="s">
        <v>7429</v>
      </c>
      <c r="D902" s="32" t="s">
        <v>7118</v>
      </c>
      <c r="E902" s="33" t="s">
        <v>6546</v>
      </c>
      <c r="F902" s="33" t="s">
        <v>25</v>
      </c>
      <c r="G902" s="34">
        <v>44558</v>
      </c>
      <c r="H902" s="34" t="s">
        <v>7430</v>
      </c>
      <c r="I902" s="35" t="s">
        <v>41</v>
      </c>
      <c r="J902" s="45">
        <f ca="1">H902-CONTROLE!$A$2</f>
        <v>-602</v>
      </c>
      <c r="K902" s="46" t="str">
        <f t="shared" ca="1" si="155"/>
        <v>ENCERRADO</v>
      </c>
      <c r="L902" s="32" t="s">
        <v>1633</v>
      </c>
      <c r="M902" s="32" t="s">
        <v>221</v>
      </c>
      <c r="N902" s="32"/>
      <c r="O902" s="32" t="s">
        <v>1635</v>
      </c>
      <c r="P902" s="32" t="s">
        <v>5280</v>
      </c>
      <c r="Q902" s="39"/>
      <c r="R902" s="39" t="s">
        <v>226</v>
      </c>
      <c r="S902" s="32" t="s">
        <v>4724</v>
      </c>
      <c r="T902" s="32" t="s">
        <v>1029</v>
      </c>
      <c r="U902" s="40"/>
      <c r="V902" s="32" t="s">
        <v>1636</v>
      </c>
      <c r="W902" s="32" t="s">
        <v>231</v>
      </c>
      <c r="X902" s="40"/>
      <c r="Y902" s="41"/>
      <c r="Z902" s="41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</row>
    <row r="903" spans="1:45" ht="14.25" customHeight="1">
      <c r="A903" s="42" t="s">
        <v>7431</v>
      </c>
      <c r="B903" s="55"/>
      <c r="C903" s="55" t="s">
        <v>7432</v>
      </c>
      <c r="D903" s="55" t="s">
        <v>7433</v>
      </c>
      <c r="E903" s="49" t="s">
        <v>1605</v>
      </c>
      <c r="F903" s="61"/>
      <c r="G903" s="61">
        <v>44195</v>
      </c>
      <c r="H903" s="62" t="s">
        <v>7434</v>
      </c>
      <c r="I903" s="45" t="s">
        <v>26</v>
      </c>
      <c r="J903" s="45">
        <f ca="1">H903-CONTROLE!$A$2</f>
        <v>-690</v>
      </c>
      <c r="K903" s="534" t="str">
        <f t="shared" ca="1" si="155"/>
        <v>ENCERRADO</v>
      </c>
      <c r="L903" s="42" t="s">
        <v>7183</v>
      </c>
      <c r="M903" s="42" t="s">
        <v>5581</v>
      </c>
      <c r="N903" s="42"/>
      <c r="O903" s="42" t="s">
        <v>761</v>
      </c>
      <c r="P903" s="42" t="s">
        <v>7435</v>
      </c>
      <c r="Q903" s="55"/>
      <c r="R903" s="55" t="s">
        <v>61</v>
      </c>
      <c r="S903" s="55"/>
      <c r="T903" s="111"/>
      <c r="U903" s="111"/>
      <c r="V903" s="55"/>
      <c r="W903" s="111"/>
      <c r="X903" s="553"/>
      <c r="Y903" s="57"/>
      <c r="Z903" s="57"/>
      <c r="AA903" s="57"/>
      <c r="AB903" s="57"/>
      <c r="AC903" s="57"/>
      <c r="AD903" s="57"/>
      <c r="AE903" s="57"/>
      <c r="AF903" s="57"/>
      <c r="AG903" s="57"/>
      <c r="AH903" s="57"/>
      <c r="AI903" s="57"/>
      <c r="AJ903" s="57"/>
      <c r="AK903" s="57"/>
      <c r="AL903" s="57"/>
      <c r="AM903" s="57"/>
      <c r="AN903" s="57"/>
      <c r="AO903" s="57"/>
      <c r="AP903" s="57"/>
      <c r="AQ903" s="57"/>
      <c r="AR903" s="57"/>
      <c r="AS903" s="57"/>
    </row>
    <row r="904" spans="1:45" ht="14.25" customHeight="1">
      <c r="A904" s="42" t="s">
        <v>7436</v>
      </c>
      <c r="B904" s="42" t="s">
        <v>6754</v>
      </c>
      <c r="C904" s="609" t="s">
        <v>6919</v>
      </c>
      <c r="D904" s="55" t="s">
        <v>6756</v>
      </c>
      <c r="E904" s="49" t="s">
        <v>6757</v>
      </c>
      <c r="F904" s="116"/>
      <c r="G904" s="116">
        <v>44201</v>
      </c>
      <c r="H904" s="62" t="s">
        <v>7437</v>
      </c>
      <c r="I904" s="45" t="s">
        <v>138</v>
      </c>
      <c r="J904" s="45">
        <f ca="1">H904-CONTROLE!$A$2</f>
        <v>-684</v>
      </c>
      <c r="K904" s="534" t="str">
        <f t="shared" ca="1" si="155"/>
        <v>ENCERRADO</v>
      </c>
      <c r="L904" s="42" t="s">
        <v>154</v>
      </c>
      <c r="M904" s="42" t="s">
        <v>155</v>
      </c>
      <c r="N904" s="42"/>
      <c r="O904" s="42" t="s">
        <v>5894</v>
      </c>
      <c r="P904" s="42" t="s">
        <v>6633</v>
      </c>
      <c r="Q904" s="55"/>
      <c r="R904" s="55" t="s">
        <v>160</v>
      </c>
      <c r="S904" s="55" t="s">
        <v>163</v>
      </c>
      <c r="T904" s="111" t="s">
        <v>7438</v>
      </c>
      <c r="U904" s="111"/>
      <c r="V904" s="55" t="s">
        <v>161</v>
      </c>
      <c r="W904" s="111" t="s">
        <v>7439</v>
      </c>
      <c r="X904" s="553"/>
      <c r="Y904" s="57"/>
      <c r="Z904" s="57"/>
      <c r="AA904" s="57"/>
      <c r="AB904" s="57"/>
      <c r="AC904" s="57"/>
      <c r="AD904" s="57"/>
      <c r="AE904" s="57"/>
      <c r="AF904" s="57"/>
      <c r="AG904" s="57"/>
      <c r="AH904" s="57"/>
      <c r="AI904" s="57"/>
      <c r="AJ904" s="57"/>
      <c r="AK904" s="57"/>
      <c r="AL904" s="57"/>
      <c r="AM904" s="57"/>
      <c r="AN904" s="57"/>
      <c r="AO904" s="57"/>
      <c r="AP904" s="57"/>
      <c r="AQ904" s="57"/>
      <c r="AR904" s="57"/>
      <c r="AS904" s="57"/>
    </row>
    <row r="905" spans="1:45" ht="14.25" customHeight="1">
      <c r="A905" s="42" t="s">
        <v>7440</v>
      </c>
      <c r="B905" s="42" t="s">
        <v>6754</v>
      </c>
      <c r="C905" s="55" t="s">
        <v>7441</v>
      </c>
      <c r="D905" s="55" t="s">
        <v>6756</v>
      </c>
      <c r="E905" s="49" t="s">
        <v>6757</v>
      </c>
      <c r="F905" s="61"/>
      <c r="G905" s="61">
        <v>44195</v>
      </c>
      <c r="H905" s="62" t="s">
        <v>7434</v>
      </c>
      <c r="I905" s="45" t="s">
        <v>26</v>
      </c>
      <c r="J905" s="45">
        <f ca="1">H905-CONTROLE!$A$2</f>
        <v>-690</v>
      </c>
      <c r="K905" s="46" t="str">
        <f t="shared" ca="1" si="155"/>
        <v>ENCERRADO</v>
      </c>
      <c r="L905" s="65" t="s">
        <v>5759</v>
      </c>
      <c r="M905" s="42" t="s">
        <v>2192</v>
      </c>
      <c r="N905" s="42"/>
      <c r="O905" s="42" t="s">
        <v>5757</v>
      </c>
      <c r="P905" s="42" t="s">
        <v>5758</v>
      </c>
      <c r="Q905" s="42"/>
      <c r="R905" s="42" t="s">
        <v>226</v>
      </c>
      <c r="S905" s="65" t="s">
        <v>1167</v>
      </c>
      <c r="T905" s="42" t="s">
        <v>7274</v>
      </c>
      <c r="U905" s="42"/>
      <c r="V905" s="42" t="s">
        <v>7442</v>
      </c>
      <c r="W905" s="42" t="s">
        <v>1165</v>
      </c>
      <c r="X905" s="553"/>
      <c r="Y905" s="57"/>
      <c r="Z905" s="57"/>
      <c r="AA905" s="57"/>
      <c r="AB905" s="57"/>
      <c r="AC905" s="57"/>
      <c r="AD905" s="57"/>
      <c r="AE905" s="57"/>
      <c r="AF905" s="57"/>
      <c r="AG905" s="57"/>
      <c r="AH905" s="57"/>
      <c r="AI905" s="57"/>
      <c r="AJ905" s="57"/>
      <c r="AK905" s="57"/>
      <c r="AL905" s="57"/>
      <c r="AM905" s="57"/>
      <c r="AN905" s="57"/>
      <c r="AO905" s="57"/>
      <c r="AP905" s="57"/>
      <c r="AQ905" s="57"/>
      <c r="AR905" s="57"/>
      <c r="AS905" s="57"/>
    </row>
    <row r="906" spans="1:45" ht="14.25" customHeight="1">
      <c r="A906" s="42" t="s">
        <v>7443</v>
      </c>
      <c r="B906" s="42" t="s">
        <v>276</v>
      </c>
      <c r="C906" s="55" t="s">
        <v>7444</v>
      </c>
      <c r="D906" s="55" t="s">
        <v>414</v>
      </c>
      <c r="E906" s="49" t="s">
        <v>279</v>
      </c>
      <c r="F906" s="61" t="s">
        <v>198</v>
      </c>
      <c r="G906" s="61">
        <v>44095</v>
      </c>
      <c r="H906" s="62" t="s">
        <v>7445</v>
      </c>
      <c r="I906" s="45" t="s">
        <v>41</v>
      </c>
      <c r="J906" s="45">
        <f ca="1">H906-CONTROLE!$A$2</f>
        <v>-244</v>
      </c>
      <c r="K906" s="46" t="str">
        <f t="shared" ca="1" si="155"/>
        <v>ENCERRADO</v>
      </c>
      <c r="L906" s="65" t="s">
        <v>304</v>
      </c>
      <c r="M906" s="42" t="s">
        <v>305</v>
      </c>
      <c r="N906" s="42"/>
      <c r="O906" s="42" t="s">
        <v>312</v>
      </c>
      <c r="P906" s="42" t="s">
        <v>313</v>
      </c>
      <c r="Q906" s="42"/>
      <c r="R906" s="42" t="s">
        <v>309</v>
      </c>
      <c r="S906" s="65" t="s">
        <v>310</v>
      </c>
      <c r="T906" s="42" t="s">
        <v>311</v>
      </c>
      <c r="U906" s="42"/>
      <c r="V906" s="42" t="s">
        <v>780</v>
      </c>
      <c r="W906" s="42" t="s">
        <v>781</v>
      </c>
      <c r="X906" s="553"/>
      <c r="Y906" s="57"/>
      <c r="Z906" s="57"/>
      <c r="AA906" s="57"/>
      <c r="AB906" s="57"/>
      <c r="AC906" s="57"/>
      <c r="AD906" s="57"/>
      <c r="AE906" s="57"/>
      <c r="AF906" s="57"/>
      <c r="AG906" s="57"/>
      <c r="AH906" s="57"/>
      <c r="AI906" s="57"/>
      <c r="AJ906" s="57"/>
      <c r="AK906" s="57"/>
      <c r="AL906" s="57"/>
      <c r="AM906" s="57"/>
      <c r="AN906" s="57"/>
      <c r="AO906" s="57"/>
      <c r="AP906" s="57"/>
      <c r="AQ906" s="57"/>
      <c r="AR906" s="57"/>
      <c r="AS906" s="57"/>
    </row>
    <row r="907" spans="1:45" ht="14.25" customHeight="1">
      <c r="A907" s="254" t="s">
        <v>7446</v>
      </c>
      <c r="B907" s="259" t="s">
        <v>6754</v>
      </c>
      <c r="C907" s="259" t="s">
        <v>7447</v>
      </c>
      <c r="D907" s="259" t="s">
        <v>6756</v>
      </c>
      <c r="E907" s="407" t="s">
        <v>6757</v>
      </c>
      <c r="F907" s="573"/>
      <c r="G907" s="573">
        <v>43868</v>
      </c>
      <c r="H907" s="574" t="s">
        <v>7004</v>
      </c>
      <c r="I907" s="249" t="s">
        <v>153</v>
      </c>
      <c r="J907" s="249">
        <f ca="1">H907-CONTROLE!$A$2</f>
        <v>-1017</v>
      </c>
      <c r="K907" s="534" t="str">
        <f t="shared" ca="1" si="155"/>
        <v>ENCERRADO</v>
      </c>
      <c r="L907" s="247" t="s">
        <v>489</v>
      </c>
      <c r="M907" s="247" t="s">
        <v>490</v>
      </c>
      <c r="N907" s="247"/>
      <c r="O907" s="247" t="s">
        <v>1372</v>
      </c>
      <c r="P907" s="247" t="s">
        <v>140</v>
      </c>
      <c r="Q907" s="259"/>
      <c r="R907" s="259" t="s">
        <v>7448</v>
      </c>
      <c r="S907" s="247" t="s">
        <v>6721</v>
      </c>
      <c r="T907" s="247" t="s">
        <v>7449</v>
      </c>
      <c r="U907" s="247"/>
      <c r="V907" s="247" t="s">
        <v>7450</v>
      </c>
      <c r="W907" s="283" t="s">
        <v>4206</v>
      </c>
      <c r="X907" s="553"/>
      <c r="Y907" s="57"/>
      <c r="Z907" s="57"/>
      <c r="AA907" s="57"/>
      <c r="AB907" s="57"/>
      <c r="AC907" s="57"/>
      <c r="AD907" s="57"/>
      <c r="AE907" s="57"/>
      <c r="AF907" s="57"/>
      <c r="AG907" s="57"/>
      <c r="AH907" s="57"/>
      <c r="AI907" s="57"/>
      <c r="AJ907" s="57"/>
      <c r="AK907" s="57"/>
      <c r="AL907" s="57"/>
      <c r="AM907" s="57"/>
      <c r="AN907" s="57"/>
      <c r="AO907" s="57"/>
      <c r="AP907" s="57"/>
      <c r="AQ907" s="57"/>
      <c r="AR907" s="57"/>
      <c r="AS907" s="57"/>
    </row>
    <row r="908" spans="1:45" ht="14.25" customHeight="1">
      <c r="A908" s="254" t="s">
        <v>7446</v>
      </c>
      <c r="B908" s="259" t="s">
        <v>6754</v>
      </c>
      <c r="C908" s="259" t="s">
        <v>7447</v>
      </c>
      <c r="D908" s="259" t="s">
        <v>6756</v>
      </c>
      <c r="E908" s="407" t="s">
        <v>6757</v>
      </c>
      <c r="F908" s="573"/>
      <c r="G908" s="573">
        <v>43868</v>
      </c>
      <c r="H908" s="574" t="s">
        <v>7004</v>
      </c>
      <c r="I908" s="249" t="s">
        <v>153</v>
      </c>
      <c r="J908" s="249">
        <f ca="1">H908-CONTROLE!$A$2</f>
        <v>-1017</v>
      </c>
      <c r="K908" s="534" t="str">
        <f t="shared" ca="1" si="155"/>
        <v>ENCERRADO</v>
      </c>
      <c r="L908" s="247" t="s">
        <v>489</v>
      </c>
      <c r="M908" s="247" t="s">
        <v>490</v>
      </c>
      <c r="N908" s="247"/>
      <c r="O908" s="247" t="s">
        <v>1372</v>
      </c>
      <c r="P908" s="247" t="s">
        <v>140</v>
      </c>
      <c r="Q908" s="259"/>
      <c r="R908" s="259" t="s">
        <v>7451</v>
      </c>
      <c r="S908" s="247" t="s">
        <v>1381</v>
      </c>
      <c r="T908" s="247" t="s">
        <v>7452</v>
      </c>
      <c r="U908" s="247"/>
      <c r="V908" s="247" t="s">
        <v>1383</v>
      </c>
      <c r="W908" s="283" t="s">
        <v>7453</v>
      </c>
      <c r="X908" s="553"/>
      <c r="Y908" s="57"/>
      <c r="Z908" s="57"/>
      <c r="AA908" s="57"/>
      <c r="AB908" s="57"/>
      <c r="AC908" s="57"/>
      <c r="AD908" s="57"/>
      <c r="AE908" s="57"/>
      <c r="AF908" s="57"/>
      <c r="AG908" s="57"/>
      <c r="AH908" s="57"/>
      <c r="AI908" s="57"/>
      <c r="AJ908" s="57"/>
      <c r="AK908" s="57"/>
      <c r="AL908" s="57"/>
      <c r="AM908" s="57"/>
      <c r="AN908" s="57"/>
      <c r="AO908" s="57"/>
      <c r="AP908" s="57"/>
      <c r="AQ908" s="57"/>
      <c r="AR908" s="57"/>
      <c r="AS908" s="57"/>
    </row>
    <row r="909" spans="1:45" ht="14.25" customHeight="1">
      <c r="A909" s="259" t="s">
        <v>7446</v>
      </c>
      <c r="B909" s="259" t="s">
        <v>6754</v>
      </c>
      <c r="C909" s="259" t="s">
        <v>7447</v>
      </c>
      <c r="D909" s="259" t="s">
        <v>6756</v>
      </c>
      <c r="E909" s="407" t="s">
        <v>6757</v>
      </c>
      <c r="F909" s="573"/>
      <c r="G909" s="573">
        <v>43868</v>
      </c>
      <c r="H909" s="574" t="s">
        <v>7004</v>
      </c>
      <c r="I909" s="338" t="s">
        <v>153</v>
      </c>
      <c r="J909" s="338">
        <f ca="1">H909-CONTROLE!$A$2</f>
        <v>-1017</v>
      </c>
      <c r="K909" s="534" t="str">
        <f t="shared" ca="1" si="155"/>
        <v>ENCERRADO</v>
      </c>
      <c r="L909" s="247" t="s">
        <v>489</v>
      </c>
      <c r="M909" s="247" t="s">
        <v>490</v>
      </c>
      <c r="N909" s="247"/>
      <c r="O909" s="247" t="s">
        <v>1372</v>
      </c>
      <c r="P909" s="247" t="s">
        <v>140</v>
      </c>
      <c r="Q909" s="259"/>
      <c r="R909" s="259" t="s">
        <v>7454</v>
      </c>
      <c r="S909" s="247" t="s">
        <v>7450</v>
      </c>
      <c r="T909" s="247" t="s">
        <v>4206</v>
      </c>
      <c r="U909" s="476"/>
      <c r="V909" s="476" t="s">
        <v>6721</v>
      </c>
      <c r="W909" s="247" t="s">
        <v>7449</v>
      </c>
      <c r="X909" s="553"/>
      <c r="Y909" s="57"/>
      <c r="Z909" s="57"/>
      <c r="AA909" s="57"/>
      <c r="AB909" s="57"/>
      <c r="AC909" s="57"/>
      <c r="AD909" s="57"/>
      <c r="AE909" s="57"/>
      <c r="AF909" s="57"/>
      <c r="AG909" s="57"/>
      <c r="AH909" s="57"/>
      <c r="AI909" s="57"/>
      <c r="AJ909" s="57"/>
      <c r="AK909" s="57"/>
      <c r="AL909" s="57"/>
      <c r="AM909" s="57"/>
      <c r="AN909" s="57"/>
      <c r="AO909" s="57"/>
      <c r="AP909" s="57"/>
      <c r="AQ909" s="57"/>
      <c r="AR909" s="57"/>
      <c r="AS909" s="57"/>
    </row>
    <row r="910" spans="1:45" ht="14.25" customHeight="1">
      <c r="A910" s="259" t="s">
        <v>7455</v>
      </c>
      <c r="B910" s="259" t="s">
        <v>6754</v>
      </c>
      <c r="C910" s="259" t="s">
        <v>7456</v>
      </c>
      <c r="D910" s="259" t="s">
        <v>6781</v>
      </c>
      <c r="E910" s="407" t="s">
        <v>6757</v>
      </c>
      <c r="F910" s="573"/>
      <c r="G910" s="573">
        <v>43868</v>
      </c>
      <c r="H910" s="574" t="s">
        <v>7004</v>
      </c>
      <c r="I910" s="249" t="s">
        <v>153</v>
      </c>
      <c r="J910" s="249">
        <f ca="1">H910-CONTROLE!$A$2</f>
        <v>-1017</v>
      </c>
      <c r="K910" s="534" t="str">
        <f t="shared" ca="1" si="155"/>
        <v>ENCERRADO</v>
      </c>
      <c r="L910" s="247" t="s">
        <v>489</v>
      </c>
      <c r="M910" s="247" t="s">
        <v>490</v>
      </c>
      <c r="N910" s="247"/>
      <c r="O910" s="247" t="s">
        <v>1372</v>
      </c>
      <c r="P910" s="247" t="s">
        <v>140</v>
      </c>
      <c r="Q910" s="318"/>
      <c r="R910" s="318" t="s">
        <v>7457</v>
      </c>
      <c r="S910" s="318" t="s">
        <v>6721</v>
      </c>
      <c r="T910" s="259" t="s">
        <v>4209</v>
      </c>
      <c r="U910" s="318"/>
      <c r="V910" s="318" t="s">
        <v>7450</v>
      </c>
      <c r="W910" s="610" t="s">
        <v>4206</v>
      </c>
      <c r="X910" s="553"/>
      <c r="Y910" s="48"/>
      <c r="Z910" s="48"/>
      <c r="AA910" s="48"/>
      <c r="AB910" s="48"/>
      <c r="AC910" s="48"/>
      <c r="AD910" s="48"/>
      <c r="AE910" s="48"/>
      <c r="AF910" s="48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</row>
    <row r="911" spans="1:45" ht="14.25" customHeight="1">
      <c r="A911" s="259" t="s">
        <v>7455</v>
      </c>
      <c r="B911" s="259" t="s">
        <v>6754</v>
      </c>
      <c r="C911" s="259" t="s">
        <v>7456</v>
      </c>
      <c r="D911" s="259" t="s">
        <v>6781</v>
      </c>
      <c r="E911" s="407" t="s">
        <v>6757</v>
      </c>
      <c r="F911" s="573"/>
      <c r="G911" s="573">
        <v>43868</v>
      </c>
      <c r="H911" s="574" t="s">
        <v>7004</v>
      </c>
      <c r="I911" s="249" t="s">
        <v>153</v>
      </c>
      <c r="J911" s="249">
        <f ca="1">H911-CONTROLE!$A$2</f>
        <v>-1017</v>
      </c>
      <c r="K911" s="534" t="str">
        <f t="shared" ca="1" si="155"/>
        <v>ENCERRADO</v>
      </c>
      <c r="L911" s="247" t="s">
        <v>489</v>
      </c>
      <c r="M911" s="247" t="s">
        <v>490</v>
      </c>
      <c r="N911" s="247"/>
      <c r="O911" s="247" t="s">
        <v>1372</v>
      </c>
      <c r="P911" s="247" t="s">
        <v>140</v>
      </c>
      <c r="Q911" s="318"/>
      <c r="R911" s="318" t="s">
        <v>7451</v>
      </c>
      <c r="S911" s="318" t="s">
        <v>1381</v>
      </c>
      <c r="T911" s="259" t="s">
        <v>1751</v>
      </c>
      <c r="U911" s="318"/>
      <c r="V911" s="318" t="s">
        <v>1383</v>
      </c>
      <c r="W911" s="610" t="s">
        <v>7453</v>
      </c>
      <c r="X911" s="553"/>
      <c r="Y911" s="48"/>
      <c r="Z911" s="48"/>
      <c r="AA911" s="48"/>
      <c r="AB911" s="48"/>
      <c r="AC911" s="48"/>
      <c r="AD911" s="48"/>
      <c r="AE911" s="48"/>
      <c r="AF911" s="48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</row>
    <row r="912" spans="1:45" ht="14.25" customHeight="1">
      <c r="A912" s="259" t="s">
        <v>7455</v>
      </c>
      <c r="B912" s="259" t="s">
        <v>6754</v>
      </c>
      <c r="C912" s="259" t="s">
        <v>7456</v>
      </c>
      <c r="D912" s="259" t="s">
        <v>6781</v>
      </c>
      <c r="E912" s="407" t="s">
        <v>6757</v>
      </c>
      <c r="F912" s="573"/>
      <c r="G912" s="573">
        <v>43868</v>
      </c>
      <c r="H912" s="574" t="s">
        <v>7004</v>
      </c>
      <c r="I912" s="338" t="s">
        <v>153</v>
      </c>
      <c r="J912" s="338">
        <f ca="1">H912-CONTROLE!$A$2</f>
        <v>-1017</v>
      </c>
      <c r="K912" s="534" t="str">
        <f t="shared" ca="1" si="155"/>
        <v>ENCERRADO</v>
      </c>
      <c r="L912" s="259" t="s">
        <v>489</v>
      </c>
      <c r="M912" s="259" t="s">
        <v>490</v>
      </c>
      <c r="N912" s="259"/>
      <c r="O912" s="259" t="s">
        <v>1372</v>
      </c>
      <c r="P912" s="259" t="s">
        <v>140</v>
      </c>
      <c r="Q912" s="318"/>
      <c r="R912" s="318" t="s">
        <v>7458</v>
      </c>
      <c r="S912" s="318" t="s">
        <v>7450</v>
      </c>
      <c r="T912" s="259" t="s">
        <v>4206</v>
      </c>
      <c r="U912" s="318"/>
      <c r="V912" s="318" t="s">
        <v>6721</v>
      </c>
      <c r="W912" s="318" t="s">
        <v>4209</v>
      </c>
      <c r="X912" s="553"/>
      <c r="Y912" s="48"/>
      <c r="Z912" s="48"/>
      <c r="AA912" s="48"/>
      <c r="AB912" s="48"/>
      <c r="AC912" s="48"/>
      <c r="AD912" s="48"/>
      <c r="AE912" s="48"/>
      <c r="AF912" s="48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</row>
    <row r="913" spans="1:45" ht="14.25" customHeight="1">
      <c r="A913" s="259" t="s">
        <v>7459</v>
      </c>
      <c r="B913" s="259" t="s">
        <v>6754</v>
      </c>
      <c r="C913" s="259" t="s">
        <v>7460</v>
      </c>
      <c r="D913" s="259" t="s">
        <v>6756</v>
      </c>
      <c r="E913" s="407" t="s">
        <v>6757</v>
      </c>
      <c r="F913" s="573"/>
      <c r="G913" s="573">
        <v>43875</v>
      </c>
      <c r="H913" s="573">
        <v>44240</v>
      </c>
      <c r="I913" s="338" t="s">
        <v>153</v>
      </c>
      <c r="J913" s="338">
        <f ca="1">H913-CONTROLE!$A$2</f>
        <v>-1010</v>
      </c>
      <c r="K913" s="534" t="str">
        <f t="shared" ca="1" si="155"/>
        <v>ENCERRADO</v>
      </c>
      <c r="L913" s="259" t="s">
        <v>526</v>
      </c>
      <c r="M913" s="38" t="s">
        <v>527</v>
      </c>
      <c r="N913" s="259"/>
      <c r="O913" s="259" t="s">
        <v>523</v>
      </c>
      <c r="P913" s="259" t="s">
        <v>524</v>
      </c>
      <c r="Q913" s="259"/>
      <c r="R913" s="259" t="s">
        <v>6930</v>
      </c>
      <c r="S913" s="259" t="s">
        <v>7461</v>
      </c>
      <c r="T913" s="259" t="s">
        <v>854</v>
      </c>
      <c r="U913" s="259"/>
      <c r="V913" s="259" t="s">
        <v>7462</v>
      </c>
      <c r="W913" s="259" t="s">
        <v>6231</v>
      </c>
      <c r="X913" s="553"/>
      <c r="Y913" s="48"/>
      <c r="Z913" s="48"/>
      <c r="AA913" s="48"/>
      <c r="AB913" s="48"/>
      <c r="AC913" s="48"/>
      <c r="AD913" s="48"/>
      <c r="AE913" s="48"/>
      <c r="AF913" s="48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</row>
    <row r="914" spans="1:45" ht="14.25" customHeight="1">
      <c r="A914" s="259" t="s">
        <v>7463</v>
      </c>
      <c r="B914" s="259" t="s">
        <v>6754</v>
      </c>
      <c r="C914" s="259" t="s">
        <v>7464</v>
      </c>
      <c r="D914" s="259" t="s">
        <v>6781</v>
      </c>
      <c r="E914" s="407" t="s">
        <v>6757</v>
      </c>
      <c r="F914" s="573"/>
      <c r="G914" s="573">
        <v>43873</v>
      </c>
      <c r="H914" s="573">
        <v>44238</v>
      </c>
      <c r="I914" s="338" t="s">
        <v>153</v>
      </c>
      <c r="J914" s="338">
        <f ca="1">H914-CONTROLE!$A$2</f>
        <v>-1012</v>
      </c>
      <c r="K914" s="534" t="str">
        <f t="shared" ca="1" si="155"/>
        <v>ENCERRADO</v>
      </c>
      <c r="L914" s="259" t="s">
        <v>523</v>
      </c>
      <c r="M914" s="259" t="s">
        <v>524</v>
      </c>
      <c r="N914" s="259"/>
      <c r="O914" s="259" t="s">
        <v>526</v>
      </c>
      <c r="P914" s="38" t="s">
        <v>527</v>
      </c>
      <c r="Q914" s="259"/>
      <c r="R914" s="259" t="s">
        <v>7465</v>
      </c>
      <c r="S914" s="259" t="s">
        <v>7461</v>
      </c>
      <c r="T914" s="259" t="s">
        <v>854</v>
      </c>
      <c r="U914" s="247"/>
      <c r="V914" s="247" t="s">
        <v>1419</v>
      </c>
      <c r="W914" s="283" t="s">
        <v>530</v>
      </c>
      <c r="X914" s="553"/>
      <c r="Y914" s="48"/>
      <c r="Z914" s="48"/>
      <c r="AA914" s="48"/>
      <c r="AB914" s="48"/>
      <c r="AC914" s="48"/>
      <c r="AD914" s="48"/>
      <c r="AE914" s="48"/>
      <c r="AF914" s="48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</row>
    <row r="915" spans="1:45" ht="14.25" customHeight="1">
      <c r="A915" s="42" t="s">
        <v>7466</v>
      </c>
      <c r="B915" s="55" t="s">
        <v>7467</v>
      </c>
      <c r="C915" s="55" t="s">
        <v>7468</v>
      </c>
      <c r="D915" s="55" t="s">
        <v>7469</v>
      </c>
      <c r="E915" s="49" t="s">
        <v>7470</v>
      </c>
      <c r="F915" s="61"/>
      <c r="G915" s="61">
        <v>44138</v>
      </c>
      <c r="H915" s="62" t="s">
        <v>7471</v>
      </c>
      <c r="I915" s="256" t="s">
        <v>26</v>
      </c>
      <c r="J915" s="256" t="e">
        <f ca="1">H915-CONTROLE!$A$2</f>
        <v>#VALUE!</v>
      </c>
      <c r="K915" s="46" t="e">
        <f t="shared" ca="1" si="155"/>
        <v>#VALUE!</v>
      </c>
      <c r="L915" s="427" t="s">
        <v>304</v>
      </c>
      <c r="M915" s="42" t="s">
        <v>305</v>
      </c>
      <c r="N915" s="427"/>
      <c r="O915" s="427" t="s">
        <v>307</v>
      </c>
      <c r="P915" s="42" t="s">
        <v>308</v>
      </c>
      <c r="Q915" s="611"/>
      <c r="R915" s="611" t="s">
        <v>309</v>
      </c>
      <c r="S915" s="55" t="s">
        <v>5537</v>
      </c>
      <c r="T915" s="56" t="s">
        <v>7472</v>
      </c>
      <c r="U915" s="56"/>
      <c r="V915" s="55" t="s">
        <v>777</v>
      </c>
      <c r="W915" s="612" t="s">
        <v>778</v>
      </c>
      <c r="X915" s="553"/>
      <c r="Y915" s="48"/>
      <c r="Z915" s="48"/>
      <c r="AA915" s="48"/>
      <c r="AB915" s="48"/>
      <c r="AC915" s="48"/>
      <c r="AD915" s="48"/>
      <c r="AE915" s="48"/>
      <c r="AF915" s="48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</row>
    <row r="916" spans="1:45" ht="14.25" customHeight="1">
      <c r="A916" s="58" t="s">
        <v>7473</v>
      </c>
      <c r="B916" s="58" t="s">
        <v>7374</v>
      </c>
      <c r="C916" s="58" t="s">
        <v>7474</v>
      </c>
      <c r="D916" s="58" t="s">
        <v>7376</v>
      </c>
      <c r="E916" s="49" t="s">
        <v>1605</v>
      </c>
      <c r="F916" s="61"/>
      <c r="G916" s="61">
        <v>44225</v>
      </c>
      <c r="H916" s="62" t="s">
        <v>7475</v>
      </c>
      <c r="I916" s="45" t="s">
        <v>138</v>
      </c>
      <c r="J916" s="45" t="e">
        <f ca="1">H916-CONTROLE!$A$2</f>
        <v>#VALUE!</v>
      </c>
      <c r="K916" s="46" t="e">
        <f t="shared" ca="1" si="155"/>
        <v>#VALUE!</v>
      </c>
      <c r="L916" s="42" t="s">
        <v>304</v>
      </c>
      <c r="M916" s="42" t="s">
        <v>305</v>
      </c>
      <c r="N916" s="42"/>
      <c r="O916" s="42" t="s">
        <v>307</v>
      </c>
      <c r="P916" s="42" t="s">
        <v>308</v>
      </c>
      <c r="Q916" s="55"/>
      <c r="R916" s="55" t="s">
        <v>309</v>
      </c>
      <c r="S916" s="42" t="s">
        <v>4628</v>
      </c>
      <c r="T916" s="42" t="s">
        <v>4620</v>
      </c>
      <c r="U916" s="42"/>
      <c r="V916" s="55" t="s">
        <v>5617</v>
      </c>
      <c r="W916" s="55" t="s">
        <v>311</v>
      </c>
      <c r="X916" s="553"/>
      <c r="Y916" s="48"/>
      <c r="Z916" s="48"/>
      <c r="AA916" s="48"/>
      <c r="AB916" s="48"/>
      <c r="AC916" s="48"/>
      <c r="AD916" s="48"/>
      <c r="AE916" s="48"/>
      <c r="AF916" s="48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</row>
    <row r="917" spans="1:45" ht="14.25" customHeight="1">
      <c r="A917" s="58" t="s">
        <v>7476</v>
      </c>
      <c r="B917" s="42" t="s">
        <v>7116</v>
      </c>
      <c r="C917" s="58" t="s">
        <v>7477</v>
      </c>
      <c r="D917" s="58" t="s">
        <v>7118</v>
      </c>
      <c r="E917" s="49" t="s">
        <v>6546</v>
      </c>
      <c r="F917" s="49" t="s">
        <v>25</v>
      </c>
      <c r="G917" s="62" t="s">
        <v>7478</v>
      </c>
      <c r="H917" s="62" t="s">
        <v>7268</v>
      </c>
      <c r="I917" s="45" t="s">
        <v>219</v>
      </c>
      <c r="J917" s="45">
        <f ca="1">H917-CONTROLE!$A$2</f>
        <v>-511</v>
      </c>
      <c r="K917" s="37" t="str">
        <f t="shared" ca="1" si="155"/>
        <v>ENCERRADO</v>
      </c>
      <c r="L917" s="58" t="s">
        <v>312</v>
      </c>
      <c r="M917" s="126" t="s">
        <v>313</v>
      </c>
      <c r="N917" s="42"/>
      <c r="O917" s="42" t="s">
        <v>307</v>
      </c>
      <c r="P917" s="42" t="s">
        <v>308</v>
      </c>
      <c r="Q917" s="436"/>
      <c r="R917" s="436" t="s">
        <v>309</v>
      </c>
      <c r="S917" s="42" t="s">
        <v>310</v>
      </c>
      <c r="T917" s="42" t="s">
        <v>311</v>
      </c>
      <c r="U917" s="42"/>
      <c r="V917" s="55" t="s">
        <v>780</v>
      </c>
      <c r="W917" s="55" t="s">
        <v>781</v>
      </c>
      <c r="X917" s="55"/>
      <c r="Y917" s="57"/>
      <c r="Z917" s="57"/>
      <c r="AA917" s="57"/>
      <c r="AB917" s="57"/>
      <c r="AC917" s="57"/>
      <c r="AD917" s="57"/>
      <c r="AE917" s="57"/>
      <c r="AF917" s="57"/>
      <c r="AG917" s="57"/>
      <c r="AH917" s="57"/>
      <c r="AI917" s="57"/>
      <c r="AJ917" s="57"/>
      <c r="AK917" s="57"/>
      <c r="AL917" s="57"/>
      <c r="AM917" s="57"/>
      <c r="AN917" s="57"/>
      <c r="AO917" s="57"/>
      <c r="AP917" s="57"/>
      <c r="AQ917" s="57"/>
      <c r="AR917" s="57"/>
      <c r="AS917" s="57"/>
    </row>
    <row r="918" spans="1:45" ht="14.25" customHeight="1">
      <c r="A918" s="254" t="s">
        <v>7479</v>
      </c>
      <c r="B918" s="259" t="s">
        <v>6690</v>
      </c>
      <c r="C918" s="254" t="s">
        <v>7480</v>
      </c>
      <c r="D918" s="259" t="s">
        <v>1902</v>
      </c>
      <c r="E918" s="407" t="s">
        <v>1903</v>
      </c>
      <c r="F918" s="573"/>
      <c r="G918" s="573">
        <v>43902</v>
      </c>
      <c r="H918" s="574" t="s">
        <v>7481</v>
      </c>
      <c r="I918" s="249" t="s">
        <v>41</v>
      </c>
      <c r="J918" s="249">
        <f ca="1">H918-CONTROLE!$A$2</f>
        <v>-984</v>
      </c>
      <c r="K918" s="534" t="str">
        <f t="shared" ca="1" si="155"/>
        <v>ENCERRADO</v>
      </c>
      <c r="L918" s="247" t="s">
        <v>7482</v>
      </c>
      <c r="M918" s="247" t="s">
        <v>7483</v>
      </c>
      <c r="N918" s="247"/>
      <c r="O918" s="247" t="s">
        <v>6903</v>
      </c>
      <c r="P918" s="247" t="s">
        <v>7484</v>
      </c>
      <c r="Q918" s="259"/>
      <c r="R918" s="259" t="s">
        <v>553</v>
      </c>
      <c r="S918" s="247" t="s">
        <v>5471</v>
      </c>
      <c r="T918" s="247" t="s">
        <v>2507</v>
      </c>
      <c r="U918" s="247"/>
      <c r="V918" s="247" t="s">
        <v>4915</v>
      </c>
      <c r="W918" s="247" t="s">
        <v>1839</v>
      </c>
      <c r="X918" s="553"/>
      <c r="Y918" s="48"/>
      <c r="Z918" s="48"/>
      <c r="AA918" s="48"/>
      <c r="AB918" s="48"/>
      <c r="AC918" s="48"/>
      <c r="AD918" s="48"/>
      <c r="AE918" s="48"/>
      <c r="AF918" s="48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</row>
    <row r="919" spans="1:45" ht="14.25" customHeight="1">
      <c r="A919" s="542" t="s">
        <v>7485</v>
      </c>
      <c r="B919" s="542" t="s">
        <v>6583</v>
      </c>
      <c r="C919" s="542" t="s">
        <v>7486</v>
      </c>
      <c r="D919" s="542" t="s">
        <v>6585</v>
      </c>
      <c r="E919" s="544" t="s">
        <v>1103</v>
      </c>
      <c r="F919" s="544" t="s">
        <v>198</v>
      </c>
      <c r="G919" s="545">
        <v>44399</v>
      </c>
      <c r="H919" s="545" t="s">
        <v>7487</v>
      </c>
      <c r="I919" s="546" t="s">
        <v>236</v>
      </c>
      <c r="J919" s="547">
        <f ca="1">H919-CONTROLE!$A$2</f>
        <v>-486</v>
      </c>
      <c r="K919" s="548" t="str">
        <f t="shared" ca="1" si="155"/>
        <v>ENCERRADO</v>
      </c>
      <c r="L919" s="542" t="s">
        <v>634</v>
      </c>
      <c r="M919" s="542" t="s">
        <v>4684</v>
      </c>
      <c r="N919" s="542"/>
      <c r="O919" s="542" t="s">
        <v>795</v>
      </c>
      <c r="P919" s="542" t="s">
        <v>4795</v>
      </c>
      <c r="Q919" s="549"/>
      <c r="R919" s="549" t="s">
        <v>639</v>
      </c>
      <c r="S919" s="542" t="s">
        <v>636</v>
      </c>
      <c r="T919" s="542" t="s">
        <v>637</v>
      </c>
      <c r="U919" s="550" t="s">
        <v>7488</v>
      </c>
      <c r="V919" s="542" t="s">
        <v>792</v>
      </c>
      <c r="W919" s="613" t="s">
        <v>793</v>
      </c>
      <c r="X919" s="613" t="s">
        <v>7488</v>
      </c>
      <c r="Y919" s="41"/>
      <c r="Z919" s="41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</row>
    <row r="920" spans="1:45" ht="14.25" customHeight="1">
      <c r="A920" s="254" t="s">
        <v>7489</v>
      </c>
      <c r="B920" s="259" t="s">
        <v>7490</v>
      </c>
      <c r="C920" s="259"/>
      <c r="D920" s="259" t="s">
        <v>7491</v>
      </c>
      <c r="E920" s="407" t="s">
        <v>7492</v>
      </c>
      <c r="F920" s="573"/>
      <c r="G920" s="573">
        <v>44379</v>
      </c>
      <c r="H920" s="574" t="s">
        <v>7493</v>
      </c>
      <c r="I920" s="249" t="s">
        <v>361</v>
      </c>
      <c r="J920" s="249" t="e">
        <f t="shared" ref="J920:J922" ca="1" si="156">H920-$A$2</f>
        <v>#VALUE!</v>
      </c>
      <c r="K920" s="534" t="e">
        <f t="shared" ca="1" si="155"/>
        <v>#VALUE!</v>
      </c>
      <c r="L920" s="247" t="s">
        <v>1542</v>
      </c>
      <c r="M920" s="247" t="s">
        <v>1543</v>
      </c>
      <c r="N920" s="279"/>
      <c r="O920" s="279" t="s">
        <v>1545</v>
      </c>
      <c r="P920" s="279" t="s">
        <v>1546</v>
      </c>
      <c r="Q920" s="259"/>
      <c r="R920" s="259" t="s">
        <v>7494</v>
      </c>
      <c r="S920" s="247" t="s">
        <v>4806</v>
      </c>
      <c r="T920" s="247" t="s">
        <v>4875</v>
      </c>
      <c r="U920" s="247"/>
      <c r="V920" s="247"/>
      <c r="W920" s="247"/>
      <c r="X920" s="553"/>
      <c r="Y920" s="48"/>
      <c r="Z920" s="48"/>
      <c r="AA920" s="48"/>
      <c r="AB920" s="48"/>
      <c r="AC920" s="48"/>
      <c r="AD920" s="48"/>
      <c r="AE920" s="48"/>
      <c r="AF920" s="48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</row>
    <row r="921" spans="1:45" ht="14.25" customHeight="1">
      <c r="A921" s="254" t="s">
        <v>7489</v>
      </c>
      <c r="B921" s="259" t="s">
        <v>7490</v>
      </c>
      <c r="C921" s="259"/>
      <c r="D921" s="259" t="s">
        <v>7491</v>
      </c>
      <c r="E921" s="407" t="s">
        <v>7492</v>
      </c>
      <c r="F921" s="573"/>
      <c r="G921" s="573">
        <v>44379</v>
      </c>
      <c r="H921" s="574" t="s">
        <v>7493</v>
      </c>
      <c r="I921" s="249" t="s">
        <v>361</v>
      </c>
      <c r="J921" s="249" t="e">
        <f t="shared" ca="1" si="156"/>
        <v>#VALUE!</v>
      </c>
      <c r="K921" s="534" t="e">
        <f t="shared" ca="1" si="155"/>
        <v>#VALUE!</v>
      </c>
      <c r="L921" s="247" t="s">
        <v>1542</v>
      </c>
      <c r="M921" s="247" t="s">
        <v>1543</v>
      </c>
      <c r="N921" s="279"/>
      <c r="O921" s="279" t="s">
        <v>1545</v>
      </c>
      <c r="P921" s="279" t="s">
        <v>1546</v>
      </c>
      <c r="Q921" s="259"/>
      <c r="R921" s="259" t="s">
        <v>7495</v>
      </c>
      <c r="S921" s="247" t="s">
        <v>1555</v>
      </c>
      <c r="T921" s="247" t="s">
        <v>403</v>
      </c>
      <c r="U921" s="247"/>
      <c r="V921" s="247" t="s">
        <v>408</v>
      </c>
      <c r="W921" s="247" t="s">
        <v>409</v>
      </c>
      <c r="X921" s="553"/>
      <c r="Y921" s="48"/>
      <c r="Z921" s="48"/>
      <c r="AA921" s="48"/>
      <c r="AB921" s="48"/>
      <c r="AC921" s="48"/>
      <c r="AD921" s="48"/>
      <c r="AE921" s="48"/>
      <c r="AF921" s="48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</row>
    <row r="922" spans="1:45" ht="14.25" customHeight="1">
      <c r="A922" s="254" t="s">
        <v>7489</v>
      </c>
      <c r="B922" s="259" t="s">
        <v>7490</v>
      </c>
      <c r="C922" s="259"/>
      <c r="D922" s="259" t="s">
        <v>7491</v>
      </c>
      <c r="E922" s="407" t="s">
        <v>7492</v>
      </c>
      <c r="F922" s="573"/>
      <c r="G922" s="573">
        <v>44379</v>
      </c>
      <c r="H922" s="574" t="s">
        <v>7493</v>
      </c>
      <c r="I922" s="249" t="s">
        <v>361</v>
      </c>
      <c r="J922" s="338" t="e">
        <f t="shared" ca="1" si="156"/>
        <v>#VALUE!</v>
      </c>
      <c r="K922" s="534" t="e">
        <f t="shared" ca="1" si="155"/>
        <v>#VALUE!</v>
      </c>
      <c r="L922" s="247" t="s">
        <v>1542</v>
      </c>
      <c r="M922" s="247" t="s">
        <v>1543</v>
      </c>
      <c r="N922" s="279"/>
      <c r="O922" s="279" t="s">
        <v>1545</v>
      </c>
      <c r="P922" s="279" t="s">
        <v>1546</v>
      </c>
      <c r="Q922" s="259"/>
      <c r="R922" s="259" t="s">
        <v>7496</v>
      </c>
      <c r="S922" s="18" t="s">
        <v>410</v>
      </c>
      <c r="T922" s="247" t="s">
        <v>411</v>
      </c>
      <c r="U922" s="247"/>
      <c r="V922" s="247" t="s">
        <v>2149</v>
      </c>
      <c r="W922" s="247" t="s">
        <v>2150</v>
      </c>
      <c r="X922" s="553"/>
      <c r="Y922" s="48"/>
      <c r="Z922" s="48"/>
      <c r="AA922" s="48"/>
      <c r="AB922" s="48"/>
      <c r="AC922" s="48"/>
      <c r="AD922" s="48"/>
      <c r="AE922" s="48"/>
      <c r="AF922" s="48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</row>
    <row r="923" spans="1:45" ht="14.25" customHeight="1">
      <c r="A923" s="259" t="s">
        <v>7497</v>
      </c>
      <c r="B923" s="259" t="s">
        <v>7498</v>
      </c>
      <c r="C923" s="259"/>
      <c r="D923" s="259" t="s">
        <v>7087</v>
      </c>
      <c r="E923" s="407" t="s">
        <v>1605</v>
      </c>
      <c r="F923" s="573"/>
      <c r="G923" s="573">
        <v>44172</v>
      </c>
      <c r="H923" s="573">
        <v>44536</v>
      </c>
      <c r="I923" s="574" t="s">
        <v>26</v>
      </c>
      <c r="J923" s="148">
        <f ca="1">H923-CONTROLE!$A$2</f>
        <v>-714</v>
      </c>
      <c r="K923" s="534" t="str">
        <f t="shared" ca="1" si="155"/>
        <v>ENCERRADO</v>
      </c>
      <c r="L923" s="247" t="s">
        <v>1542</v>
      </c>
      <c r="M923" s="247" t="s">
        <v>1543</v>
      </c>
      <c r="N923" s="18"/>
      <c r="O923" s="18" t="s">
        <v>4872</v>
      </c>
      <c r="P923" s="18" t="s">
        <v>4873</v>
      </c>
      <c r="Q923" s="259"/>
      <c r="R923" s="259" t="s">
        <v>7495</v>
      </c>
      <c r="S923" s="18" t="s">
        <v>7499</v>
      </c>
      <c r="T923" s="614" t="s">
        <v>7500</v>
      </c>
      <c r="U923" s="18"/>
      <c r="V923" s="18" t="s">
        <v>7501</v>
      </c>
      <c r="W923" s="614" t="s">
        <v>7502</v>
      </c>
      <c r="X923" s="553"/>
      <c r="Y923" s="48"/>
      <c r="Z923" s="48"/>
      <c r="AA923" s="48"/>
      <c r="AB923" s="48"/>
      <c r="AC923" s="48"/>
      <c r="AD923" s="48"/>
      <c r="AE923" s="48"/>
      <c r="AF923" s="48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</row>
    <row r="924" spans="1:45" ht="14.25" customHeight="1">
      <c r="A924" s="259" t="s">
        <v>7497</v>
      </c>
      <c r="B924" s="259" t="s">
        <v>7498</v>
      </c>
      <c r="C924" s="259"/>
      <c r="D924" s="259" t="s">
        <v>7087</v>
      </c>
      <c r="E924" s="407" t="s">
        <v>1605</v>
      </c>
      <c r="F924" s="573"/>
      <c r="G924" s="573">
        <v>44172</v>
      </c>
      <c r="H924" s="573">
        <v>44536</v>
      </c>
      <c r="I924" s="574" t="s">
        <v>26</v>
      </c>
      <c r="J924" s="148">
        <f ca="1">H924-CONTROLE!$A$2</f>
        <v>-714</v>
      </c>
      <c r="K924" s="534" t="str">
        <f t="shared" ca="1" si="155"/>
        <v>ENCERRADO</v>
      </c>
      <c r="L924" s="247" t="s">
        <v>1542</v>
      </c>
      <c r="M924" s="247" t="s">
        <v>1543</v>
      </c>
      <c r="N924" s="18"/>
      <c r="O924" s="18" t="s">
        <v>4872</v>
      </c>
      <c r="P924" s="18" t="s">
        <v>4873</v>
      </c>
      <c r="Q924" s="259"/>
      <c r="R924" s="259" t="s">
        <v>7503</v>
      </c>
      <c r="S924" s="18" t="s">
        <v>6436</v>
      </c>
      <c r="T924" s="18" t="s">
        <v>2006</v>
      </c>
      <c r="U924" s="18"/>
      <c r="V924" s="18" t="s">
        <v>4237</v>
      </c>
      <c r="W924" s="614" t="s">
        <v>4238</v>
      </c>
      <c r="X924" s="553"/>
      <c r="Y924" s="48"/>
      <c r="Z924" s="48"/>
      <c r="AA924" s="48"/>
      <c r="AB924" s="48"/>
      <c r="AC924" s="48"/>
      <c r="AD924" s="48"/>
      <c r="AE924" s="48"/>
      <c r="AF924" s="48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</row>
    <row r="925" spans="1:45" ht="14.25" customHeight="1">
      <c r="A925" s="254" t="s">
        <v>7504</v>
      </c>
      <c r="B925" s="259" t="s">
        <v>6690</v>
      </c>
      <c r="C925" s="259" t="s">
        <v>7505</v>
      </c>
      <c r="D925" s="259" t="s">
        <v>1902</v>
      </c>
      <c r="E925" s="407" t="s">
        <v>1903</v>
      </c>
      <c r="F925" s="573"/>
      <c r="G925" s="573">
        <v>43825</v>
      </c>
      <c r="H925" s="574" t="s">
        <v>7506</v>
      </c>
      <c r="I925" s="249" t="s">
        <v>26</v>
      </c>
      <c r="J925" s="249">
        <f ca="1">H925-CONTROLE!$A$2</f>
        <v>-1060</v>
      </c>
      <c r="K925" s="534" t="str">
        <f t="shared" ca="1" si="155"/>
        <v>ENCERRADO</v>
      </c>
      <c r="L925" s="247" t="s">
        <v>110</v>
      </c>
      <c r="M925" s="247" t="s">
        <v>477</v>
      </c>
      <c r="N925" s="247"/>
      <c r="O925" s="247" t="s">
        <v>113</v>
      </c>
      <c r="P925" s="247" t="s">
        <v>479</v>
      </c>
      <c r="Q925" s="259"/>
      <c r="R925" s="259" t="s">
        <v>115</v>
      </c>
      <c r="S925" s="247" t="s">
        <v>2665</v>
      </c>
      <c r="T925" s="292" t="s">
        <v>2666</v>
      </c>
      <c r="U925" s="247"/>
      <c r="V925" s="247" t="s">
        <v>2668</v>
      </c>
      <c r="W925" s="247" t="s">
        <v>2669</v>
      </c>
      <c r="X925" s="553"/>
      <c r="Y925" s="48"/>
      <c r="Z925" s="48"/>
      <c r="AA925" s="48"/>
      <c r="AB925" s="48"/>
      <c r="AC925" s="48"/>
      <c r="AD925" s="48"/>
      <c r="AE925" s="48"/>
      <c r="AF925" s="48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</row>
    <row r="926" spans="1:45" ht="14.25" customHeight="1">
      <c r="A926" s="254" t="s">
        <v>7507</v>
      </c>
      <c r="B926" s="259" t="s">
        <v>6690</v>
      </c>
      <c r="C926" s="259" t="s">
        <v>7508</v>
      </c>
      <c r="D926" s="259" t="s">
        <v>1902</v>
      </c>
      <c r="E926" s="407" t="s">
        <v>1903</v>
      </c>
      <c r="F926" s="573"/>
      <c r="G926" s="573">
        <v>43826</v>
      </c>
      <c r="H926" s="574" t="s">
        <v>7509</v>
      </c>
      <c r="I926" s="249" t="s">
        <v>26</v>
      </c>
      <c r="J926" s="249">
        <f ca="1">H926-CONTROLE!$A$2</f>
        <v>-1059</v>
      </c>
      <c r="K926" s="534" t="str">
        <f t="shared" ca="1" si="155"/>
        <v>ENCERRADO</v>
      </c>
      <c r="L926" s="247" t="s">
        <v>505</v>
      </c>
      <c r="M926" s="247" t="s">
        <v>7510</v>
      </c>
      <c r="N926" s="247"/>
      <c r="O926" s="247" t="s">
        <v>2174</v>
      </c>
      <c r="P926" s="247" t="s">
        <v>2544</v>
      </c>
      <c r="Q926" s="259"/>
      <c r="R926" s="259" t="s">
        <v>129</v>
      </c>
      <c r="S926" s="247" t="s">
        <v>2545</v>
      </c>
      <c r="T926" s="292" t="s">
        <v>7511</v>
      </c>
      <c r="U926" s="247"/>
      <c r="V926" s="247" t="s">
        <v>7512</v>
      </c>
      <c r="W926" s="247" t="s">
        <v>7080</v>
      </c>
      <c r="X926" s="553"/>
      <c r="Y926" s="48"/>
      <c r="Z926" s="48"/>
      <c r="AA926" s="48"/>
      <c r="AB926" s="48"/>
      <c r="AC926" s="48"/>
      <c r="AD926" s="48"/>
      <c r="AE926" s="48"/>
      <c r="AF926" s="48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</row>
    <row r="927" spans="1:45" ht="14.25" customHeight="1">
      <c r="A927" s="261">
        <v>43831</v>
      </c>
      <c r="B927" s="259" t="s">
        <v>6754</v>
      </c>
      <c r="C927" s="259" t="s">
        <v>7513</v>
      </c>
      <c r="D927" s="615" t="s">
        <v>6756</v>
      </c>
      <c r="E927" s="407" t="s">
        <v>6757</v>
      </c>
      <c r="F927" s="573"/>
      <c r="G927" s="573">
        <v>43837</v>
      </c>
      <c r="H927" s="574" t="s">
        <v>7514</v>
      </c>
      <c r="I927" s="249" t="s">
        <v>138</v>
      </c>
      <c r="J927" s="45">
        <f ca="1">H927-CONTROLE!$A$2</f>
        <v>-1048</v>
      </c>
      <c r="K927" s="534" t="str">
        <f t="shared" ca="1" si="155"/>
        <v>ENCERRADO</v>
      </c>
      <c r="L927" s="247" t="s">
        <v>4683</v>
      </c>
      <c r="M927" s="247" t="s">
        <v>635</v>
      </c>
      <c r="N927" s="247"/>
      <c r="O927" s="247" t="s">
        <v>636</v>
      </c>
      <c r="P927" s="247" t="s">
        <v>637</v>
      </c>
      <c r="Q927" s="259"/>
      <c r="R927" s="259" t="s">
        <v>4686</v>
      </c>
      <c r="S927" s="8" t="s">
        <v>923</v>
      </c>
      <c r="T927" s="616" t="s">
        <v>924</v>
      </c>
      <c r="U927" s="247"/>
      <c r="V927" s="247" t="s">
        <v>829</v>
      </c>
      <c r="W927" s="247" t="s">
        <v>830</v>
      </c>
      <c r="X927" s="553"/>
      <c r="Y927" s="48"/>
      <c r="Z927" s="48"/>
      <c r="AA927" s="48"/>
      <c r="AB927" s="48"/>
      <c r="AC927" s="48"/>
      <c r="AD927" s="48"/>
      <c r="AE927" s="48"/>
      <c r="AF927" s="48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</row>
    <row r="928" spans="1:45" ht="14.25" customHeight="1">
      <c r="A928" s="261">
        <v>43862</v>
      </c>
      <c r="B928" s="254" t="s">
        <v>6995</v>
      </c>
      <c r="C928" s="259" t="s">
        <v>7515</v>
      </c>
      <c r="D928" s="259" t="s">
        <v>6756</v>
      </c>
      <c r="E928" s="407" t="s">
        <v>6757</v>
      </c>
      <c r="F928" s="573"/>
      <c r="G928" s="573">
        <v>43840</v>
      </c>
      <c r="H928" s="574" t="s">
        <v>7516</v>
      </c>
      <c r="I928" s="249" t="s">
        <v>138</v>
      </c>
      <c r="J928" s="45">
        <f ca="1">H928-CONTROLE!$A$2</f>
        <v>-1045</v>
      </c>
      <c r="K928" s="262" t="str">
        <f t="shared" ca="1" si="155"/>
        <v>ENCERRADO</v>
      </c>
      <c r="L928" s="247" t="s">
        <v>110</v>
      </c>
      <c r="M928" s="247" t="s">
        <v>477</v>
      </c>
      <c r="N928" s="247"/>
      <c r="O928" s="247" t="s">
        <v>113</v>
      </c>
      <c r="P928" s="247" t="s">
        <v>479</v>
      </c>
      <c r="Q928" s="247"/>
      <c r="R928" s="247" t="s">
        <v>115</v>
      </c>
      <c r="S928" s="247" t="s">
        <v>5491</v>
      </c>
      <c r="T928" s="247" t="s">
        <v>1593</v>
      </c>
      <c r="U928" s="259"/>
      <c r="V928" s="259" t="s">
        <v>481</v>
      </c>
      <c r="W928" s="259" t="s">
        <v>482</v>
      </c>
      <c r="X928" s="553"/>
      <c r="Y928" s="48"/>
      <c r="Z928" s="48"/>
      <c r="AA928" s="48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</row>
    <row r="929" spans="1:45" ht="14.25" customHeight="1">
      <c r="A929" s="261">
        <v>43891</v>
      </c>
      <c r="B929" s="259" t="s">
        <v>6754</v>
      </c>
      <c r="C929" s="259" t="s">
        <v>7517</v>
      </c>
      <c r="D929" s="259" t="s">
        <v>6781</v>
      </c>
      <c r="E929" s="407" t="s">
        <v>6757</v>
      </c>
      <c r="F929" s="573"/>
      <c r="G929" s="573">
        <v>43837</v>
      </c>
      <c r="H929" s="574" t="s">
        <v>7514</v>
      </c>
      <c r="I929" s="249" t="s">
        <v>138</v>
      </c>
      <c r="J929" s="249">
        <f ca="1">H929-CONTROLE!$A$2</f>
        <v>-1048</v>
      </c>
      <c r="K929" s="46" t="str">
        <f t="shared" ca="1" si="155"/>
        <v>ENCERRADO</v>
      </c>
      <c r="L929" s="247" t="s">
        <v>110</v>
      </c>
      <c r="M929" s="247" t="s">
        <v>477</v>
      </c>
      <c r="N929" s="247"/>
      <c r="O929" s="247" t="s">
        <v>113</v>
      </c>
      <c r="P929" s="247" t="s">
        <v>479</v>
      </c>
      <c r="Q929" s="259"/>
      <c r="R929" s="259" t="s">
        <v>115</v>
      </c>
      <c r="S929" s="247" t="s">
        <v>5491</v>
      </c>
      <c r="T929" s="247" t="s">
        <v>1593</v>
      </c>
      <c r="U929" s="259"/>
      <c r="V929" s="259" t="s">
        <v>481</v>
      </c>
      <c r="W929" s="259" t="s">
        <v>482</v>
      </c>
      <c r="X929" s="553"/>
      <c r="Y929" s="48"/>
      <c r="Z929" s="48"/>
      <c r="AA929" s="48"/>
      <c r="AB929" s="48"/>
      <c r="AC929" s="48"/>
      <c r="AD929" s="48"/>
      <c r="AE929" s="48"/>
      <c r="AF929" s="48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</row>
    <row r="930" spans="1:45" ht="14.25" customHeight="1">
      <c r="A930" s="261">
        <v>43922</v>
      </c>
      <c r="B930" s="259" t="s">
        <v>6754</v>
      </c>
      <c r="C930" s="259" t="s">
        <v>7518</v>
      </c>
      <c r="D930" s="259" t="s">
        <v>6756</v>
      </c>
      <c r="E930" s="407" t="s">
        <v>6757</v>
      </c>
      <c r="F930" s="573"/>
      <c r="G930" s="573">
        <v>43838</v>
      </c>
      <c r="H930" s="574" t="s">
        <v>7519</v>
      </c>
      <c r="I930" s="249" t="s">
        <v>138</v>
      </c>
      <c r="J930" s="249">
        <f ca="1">H930-CONTROLE!$A$2</f>
        <v>-1047</v>
      </c>
      <c r="K930" s="262" t="str">
        <f t="shared" ca="1" si="155"/>
        <v>ENCERRADO</v>
      </c>
      <c r="L930" s="247" t="s">
        <v>730</v>
      </c>
      <c r="M930" s="247" t="s">
        <v>731</v>
      </c>
      <c r="N930" s="247"/>
      <c r="O930" s="247" t="s">
        <v>502</v>
      </c>
      <c r="P930" s="247" t="s">
        <v>503</v>
      </c>
      <c r="Q930" s="259"/>
      <c r="R930" s="259" t="s">
        <v>129</v>
      </c>
      <c r="S930" s="247" t="s">
        <v>2690</v>
      </c>
      <c r="T930" s="247" t="s">
        <v>2691</v>
      </c>
      <c r="U930" s="259"/>
      <c r="V930" s="259" t="s">
        <v>7520</v>
      </c>
      <c r="W930" s="259" t="s">
        <v>7134</v>
      </c>
      <c r="X930" s="553"/>
      <c r="Y930" s="48"/>
      <c r="Z930" s="48"/>
      <c r="AA930" s="48"/>
      <c r="AB930" s="48"/>
      <c r="AC930" s="48"/>
      <c r="AD930" s="48"/>
      <c r="AE930" s="48"/>
      <c r="AF930" s="48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</row>
    <row r="931" spans="1:45" ht="14.25" customHeight="1">
      <c r="A931" s="261">
        <v>43952</v>
      </c>
      <c r="B931" s="259" t="s">
        <v>6754</v>
      </c>
      <c r="C931" s="259" t="s">
        <v>7521</v>
      </c>
      <c r="D931" s="259" t="s">
        <v>6781</v>
      </c>
      <c r="E931" s="407" t="s">
        <v>6757</v>
      </c>
      <c r="F931" s="573"/>
      <c r="G931" s="573">
        <v>43838</v>
      </c>
      <c r="H931" s="574" t="s">
        <v>7519</v>
      </c>
      <c r="I931" s="249" t="s">
        <v>138</v>
      </c>
      <c r="J931" s="249">
        <f ca="1">H931-CONTROLE!$A$2</f>
        <v>-1047</v>
      </c>
      <c r="K931" s="262" t="str">
        <f t="shared" ca="1" si="155"/>
        <v>ENCERRADO</v>
      </c>
      <c r="L931" s="247" t="s">
        <v>634</v>
      </c>
      <c r="M931" s="247" t="s">
        <v>635</v>
      </c>
      <c r="N931" s="247"/>
      <c r="O931" s="247" t="s">
        <v>636</v>
      </c>
      <c r="P931" s="247" t="s">
        <v>637</v>
      </c>
      <c r="Q931" s="259"/>
      <c r="R931" s="259" t="s">
        <v>4686</v>
      </c>
      <c r="S931" s="8" t="s">
        <v>923</v>
      </c>
      <c r="T931" s="616" t="s">
        <v>924</v>
      </c>
      <c r="U931" s="247"/>
      <c r="V931" s="247" t="s">
        <v>829</v>
      </c>
      <c r="W931" s="247" t="s">
        <v>830</v>
      </c>
      <c r="X931" s="553"/>
      <c r="Y931" s="48"/>
      <c r="Z931" s="48"/>
      <c r="AA931" s="48"/>
      <c r="AB931" s="48"/>
      <c r="AC931" s="48"/>
      <c r="AD931" s="48"/>
      <c r="AE931" s="48"/>
      <c r="AF931" s="48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</row>
    <row r="932" spans="1:45" ht="14.25" customHeight="1">
      <c r="A932" s="261">
        <v>43983</v>
      </c>
      <c r="B932" s="259" t="s">
        <v>6754</v>
      </c>
      <c r="C932" s="259" t="s">
        <v>7522</v>
      </c>
      <c r="D932" s="259" t="s">
        <v>6781</v>
      </c>
      <c r="E932" s="407" t="s">
        <v>6757</v>
      </c>
      <c r="F932" s="617"/>
      <c r="G932" s="617">
        <v>43839</v>
      </c>
      <c r="H932" s="574" t="s">
        <v>7523</v>
      </c>
      <c r="I932" s="249" t="s">
        <v>138</v>
      </c>
      <c r="J932" s="249">
        <f ca="1">H932-CONTROLE!$A$2</f>
        <v>-1046</v>
      </c>
      <c r="K932" s="262" t="str">
        <f t="shared" ca="1" si="155"/>
        <v>ENCERRADO</v>
      </c>
      <c r="L932" s="247" t="s">
        <v>730</v>
      </c>
      <c r="M932" s="247" t="s">
        <v>731</v>
      </c>
      <c r="N932" s="247"/>
      <c r="O932" s="247" t="s">
        <v>502</v>
      </c>
      <c r="P932" s="247" t="s">
        <v>503</v>
      </c>
      <c r="Q932" s="38"/>
      <c r="R932" s="38" t="s">
        <v>7524</v>
      </c>
      <c r="S932" s="247" t="s">
        <v>2690</v>
      </c>
      <c r="T932" s="247" t="s">
        <v>2691</v>
      </c>
      <c r="U932" s="259"/>
      <c r="V932" s="259" t="s">
        <v>7520</v>
      </c>
      <c r="W932" s="259" t="s">
        <v>7134</v>
      </c>
      <c r="X932" s="553"/>
      <c r="Y932" s="48"/>
      <c r="Z932" s="48"/>
      <c r="AA932" s="48"/>
      <c r="AB932" s="48"/>
      <c r="AC932" s="48"/>
      <c r="AD932" s="48"/>
      <c r="AE932" s="48"/>
      <c r="AF932" s="48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</row>
    <row r="933" spans="1:45" ht="14.25" customHeight="1">
      <c r="A933" s="261">
        <v>44013</v>
      </c>
      <c r="B933" s="259" t="s">
        <v>6754</v>
      </c>
      <c r="C933" s="259" t="s">
        <v>7525</v>
      </c>
      <c r="D933" s="259" t="s">
        <v>6756</v>
      </c>
      <c r="E933" s="407" t="s">
        <v>6757</v>
      </c>
      <c r="F933" s="617"/>
      <c r="G933" s="617">
        <v>43839</v>
      </c>
      <c r="H933" s="574" t="s">
        <v>7523</v>
      </c>
      <c r="I933" s="249" t="s">
        <v>138</v>
      </c>
      <c r="J933" s="249">
        <f ca="1">H933-CONTROLE!$A$2</f>
        <v>-1046</v>
      </c>
      <c r="K933" s="262" t="str">
        <f t="shared" ca="1" si="155"/>
        <v>ENCERRADO</v>
      </c>
      <c r="L933" s="247" t="s">
        <v>465</v>
      </c>
      <c r="M933" s="247" t="s">
        <v>466</v>
      </c>
      <c r="N933" s="247"/>
      <c r="O933" s="247" t="s">
        <v>468</v>
      </c>
      <c r="P933" s="247" t="s">
        <v>469</v>
      </c>
      <c r="Q933" s="38"/>
      <c r="R933" s="38" t="s">
        <v>470</v>
      </c>
      <c r="S933" s="434" t="s">
        <v>2845</v>
      </c>
      <c r="T933" s="304" t="s">
        <v>2846</v>
      </c>
      <c r="U933" s="259"/>
      <c r="V933" s="259" t="s">
        <v>7526</v>
      </c>
      <c r="W933" s="304" t="s">
        <v>7527</v>
      </c>
      <c r="X933" s="553"/>
      <c r="Y933" s="48"/>
      <c r="Z933" s="48"/>
      <c r="AA933" s="48"/>
      <c r="AB933" s="48"/>
      <c r="AC933" s="48"/>
      <c r="AD933" s="48"/>
      <c r="AE933" s="48"/>
      <c r="AF933" s="48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</row>
    <row r="934" spans="1:45" ht="14.25" customHeight="1">
      <c r="A934" s="261">
        <v>44044</v>
      </c>
      <c r="B934" s="259" t="s">
        <v>6754</v>
      </c>
      <c r="C934" s="259" t="s">
        <v>7528</v>
      </c>
      <c r="D934" s="259" t="s">
        <v>6781</v>
      </c>
      <c r="E934" s="407" t="s">
        <v>6757</v>
      </c>
      <c r="F934" s="617"/>
      <c r="G934" s="617">
        <v>43839</v>
      </c>
      <c r="H934" s="574" t="s">
        <v>7523</v>
      </c>
      <c r="I934" s="338" t="s">
        <v>138</v>
      </c>
      <c r="J934" s="338">
        <f ca="1">H934-CONTROLE!$A$2</f>
        <v>-1046</v>
      </c>
      <c r="K934" s="262" t="str">
        <f t="shared" ca="1" si="155"/>
        <v>ENCERRADO</v>
      </c>
      <c r="L934" s="247" t="s">
        <v>465</v>
      </c>
      <c r="M934" s="247" t="s">
        <v>466</v>
      </c>
      <c r="N934" s="247"/>
      <c r="O934" s="247" t="s">
        <v>468</v>
      </c>
      <c r="P934" s="247" t="s">
        <v>469</v>
      </c>
      <c r="Q934" s="38"/>
      <c r="R934" s="38" t="s">
        <v>470</v>
      </c>
      <c r="S934" s="434" t="s">
        <v>2845</v>
      </c>
      <c r="T934" s="304" t="s">
        <v>2846</v>
      </c>
      <c r="U934" s="259"/>
      <c r="V934" s="259" t="s">
        <v>7526</v>
      </c>
      <c r="W934" s="304" t="s">
        <v>7527</v>
      </c>
      <c r="X934" s="553"/>
      <c r="Y934" s="48"/>
      <c r="Z934" s="48"/>
      <c r="AA934" s="48"/>
      <c r="AB934" s="48"/>
      <c r="AC934" s="48"/>
      <c r="AD934" s="48"/>
      <c r="AE934" s="48"/>
      <c r="AF934" s="48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</row>
    <row r="935" spans="1:45" ht="14.25" customHeight="1">
      <c r="A935" s="42" t="s">
        <v>7529</v>
      </c>
      <c r="B935" s="42" t="s">
        <v>7530</v>
      </c>
      <c r="C935" s="42"/>
      <c r="D935" s="42" t="s">
        <v>5987</v>
      </c>
      <c r="E935" s="49" t="s">
        <v>7022</v>
      </c>
      <c r="F935" s="61"/>
      <c r="G935" s="61">
        <v>44089</v>
      </c>
      <c r="H935" s="62" t="s">
        <v>7531</v>
      </c>
      <c r="I935" s="45" t="s">
        <v>26</v>
      </c>
      <c r="J935" s="45">
        <f ca="1">H935-CONTROLE!$A$2</f>
        <v>-1058</v>
      </c>
      <c r="K935" s="46" t="str">
        <f t="shared" ca="1" si="155"/>
        <v>ENCERRADO</v>
      </c>
      <c r="L935" s="42" t="s">
        <v>895</v>
      </c>
      <c r="M935" s="42" t="s">
        <v>776</v>
      </c>
      <c r="N935" s="618"/>
      <c r="O935" s="618"/>
      <c r="P935" s="619"/>
      <c r="Q935" s="58"/>
      <c r="R935" s="58" t="s">
        <v>444</v>
      </c>
      <c r="S935" s="551" t="s">
        <v>943</v>
      </c>
      <c r="T935" s="59" t="s">
        <v>4273</v>
      </c>
      <c r="U935" s="620"/>
      <c r="V935" s="621"/>
      <c r="W935" s="621"/>
      <c r="X935" s="553"/>
      <c r="Y935" s="48"/>
      <c r="Z935" s="48"/>
      <c r="AA935" s="48"/>
      <c r="AB935" s="48"/>
      <c r="AC935" s="48"/>
      <c r="AD935" s="48"/>
      <c r="AE935" s="48"/>
      <c r="AF935" s="48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</row>
    <row r="936" spans="1:45" ht="14.25" customHeight="1">
      <c r="A936" s="42" t="s">
        <v>7532</v>
      </c>
      <c r="B936" s="42" t="s">
        <v>7533</v>
      </c>
      <c r="C936" s="42" t="s">
        <v>7534</v>
      </c>
      <c r="D936" s="42" t="s">
        <v>7114</v>
      </c>
      <c r="E936" s="49" t="s">
        <v>7022</v>
      </c>
      <c r="F936" s="61"/>
      <c r="G936" s="61">
        <v>44011</v>
      </c>
      <c r="H936" s="62" t="s">
        <v>7535</v>
      </c>
      <c r="I936" s="45" t="s">
        <v>26</v>
      </c>
      <c r="J936" s="45" t="e">
        <f ca="1">H936-CONTROLE!$A$2</f>
        <v>#VALUE!</v>
      </c>
      <c r="K936" s="534" t="e">
        <f t="shared" ca="1" si="155"/>
        <v>#VALUE!</v>
      </c>
      <c r="L936" s="42" t="s">
        <v>6255</v>
      </c>
      <c r="M936" s="65" t="s">
        <v>6256</v>
      </c>
      <c r="N936" s="59"/>
      <c r="O936" s="59" t="s">
        <v>6266</v>
      </c>
      <c r="P936" s="42" t="s">
        <v>2073</v>
      </c>
      <c r="Q936" s="38"/>
      <c r="R936" s="38" t="s">
        <v>6899</v>
      </c>
      <c r="S936" s="247" t="s">
        <v>6213</v>
      </c>
      <c r="T936" s="283" t="s">
        <v>5512</v>
      </c>
      <c r="U936" s="352"/>
      <c r="V936" s="352" t="s">
        <v>1725</v>
      </c>
      <c r="W936" s="345" t="s">
        <v>1726</v>
      </c>
      <c r="X936" s="553"/>
      <c r="Y936" s="48"/>
      <c r="Z936" s="48"/>
      <c r="AA936" s="48"/>
      <c r="AB936" s="48"/>
      <c r="AC936" s="48"/>
      <c r="AD936" s="48"/>
      <c r="AE936" s="48"/>
      <c r="AF936" s="48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</row>
    <row r="937" spans="1:45" ht="14.25" customHeight="1">
      <c r="A937" s="42" t="s">
        <v>7532</v>
      </c>
      <c r="B937" s="42" t="s">
        <v>7533</v>
      </c>
      <c r="C937" s="42" t="s">
        <v>7534</v>
      </c>
      <c r="D937" s="42" t="s">
        <v>7114</v>
      </c>
      <c r="E937" s="49" t="s">
        <v>7022</v>
      </c>
      <c r="F937" s="61"/>
      <c r="G937" s="61">
        <v>44011</v>
      </c>
      <c r="H937" s="62" t="s">
        <v>7535</v>
      </c>
      <c r="I937" s="45" t="s">
        <v>26</v>
      </c>
      <c r="J937" s="45" t="e">
        <f ca="1">H937-CONTROLE!$A$2</f>
        <v>#VALUE!</v>
      </c>
      <c r="K937" s="534" t="e">
        <f t="shared" ca="1" si="155"/>
        <v>#VALUE!</v>
      </c>
      <c r="L937" s="42" t="s">
        <v>6255</v>
      </c>
      <c r="M937" s="65" t="s">
        <v>6256</v>
      </c>
      <c r="N937" s="59"/>
      <c r="O937" s="59" t="s">
        <v>6266</v>
      </c>
      <c r="P937" s="42" t="s">
        <v>2073</v>
      </c>
      <c r="Q937" s="38"/>
      <c r="R937" s="38" t="s">
        <v>6901</v>
      </c>
      <c r="S937" s="398" t="s">
        <v>4792</v>
      </c>
      <c r="T937" s="622" t="s">
        <v>4793</v>
      </c>
      <c r="U937" s="398"/>
      <c r="V937" s="398" t="s">
        <v>7536</v>
      </c>
      <c r="W937" s="398" t="s">
        <v>7537</v>
      </c>
      <c r="X937" s="553"/>
      <c r="Y937" s="48"/>
      <c r="Z937" s="48"/>
      <c r="AA937" s="48"/>
      <c r="AB937" s="48"/>
      <c r="AC937" s="48"/>
      <c r="AD937" s="48"/>
      <c r="AE937" s="48"/>
      <c r="AF937" s="48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</row>
    <row r="938" spans="1:45" ht="14.25" customHeight="1">
      <c r="A938" s="42" t="s">
        <v>7538</v>
      </c>
      <c r="B938" s="42" t="s">
        <v>6754</v>
      </c>
      <c r="C938" s="42" t="s">
        <v>7539</v>
      </c>
      <c r="D938" s="42" t="s">
        <v>6756</v>
      </c>
      <c r="E938" s="49" t="s">
        <v>6757</v>
      </c>
      <c r="F938" s="116"/>
      <c r="G938" s="116">
        <v>43837</v>
      </c>
      <c r="H938" s="62" t="s">
        <v>7514</v>
      </c>
      <c r="I938" s="45" t="s">
        <v>138</v>
      </c>
      <c r="J938" s="45">
        <f ca="1">H938-CONTROLE!$A$2</f>
        <v>-1048</v>
      </c>
      <c r="K938" s="46" t="str">
        <f t="shared" ca="1" si="155"/>
        <v>ENCERRADO</v>
      </c>
      <c r="L938" s="122" t="s">
        <v>284</v>
      </c>
      <c r="M938" s="55" t="s">
        <v>285</v>
      </c>
      <c r="N938" s="42"/>
      <c r="O938" s="42" t="s">
        <v>4676</v>
      </c>
      <c r="P938" s="42" t="s">
        <v>4677</v>
      </c>
      <c r="Q938" s="55"/>
      <c r="R938" s="55" t="s">
        <v>726</v>
      </c>
      <c r="S938" s="42" t="s">
        <v>7540</v>
      </c>
      <c r="T938" s="65" t="s">
        <v>7541</v>
      </c>
      <c r="U938" s="42"/>
      <c r="V938" s="42" t="s">
        <v>7542</v>
      </c>
      <c r="W938" s="42" t="s">
        <v>1128</v>
      </c>
      <c r="X938" s="553"/>
      <c r="Y938" s="48"/>
      <c r="Z938" s="48"/>
      <c r="AA938" s="48"/>
      <c r="AB938" s="48"/>
      <c r="AC938" s="48"/>
      <c r="AD938" s="48"/>
      <c r="AE938" s="48"/>
      <c r="AF938" s="48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</row>
    <row r="939" spans="1:45" ht="14.25" customHeight="1">
      <c r="A939" s="42" t="s">
        <v>7543</v>
      </c>
      <c r="B939" s="42" t="s">
        <v>6995</v>
      </c>
      <c r="C939" s="42" t="s">
        <v>7544</v>
      </c>
      <c r="D939" s="42" t="s">
        <v>6756</v>
      </c>
      <c r="E939" s="49" t="s">
        <v>6757</v>
      </c>
      <c r="F939" s="116"/>
      <c r="G939" s="116">
        <v>43840</v>
      </c>
      <c r="H939" s="62" t="s">
        <v>7516</v>
      </c>
      <c r="I939" s="45" t="s">
        <v>138</v>
      </c>
      <c r="J939" s="45">
        <f ca="1">H939-CONTROLE!$A$2</f>
        <v>-1045</v>
      </c>
      <c r="K939" s="46" t="str">
        <f t="shared" ca="1" si="155"/>
        <v>ENCERRADO</v>
      </c>
      <c r="L939" s="122" t="s">
        <v>72</v>
      </c>
      <c r="M939" s="42" t="s">
        <v>73</v>
      </c>
      <c r="N939" s="427"/>
      <c r="O939" s="427" t="s">
        <v>1305</v>
      </c>
      <c r="P939" s="42" t="s">
        <v>1306</v>
      </c>
      <c r="Q939" s="55"/>
      <c r="R939" s="55" t="s">
        <v>4573</v>
      </c>
      <c r="S939" s="63" t="s">
        <v>295</v>
      </c>
      <c r="T939" s="623" t="s">
        <v>296</v>
      </c>
      <c r="U939" s="63"/>
      <c r="V939" s="63" t="s">
        <v>297</v>
      </c>
      <c r="W939" s="63" t="s">
        <v>298</v>
      </c>
      <c r="X939" s="553"/>
      <c r="Y939" s="48"/>
      <c r="Z939" s="48"/>
      <c r="AA939" s="48"/>
      <c r="AB939" s="48"/>
      <c r="AC939" s="48"/>
      <c r="AD939" s="48"/>
      <c r="AE939" s="48"/>
      <c r="AF939" s="48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</row>
    <row r="940" spans="1:45" ht="14.25" customHeight="1">
      <c r="A940" s="42" t="s">
        <v>7545</v>
      </c>
      <c r="B940" s="42" t="s">
        <v>6995</v>
      </c>
      <c r="C940" s="42" t="s">
        <v>7546</v>
      </c>
      <c r="D940" s="42" t="s">
        <v>6756</v>
      </c>
      <c r="E940" s="49" t="s">
        <v>6757</v>
      </c>
      <c r="F940" s="61"/>
      <c r="G940" s="61">
        <v>43833</v>
      </c>
      <c r="H940" s="62" t="s">
        <v>7547</v>
      </c>
      <c r="I940" s="45" t="s">
        <v>138</v>
      </c>
      <c r="J940" s="45">
        <f ca="1">H940-CONTROLE!$A$2</f>
        <v>-1051</v>
      </c>
      <c r="K940" s="46" t="str">
        <f t="shared" ca="1" si="155"/>
        <v>ENCERRADO</v>
      </c>
      <c r="L940" s="55" t="s">
        <v>2191</v>
      </c>
      <c r="M940" s="111" t="s">
        <v>2192</v>
      </c>
      <c r="N940" s="55"/>
      <c r="O940" s="55" t="s">
        <v>7548</v>
      </c>
      <c r="P940" s="111" t="s">
        <v>7549</v>
      </c>
      <c r="Q940" s="55"/>
      <c r="R940" s="55" t="s">
        <v>226</v>
      </c>
      <c r="S940" s="55" t="s">
        <v>7550</v>
      </c>
      <c r="T940" s="111" t="s">
        <v>7273</v>
      </c>
      <c r="U940" s="55"/>
      <c r="V940" s="55" t="s">
        <v>1167</v>
      </c>
      <c r="W940" s="111" t="s">
        <v>1168</v>
      </c>
      <c r="X940" s="553"/>
      <c r="Y940" s="48"/>
      <c r="Z940" s="48"/>
      <c r="AA940" s="48"/>
      <c r="AB940" s="48"/>
      <c r="AC940" s="48"/>
      <c r="AD940" s="48"/>
      <c r="AE940" s="48"/>
      <c r="AF940" s="48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</row>
    <row r="941" spans="1:45" ht="14.25" customHeight="1">
      <c r="A941" s="42" t="s">
        <v>7551</v>
      </c>
      <c r="B941" s="42" t="s">
        <v>6995</v>
      </c>
      <c r="C941" s="42" t="s">
        <v>7552</v>
      </c>
      <c r="D941" s="42" t="s">
        <v>6781</v>
      </c>
      <c r="E941" s="49" t="s">
        <v>6757</v>
      </c>
      <c r="F941" s="61"/>
      <c r="G941" s="61">
        <v>43837</v>
      </c>
      <c r="H941" s="62" t="s">
        <v>7553</v>
      </c>
      <c r="I941" s="45" t="s">
        <v>138</v>
      </c>
      <c r="J941" s="45" t="e">
        <f ca="1">H941-CONTROLE!$A$2</f>
        <v>#VALUE!</v>
      </c>
      <c r="K941" s="534" t="e">
        <f t="shared" ca="1" si="155"/>
        <v>#VALUE!</v>
      </c>
      <c r="L941" s="42" t="s">
        <v>344</v>
      </c>
      <c r="M941" s="65" t="s">
        <v>345</v>
      </c>
      <c r="N941" s="122"/>
      <c r="O941" s="122" t="s">
        <v>341</v>
      </c>
      <c r="P941" s="55" t="s">
        <v>342</v>
      </c>
      <c r="Q941" s="42"/>
      <c r="R941" s="42" t="s">
        <v>5086</v>
      </c>
      <c r="S941" s="42" t="s">
        <v>1645</v>
      </c>
      <c r="T941" s="42" t="s">
        <v>1646</v>
      </c>
      <c r="U941" s="55"/>
      <c r="V941" s="55" t="s">
        <v>1648</v>
      </c>
      <c r="W941" s="55" t="s">
        <v>6793</v>
      </c>
      <c r="X941" s="553"/>
      <c r="Y941" s="48"/>
      <c r="Z941" s="48"/>
      <c r="AA941" s="48"/>
      <c r="AB941" s="48"/>
      <c r="AC941" s="48"/>
      <c r="AD941" s="48"/>
      <c r="AE941" s="48"/>
      <c r="AF941" s="48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</row>
    <row r="942" spans="1:45" ht="14.25" customHeight="1">
      <c r="A942" s="42" t="s">
        <v>7551</v>
      </c>
      <c r="B942" s="42" t="s">
        <v>6995</v>
      </c>
      <c r="C942" s="42" t="s">
        <v>7552</v>
      </c>
      <c r="D942" s="42" t="s">
        <v>6781</v>
      </c>
      <c r="E942" s="49" t="s">
        <v>6757</v>
      </c>
      <c r="F942" s="61"/>
      <c r="G942" s="61">
        <v>43837</v>
      </c>
      <c r="H942" s="62" t="s">
        <v>7553</v>
      </c>
      <c r="I942" s="45" t="s">
        <v>138</v>
      </c>
      <c r="J942" s="45" t="e">
        <f ca="1">H942-CONTROLE!$A$2</f>
        <v>#VALUE!</v>
      </c>
      <c r="K942" s="534" t="e">
        <f t="shared" ca="1" si="155"/>
        <v>#VALUE!</v>
      </c>
      <c r="L942" s="42" t="s">
        <v>344</v>
      </c>
      <c r="M942" s="65" t="s">
        <v>345</v>
      </c>
      <c r="N942" s="122"/>
      <c r="O942" s="122" t="s">
        <v>341</v>
      </c>
      <c r="P942" s="55" t="s">
        <v>342</v>
      </c>
      <c r="Q942" s="42"/>
      <c r="R942" s="42" t="s">
        <v>353</v>
      </c>
      <c r="S942" s="58" t="s">
        <v>3383</v>
      </c>
      <c r="T942" s="58" t="s">
        <v>4608</v>
      </c>
      <c r="U942" s="42"/>
      <c r="V942" s="42" t="s">
        <v>929</v>
      </c>
      <c r="W942" s="65" t="s">
        <v>358</v>
      </c>
      <c r="X942" s="553"/>
      <c r="Y942" s="48"/>
      <c r="Z942" s="48"/>
      <c r="AA942" s="48"/>
      <c r="AB942" s="48"/>
      <c r="AC942" s="48"/>
      <c r="AD942" s="48"/>
      <c r="AE942" s="48"/>
      <c r="AF942" s="48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</row>
    <row r="943" spans="1:45" ht="14.25" customHeight="1">
      <c r="A943" s="42" t="s">
        <v>7554</v>
      </c>
      <c r="B943" s="42" t="s">
        <v>6995</v>
      </c>
      <c r="C943" s="42" t="s">
        <v>7555</v>
      </c>
      <c r="D943" s="42" t="s">
        <v>6781</v>
      </c>
      <c r="E943" s="49" t="s">
        <v>6757</v>
      </c>
      <c r="F943" s="61"/>
      <c r="G943" s="61">
        <v>43836</v>
      </c>
      <c r="H943" s="62" t="s">
        <v>7514</v>
      </c>
      <c r="I943" s="45" t="s">
        <v>138</v>
      </c>
      <c r="J943" s="45">
        <f ca="1">H943-CONTROLE!$A$2</f>
        <v>-1048</v>
      </c>
      <c r="K943" s="534" t="str">
        <f t="shared" ca="1" si="155"/>
        <v>ENCERRADO</v>
      </c>
      <c r="L943" s="65" t="s">
        <v>5759</v>
      </c>
      <c r="M943" s="42" t="s">
        <v>2192</v>
      </c>
      <c r="N943" s="42"/>
      <c r="O943" s="42" t="s">
        <v>5757</v>
      </c>
      <c r="P943" s="42" t="s">
        <v>5758</v>
      </c>
      <c r="Q943" s="42"/>
      <c r="R943" s="42" t="s">
        <v>226</v>
      </c>
      <c r="S943" s="42" t="s">
        <v>7272</v>
      </c>
      <c r="T943" s="65" t="s">
        <v>7273</v>
      </c>
      <c r="U943" s="65"/>
      <c r="V943" s="65" t="s">
        <v>1167</v>
      </c>
      <c r="W943" s="42" t="s">
        <v>7274</v>
      </c>
      <c r="X943" s="553"/>
      <c r="Y943" s="48"/>
      <c r="Z943" s="48"/>
      <c r="AA943" s="48"/>
      <c r="AB943" s="48"/>
      <c r="AC943" s="48"/>
      <c r="AD943" s="48"/>
      <c r="AE943" s="48"/>
      <c r="AF943" s="48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</row>
    <row r="944" spans="1:45" ht="14.25" customHeight="1">
      <c r="A944" s="42" t="s">
        <v>7556</v>
      </c>
      <c r="B944" s="42" t="s">
        <v>6754</v>
      </c>
      <c r="C944" s="42" t="s">
        <v>7557</v>
      </c>
      <c r="D944" s="42" t="s">
        <v>6781</v>
      </c>
      <c r="E944" s="49" t="s">
        <v>6757</v>
      </c>
      <c r="F944" s="61"/>
      <c r="G944" s="61">
        <v>43837</v>
      </c>
      <c r="H944" s="62" t="s">
        <v>7514</v>
      </c>
      <c r="I944" s="45" t="s">
        <v>138</v>
      </c>
      <c r="J944" s="45">
        <f ca="1">H944-CONTROLE!$A$2</f>
        <v>-1048</v>
      </c>
      <c r="K944" s="534" t="str">
        <f t="shared" ca="1" si="155"/>
        <v>ENCERRADO</v>
      </c>
      <c r="L944" s="122" t="s">
        <v>284</v>
      </c>
      <c r="M944" s="55" t="s">
        <v>285</v>
      </c>
      <c r="N944" s="42"/>
      <c r="O944" s="42" t="s">
        <v>4676</v>
      </c>
      <c r="P944" s="42" t="s">
        <v>4677</v>
      </c>
      <c r="Q944" s="55"/>
      <c r="R944" s="55" t="s">
        <v>726</v>
      </c>
      <c r="S944" s="42" t="s">
        <v>7540</v>
      </c>
      <c r="T944" s="65" t="s">
        <v>7541</v>
      </c>
      <c r="U944" s="42"/>
      <c r="V944" s="42" t="s">
        <v>7542</v>
      </c>
      <c r="W944" s="42" t="s">
        <v>1128</v>
      </c>
      <c r="X944" s="553"/>
      <c r="Y944" s="48"/>
      <c r="Z944" s="48"/>
      <c r="AA944" s="48"/>
      <c r="AB944" s="48"/>
      <c r="AC944" s="48"/>
      <c r="AD944" s="48"/>
      <c r="AE944" s="48"/>
      <c r="AF944" s="48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</row>
    <row r="945" spans="1:45" ht="14.25" customHeight="1">
      <c r="A945" s="42" t="s">
        <v>7558</v>
      </c>
      <c r="B945" s="42" t="s">
        <v>6754</v>
      </c>
      <c r="C945" s="42" t="s">
        <v>7559</v>
      </c>
      <c r="D945" s="42" t="s">
        <v>6781</v>
      </c>
      <c r="E945" s="49" t="s">
        <v>6757</v>
      </c>
      <c r="F945" s="61"/>
      <c r="G945" s="61">
        <v>43840</v>
      </c>
      <c r="H945" s="61">
        <v>44205</v>
      </c>
      <c r="I945" s="45" t="s">
        <v>138</v>
      </c>
      <c r="J945" s="45">
        <f ca="1">H945-CONTROLE!$A$2</f>
        <v>-1045</v>
      </c>
      <c r="K945" s="534" t="str">
        <f t="shared" ca="1" si="155"/>
        <v>ENCERRADO</v>
      </c>
      <c r="L945" s="42" t="s">
        <v>56</v>
      </c>
      <c r="M945" s="42" t="s">
        <v>57</v>
      </c>
      <c r="N945" s="42"/>
      <c r="O945" s="42" t="s">
        <v>375</v>
      </c>
      <c r="P945" s="42" t="s">
        <v>376</v>
      </c>
      <c r="Q945" s="427"/>
      <c r="R945" s="427" t="s">
        <v>61</v>
      </c>
      <c r="S945" s="42" t="s">
        <v>1142</v>
      </c>
      <c r="T945" s="42" t="s">
        <v>1143</v>
      </c>
      <c r="U945" s="42"/>
      <c r="V945" s="42" t="s">
        <v>1149</v>
      </c>
      <c r="W945" s="58" t="s">
        <v>1150</v>
      </c>
      <c r="X945" s="553"/>
      <c r="Y945" s="48"/>
      <c r="Z945" s="48"/>
      <c r="AA945" s="48"/>
      <c r="AB945" s="48"/>
      <c r="AC945" s="48"/>
      <c r="AD945" s="48"/>
      <c r="AE945" s="48"/>
      <c r="AF945" s="48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</row>
    <row r="946" spans="1:45" ht="14.25" customHeight="1">
      <c r="A946" s="42" t="s">
        <v>7560</v>
      </c>
      <c r="B946" s="42" t="s">
        <v>6915</v>
      </c>
      <c r="C946" s="42" t="s">
        <v>7561</v>
      </c>
      <c r="D946" s="42" t="s">
        <v>6580</v>
      </c>
      <c r="E946" s="516" t="s">
        <v>6546</v>
      </c>
      <c r="F946" s="526"/>
      <c r="G946" s="61">
        <v>43840</v>
      </c>
      <c r="H946" s="62" t="s">
        <v>7516</v>
      </c>
      <c r="I946" s="45" t="s">
        <v>138</v>
      </c>
      <c r="J946" s="45">
        <f ca="1">H946-CONTROLE!$A$2</f>
        <v>-1045</v>
      </c>
      <c r="K946" s="46" t="str">
        <f t="shared" ca="1" si="155"/>
        <v>ENCERRADO</v>
      </c>
      <c r="L946" s="427" t="s">
        <v>304</v>
      </c>
      <c r="M946" s="42" t="s">
        <v>305</v>
      </c>
      <c r="N946" s="427"/>
      <c r="O946" s="427" t="s">
        <v>307</v>
      </c>
      <c r="P946" s="42" t="s">
        <v>308</v>
      </c>
      <c r="Q946" s="55"/>
      <c r="R946" s="55" t="s">
        <v>309</v>
      </c>
      <c r="S946" s="42" t="s">
        <v>310</v>
      </c>
      <c r="T946" s="42" t="s">
        <v>311</v>
      </c>
      <c r="U946" s="122"/>
      <c r="V946" s="122" t="s">
        <v>780</v>
      </c>
      <c r="W946" s="55" t="s">
        <v>781</v>
      </c>
      <c r="X946" s="553"/>
      <c r="Y946" s="48"/>
      <c r="Z946" s="48"/>
      <c r="AA946" s="48"/>
      <c r="AB946" s="48"/>
      <c r="AC946" s="48"/>
      <c r="AD946" s="48"/>
      <c r="AE946" s="48"/>
      <c r="AF946" s="48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</row>
    <row r="947" spans="1:45" ht="14.25" customHeight="1">
      <c r="A947" s="42" t="s">
        <v>7562</v>
      </c>
      <c r="B947" s="42" t="s">
        <v>6754</v>
      </c>
      <c r="C947" s="42" t="s">
        <v>7563</v>
      </c>
      <c r="D947" s="42" t="s">
        <v>6781</v>
      </c>
      <c r="E947" s="49" t="s">
        <v>6757</v>
      </c>
      <c r="F947" s="116"/>
      <c r="G947" s="116">
        <v>43840</v>
      </c>
      <c r="H947" s="62" t="s">
        <v>7516</v>
      </c>
      <c r="I947" s="45" t="s">
        <v>138</v>
      </c>
      <c r="J947" s="45">
        <f ca="1">H947-CONTROLE!$A$2</f>
        <v>-1045</v>
      </c>
      <c r="K947" s="46" t="str">
        <f t="shared" ca="1" si="155"/>
        <v>ENCERRADO</v>
      </c>
      <c r="L947" s="122" t="s">
        <v>72</v>
      </c>
      <c r="M947" s="42" t="s">
        <v>73</v>
      </c>
      <c r="N947" s="427"/>
      <c r="O947" s="427" t="s">
        <v>1305</v>
      </c>
      <c r="P947" s="42" t="s">
        <v>1306</v>
      </c>
      <c r="Q947" s="55"/>
      <c r="R947" s="55" t="s">
        <v>4573</v>
      </c>
      <c r="S947" s="63" t="s">
        <v>295</v>
      </c>
      <c r="T947" s="623" t="s">
        <v>296</v>
      </c>
      <c r="U947" s="63"/>
      <c r="V947" s="63" t="s">
        <v>297</v>
      </c>
      <c r="W947" s="63" t="s">
        <v>298</v>
      </c>
      <c r="X947" s="553"/>
      <c r="Y947" s="48"/>
      <c r="Z947" s="48"/>
      <c r="AA947" s="48"/>
      <c r="AB947" s="48"/>
      <c r="AC947" s="48"/>
      <c r="AD947" s="48"/>
      <c r="AE947" s="48"/>
      <c r="AF947" s="48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</row>
    <row r="948" spans="1:45" ht="14.25" customHeight="1">
      <c r="A948" s="42" t="s">
        <v>7564</v>
      </c>
      <c r="B948" s="42" t="s">
        <v>6754</v>
      </c>
      <c r="C948" s="42" t="s">
        <v>7565</v>
      </c>
      <c r="D948" s="42" t="s">
        <v>6756</v>
      </c>
      <c r="E948" s="49" t="s">
        <v>6757</v>
      </c>
      <c r="F948" s="116"/>
      <c r="G948" s="116">
        <v>43838</v>
      </c>
      <c r="H948" s="62" t="s">
        <v>7519</v>
      </c>
      <c r="I948" s="45" t="s">
        <v>138</v>
      </c>
      <c r="J948" s="45">
        <f ca="1">H948-CONTROLE!$A$2</f>
        <v>-1047</v>
      </c>
      <c r="K948" s="46" t="str">
        <f t="shared" ca="1" si="155"/>
        <v>ENCERRADO</v>
      </c>
      <c r="L948" s="42" t="s">
        <v>154</v>
      </c>
      <c r="M948" s="42" t="s">
        <v>155</v>
      </c>
      <c r="N948" s="427"/>
      <c r="O948" s="427" t="s">
        <v>5894</v>
      </c>
      <c r="P948" s="42" t="s">
        <v>6633</v>
      </c>
      <c r="Q948" s="55"/>
      <c r="R948" s="55" t="s">
        <v>7192</v>
      </c>
      <c r="S948" s="55" t="s">
        <v>163</v>
      </c>
      <c r="T948" s="42" t="s">
        <v>164</v>
      </c>
      <c r="U948" s="42"/>
      <c r="V948" s="42" t="s">
        <v>7566</v>
      </c>
      <c r="W948" s="42" t="s">
        <v>1786</v>
      </c>
      <c r="X948" s="553"/>
      <c r="Y948" s="48"/>
      <c r="Z948" s="48"/>
      <c r="AA948" s="48"/>
      <c r="AB948" s="48"/>
      <c r="AC948" s="48"/>
      <c r="AD948" s="48"/>
      <c r="AE948" s="48"/>
      <c r="AF948" s="48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</row>
    <row r="949" spans="1:45" ht="14.25" customHeight="1">
      <c r="A949" s="42" t="s">
        <v>7567</v>
      </c>
      <c r="B949" s="42"/>
      <c r="C949" s="42" t="s">
        <v>7568</v>
      </c>
      <c r="D949" s="42" t="s">
        <v>7569</v>
      </c>
      <c r="E949" s="49" t="s">
        <v>1903</v>
      </c>
      <c r="F949" s="116"/>
      <c r="G949" s="116">
        <v>44182</v>
      </c>
      <c r="H949" s="116">
        <v>44547</v>
      </c>
      <c r="I949" s="45" t="s">
        <v>26</v>
      </c>
      <c r="J949" s="45">
        <f ca="1">H949-CONTROLE!$A$2</f>
        <v>-703</v>
      </c>
      <c r="K949" s="46" t="str">
        <f t="shared" ca="1" si="155"/>
        <v>ENCERRADO</v>
      </c>
      <c r="L949" s="42" t="s">
        <v>7570</v>
      </c>
      <c r="M949" s="42"/>
      <c r="N949" s="42"/>
      <c r="O949" s="42" t="s">
        <v>441</v>
      </c>
      <c r="P949" s="42" t="s">
        <v>898</v>
      </c>
      <c r="Q949" s="63"/>
      <c r="R949" s="63" t="s">
        <v>444</v>
      </c>
      <c r="S949" s="42" t="s">
        <v>2408</v>
      </c>
      <c r="T949" s="42"/>
      <c r="U949" s="42"/>
      <c r="V949" s="42" t="s">
        <v>694</v>
      </c>
      <c r="W949" s="42" t="s">
        <v>695</v>
      </c>
      <c r="X949" s="553"/>
      <c r="Y949" s="48"/>
      <c r="Z949" s="48"/>
      <c r="AA949" s="48"/>
      <c r="AB949" s="48"/>
      <c r="AC949" s="48"/>
      <c r="AD949" s="48"/>
      <c r="AE949" s="48"/>
      <c r="AF949" s="48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</row>
    <row r="950" spans="1:45" ht="14.25" customHeight="1">
      <c r="A950" s="31" t="s">
        <v>7571</v>
      </c>
      <c r="B950" s="32" t="s">
        <v>7029</v>
      </c>
      <c r="C950" s="32" t="s">
        <v>7572</v>
      </c>
      <c r="D950" s="32" t="s">
        <v>6471</v>
      </c>
      <c r="E950" s="33" t="s">
        <v>1903</v>
      </c>
      <c r="F950" s="33" t="s">
        <v>25</v>
      </c>
      <c r="G950" s="34">
        <v>44499</v>
      </c>
      <c r="H950" s="34">
        <v>44862</v>
      </c>
      <c r="I950" s="35" t="s">
        <v>361</v>
      </c>
      <c r="J950" s="36">
        <f ca="1">H950-CONTROLE!$A$2</f>
        <v>-388</v>
      </c>
      <c r="K950" s="37" t="str">
        <f t="shared" ca="1" si="155"/>
        <v>ENCERRADO</v>
      </c>
      <c r="L950" s="32" t="s">
        <v>4683</v>
      </c>
      <c r="M950" s="32" t="s">
        <v>635</v>
      </c>
      <c r="N950" s="32" t="s">
        <v>7573</v>
      </c>
      <c r="O950" s="32" t="s">
        <v>636</v>
      </c>
      <c r="P950" s="32" t="s">
        <v>637</v>
      </c>
      <c r="Q950" s="39" t="s">
        <v>7573</v>
      </c>
      <c r="R950" s="39" t="s">
        <v>639</v>
      </c>
      <c r="S950" s="32" t="s">
        <v>2082</v>
      </c>
      <c r="T950" s="32" t="s">
        <v>2083</v>
      </c>
      <c r="U950" s="40"/>
      <c r="V950" s="32" t="s">
        <v>2085</v>
      </c>
      <c r="W950" s="32" t="s">
        <v>2086</v>
      </c>
      <c r="X950" s="40"/>
      <c r="Y950" s="41"/>
      <c r="Z950" s="41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</row>
    <row r="951" spans="1:45" ht="14.25" customHeight="1">
      <c r="A951" s="31" t="s">
        <v>7574</v>
      </c>
      <c r="B951" s="32" t="s">
        <v>7029</v>
      </c>
      <c r="C951" s="32" t="s">
        <v>7575</v>
      </c>
      <c r="D951" s="32" t="s">
        <v>7031</v>
      </c>
      <c r="E951" s="33" t="s">
        <v>1903</v>
      </c>
      <c r="F951" s="33" t="s">
        <v>25</v>
      </c>
      <c r="G951" s="34">
        <v>44483</v>
      </c>
      <c r="H951" s="34">
        <v>44665</v>
      </c>
      <c r="I951" s="35" t="s">
        <v>199</v>
      </c>
      <c r="J951" s="36">
        <f ca="1">H951-CONTROLE!$A$2</f>
        <v>-585</v>
      </c>
      <c r="K951" s="37" t="str">
        <f t="shared" ca="1" si="155"/>
        <v>ENCERRADO</v>
      </c>
      <c r="L951" s="32" t="s">
        <v>284</v>
      </c>
      <c r="M951" s="32" t="s">
        <v>285</v>
      </c>
      <c r="N951" s="32" t="s">
        <v>7576</v>
      </c>
      <c r="O951" s="32" t="s">
        <v>289</v>
      </c>
      <c r="P951" s="624" t="s">
        <v>290</v>
      </c>
      <c r="Q951" s="39"/>
      <c r="R951" s="39" t="s">
        <v>726</v>
      </c>
      <c r="S951" s="32" t="s">
        <v>6686</v>
      </c>
      <c r="T951" s="32" t="s">
        <v>5296</v>
      </c>
      <c r="U951" s="40"/>
      <c r="V951" s="32" t="s">
        <v>6687</v>
      </c>
      <c r="W951" s="32" t="s">
        <v>6688</v>
      </c>
      <c r="X951" s="40"/>
      <c r="Y951" s="41"/>
      <c r="Z951" s="48"/>
      <c r="AA951" s="48"/>
      <c r="AB951" s="48"/>
      <c r="AC951" s="48"/>
      <c r="AD951" s="48"/>
      <c r="AE951" s="48"/>
      <c r="AF951" s="48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</row>
    <row r="952" spans="1:45" ht="14.25" customHeight="1">
      <c r="A952" s="42" t="s">
        <v>7577</v>
      </c>
      <c r="B952" s="58" t="s">
        <v>7578</v>
      </c>
      <c r="C952" s="42"/>
      <c r="D952" s="42" t="s">
        <v>7579</v>
      </c>
      <c r="E952" s="49" t="s">
        <v>1103</v>
      </c>
      <c r="F952" s="49" t="s">
        <v>198</v>
      </c>
      <c r="G952" s="116">
        <v>44531</v>
      </c>
      <c r="H952" s="116">
        <v>44926</v>
      </c>
      <c r="I952" s="45" t="s">
        <v>26</v>
      </c>
      <c r="J952" s="45">
        <f ca="1">H952-CONTROLE!$A$2</f>
        <v>-324</v>
      </c>
      <c r="K952" s="37" t="str">
        <f t="shared" ca="1" si="155"/>
        <v>ENCERRADO</v>
      </c>
      <c r="L952" s="58" t="s">
        <v>7580</v>
      </c>
      <c r="M952" s="42" t="s">
        <v>7201</v>
      </c>
      <c r="N952" s="110" t="s">
        <v>7581</v>
      </c>
      <c r="O952" s="42" t="s">
        <v>502</v>
      </c>
      <c r="P952" s="42" t="s">
        <v>503</v>
      </c>
      <c r="Q952" s="58"/>
      <c r="R952" s="58" t="s">
        <v>129</v>
      </c>
      <c r="S952" s="58" t="s">
        <v>7520</v>
      </c>
      <c r="T952" s="58" t="s">
        <v>7134</v>
      </c>
      <c r="U952" s="58"/>
      <c r="V952" s="42" t="s">
        <v>2174</v>
      </c>
      <c r="W952" s="42" t="s">
        <v>7077</v>
      </c>
      <c r="X952" s="42"/>
      <c r="Y952" s="48"/>
      <c r="Z952" s="48"/>
      <c r="AA952" s="48"/>
      <c r="AB952" s="48"/>
      <c r="AC952" s="48"/>
      <c r="AD952" s="48"/>
      <c r="AE952" s="48"/>
      <c r="AF952" s="48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</row>
    <row r="953" spans="1:45" ht="14.25" customHeight="1">
      <c r="A953" s="42" t="s">
        <v>7577</v>
      </c>
      <c r="B953" s="58" t="s">
        <v>7578</v>
      </c>
      <c r="C953" s="42"/>
      <c r="D953" s="42" t="s">
        <v>7579</v>
      </c>
      <c r="E953" s="49" t="s">
        <v>1103</v>
      </c>
      <c r="F953" s="49" t="s">
        <v>198</v>
      </c>
      <c r="G953" s="116">
        <v>44531</v>
      </c>
      <c r="H953" s="116">
        <v>44926</v>
      </c>
      <c r="I953" s="45" t="s">
        <v>26</v>
      </c>
      <c r="J953" s="45">
        <f ca="1">H953-CONTROLE!$A$2</f>
        <v>-324</v>
      </c>
      <c r="K953" s="37" t="str">
        <f t="shared" ca="1" si="155"/>
        <v>ENCERRADO</v>
      </c>
      <c r="L953" s="58" t="s">
        <v>7580</v>
      </c>
      <c r="M953" s="42" t="s">
        <v>7201</v>
      </c>
      <c r="N953" s="110" t="s">
        <v>7124</v>
      </c>
      <c r="O953" s="42" t="s">
        <v>502</v>
      </c>
      <c r="P953" s="42" t="s">
        <v>503</v>
      </c>
      <c r="Q953" s="58"/>
      <c r="R953" s="58" t="s">
        <v>528</v>
      </c>
      <c r="S953" s="42" t="s">
        <v>7582</v>
      </c>
      <c r="T953" s="42" t="s">
        <v>527</v>
      </c>
      <c r="U953" s="42"/>
      <c r="V953" s="42" t="s">
        <v>7583</v>
      </c>
      <c r="W953" s="42" t="s">
        <v>6231</v>
      </c>
      <c r="X953" s="42"/>
      <c r="Y953" s="48"/>
      <c r="Z953" s="48"/>
      <c r="AA953" s="48"/>
      <c r="AB953" s="48"/>
      <c r="AC953" s="48"/>
      <c r="AD953" s="48"/>
      <c r="AE953" s="48"/>
      <c r="AF953" s="48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</row>
    <row r="954" spans="1:45" ht="14.25" customHeight="1">
      <c r="A954" s="42" t="s">
        <v>7584</v>
      </c>
      <c r="B954" s="42" t="s">
        <v>6754</v>
      </c>
      <c r="C954" s="42" t="s">
        <v>7585</v>
      </c>
      <c r="D954" s="42" t="s">
        <v>6781</v>
      </c>
      <c r="E954" s="49" t="s">
        <v>6757</v>
      </c>
      <c r="F954" s="116"/>
      <c r="G954" s="116">
        <v>43838</v>
      </c>
      <c r="H954" s="62" t="s">
        <v>7519</v>
      </c>
      <c r="I954" s="45" t="s">
        <v>138</v>
      </c>
      <c r="J954" s="45">
        <f ca="1">H954-CONTROLE!$A$2</f>
        <v>-1047</v>
      </c>
      <c r="K954" s="46" t="str">
        <f t="shared" ca="1" si="155"/>
        <v>ENCERRADO</v>
      </c>
      <c r="L954" s="42" t="s">
        <v>154</v>
      </c>
      <c r="M954" s="42" t="s">
        <v>155</v>
      </c>
      <c r="N954" s="427"/>
      <c r="O954" s="427" t="s">
        <v>5894</v>
      </c>
      <c r="P954" s="42" t="s">
        <v>6633</v>
      </c>
      <c r="Q954" s="55"/>
      <c r="R954" s="55" t="s">
        <v>160</v>
      </c>
      <c r="S954" s="42" t="s">
        <v>161</v>
      </c>
      <c r="T954" s="42" t="s">
        <v>162</v>
      </c>
      <c r="U954" s="42"/>
      <c r="V954" s="42" t="s">
        <v>7566</v>
      </c>
      <c r="W954" s="42" t="s">
        <v>1786</v>
      </c>
      <c r="X954" s="553"/>
      <c r="Y954" s="48"/>
      <c r="Z954" s="48"/>
      <c r="AA954" s="48"/>
      <c r="AB954" s="48"/>
      <c r="AC954" s="48"/>
      <c r="AD954" s="48"/>
      <c r="AE954" s="48"/>
      <c r="AF954" s="48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</row>
    <row r="955" spans="1:45" ht="14.25" customHeight="1">
      <c r="A955" s="55" t="s">
        <v>7586</v>
      </c>
      <c r="B955" s="55" t="s">
        <v>7587</v>
      </c>
      <c r="C955" s="55"/>
      <c r="D955" s="55" t="s">
        <v>7588</v>
      </c>
      <c r="E955" s="49" t="s">
        <v>7151</v>
      </c>
      <c r="F955" s="116"/>
      <c r="G955" s="116">
        <v>44040</v>
      </c>
      <c r="H955" s="116">
        <v>44196</v>
      </c>
      <c r="I955" s="45" t="s">
        <v>26</v>
      </c>
      <c r="J955" s="45">
        <f ca="1">H955-CONTROLE!$A$2</f>
        <v>-1054</v>
      </c>
      <c r="K955" s="46" t="str">
        <f t="shared" ca="1" si="155"/>
        <v>ENCERRADO</v>
      </c>
      <c r="L955" s="42" t="s">
        <v>7589</v>
      </c>
      <c r="M955" s="42" t="s">
        <v>7590</v>
      </c>
      <c r="N955" s="55"/>
      <c r="O955" s="55"/>
      <c r="P955" s="55"/>
      <c r="Q955" s="58"/>
      <c r="R955" s="58" t="s">
        <v>808</v>
      </c>
      <c r="S955" s="55" t="s">
        <v>5116</v>
      </c>
      <c r="T955" s="55"/>
      <c r="U955" s="55"/>
      <c r="V955" s="55" t="s">
        <v>7591</v>
      </c>
      <c r="W955" s="55"/>
      <c r="X955" s="553"/>
      <c r="Y955" s="48"/>
      <c r="Z955" s="48"/>
      <c r="AA955" s="48"/>
      <c r="AB955" s="48"/>
      <c r="AC955" s="48"/>
      <c r="AD955" s="48"/>
      <c r="AE955" s="48"/>
      <c r="AF955" s="48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</row>
    <row r="956" spans="1:45" ht="14.25" customHeight="1">
      <c r="A956" s="42" t="s">
        <v>7592</v>
      </c>
      <c r="B956" s="58" t="s">
        <v>7593</v>
      </c>
      <c r="C956" s="42"/>
      <c r="D956" s="42" t="s">
        <v>7594</v>
      </c>
      <c r="E956" s="49" t="s">
        <v>7151</v>
      </c>
      <c r="F956" s="116"/>
      <c r="G956" s="116">
        <v>44153</v>
      </c>
      <c r="H956" s="116">
        <v>44196</v>
      </c>
      <c r="I956" s="45" t="s">
        <v>26</v>
      </c>
      <c r="J956" s="45">
        <f ca="1">H956-CONTROLE!$A$2</f>
        <v>-1054</v>
      </c>
      <c r="K956" s="46" t="str">
        <f t="shared" ca="1" si="155"/>
        <v>ENCERRADO</v>
      </c>
      <c r="L956" s="122" t="s">
        <v>7595</v>
      </c>
      <c r="M956" s="42" t="s">
        <v>7596</v>
      </c>
      <c r="N956" s="42"/>
      <c r="O956" s="42" t="s">
        <v>1305</v>
      </c>
      <c r="P956" s="42" t="s">
        <v>1306</v>
      </c>
      <c r="Q956" s="55"/>
      <c r="R956" s="55" t="s">
        <v>4573</v>
      </c>
      <c r="S956" s="50" t="s">
        <v>7597</v>
      </c>
      <c r="T956" s="42" t="s">
        <v>7598</v>
      </c>
      <c r="U956" s="42"/>
      <c r="V956" s="42" t="s">
        <v>7599</v>
      </c>
      <c r="W956" s="42" t="s">
        <v>76</v>
      </c>
      <c r="X956" s="553"/>
      <c r="Y956" s="48"/>
      <c r="Z956" s="48"/>
      <c r="AA956" s="48"/>
      <c r="AB956" s="48"/>
      <c r="AC956" s="48"/>
      <c r="AD956" s="48"/>
      <c r="AE956" s="48"/>
      <c r="AF956" s="48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</row>
    <row r="957" spans="1:45" ht="14.25" customHeight="1">
      <c r="A957" s="42" t="s">
        <v>7600</v>
      </c>
      <c r="B957" s="42" t="s">
        <v>6754</v>
      </c>
      <c r="C957" s="42" t="s">
        <v>7601</v>
      </c>
      <c r="D957" s="42" t="s">
        <v>6756</v>
      </c>
      <c r="E957" s="49" t="s">
        <v>6757</v>
      </c>
      <c r="F957" s="116"/>
      <c r="G957" s="116">
        <v>44000</v>
      </c>
      <c r="H957" s="62" t="s">
        <v>7602</v>
      </c>
      <c r="I957" s="45" t="s">
        <v>219</v>
      </c>
      <c r="J957" s="45" t="e">
        <f ca="1">H957-CONTROLE!$A$2</f>
        <v>#VALUE!</v>
      </c>
      <c r="K957" s="46" t="e">
        <f t="shared" ca="1" si="155"/>
        <v>#VALUE!</v>
      </c>
      <c r="L957" s="42" t="s">
        <v>370</v>
      </c>
      <c r="M957" s="42" t="s">
        <v>371</v>
      </c>
      <c r="N957" s="55"/>
      <c r="O957" s="55" t="s">
        <v>362</v>
      </c>
      <c r="P957" s="55" t="s">
        <v>363</v>
      </c>
      <c r="Q957" s="58"/>
      <c r="R957" s="58" t="s">
        <v>367</v>
      </c>
      <c r="S957" s="55" t="s">
        <v>6842</v>
      </c>
      <c r="T957" s="55" t="s">
        <v>6843</v>
      </c>
      <c r="U957" s="55"/>
      <c r="V957" s="55" t="s">
        <v>6844</v>
      </c>
      <c r="W957" s="55" t="s">
        <v>6845</v>
      </c>
      <c r="X957" s="553"/>
      <c r="Y957" s="48"/>
      <c r="Z957" s="48"/>
      <c r="AA957" s="48"/>
      <c r="AB957" s="48"/>
      <c r="AC957" s="48"/>
      <c r="AD957" s="48"/>
      <c r="AE957" s="48"/>
      <c r="AF957" s="48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</row>
    <row r="958" spans="1:45" ht="14.25" customHeight="1">
      <c r="A958" s="42" t="s">
        <v>7603</v>
      </c>
      <c r="B958" s="58" t="s">
        <v>7604</v>
      </c>
      <c r="C958" s="42"/>
      <c r="D958" s="42" t="s">
        <v>7605</v>
      </c>
      <c r="E958" s="49" t="s">
        <v>7151</v>
      </c>
      <c r="F958" s="116"/>
      <c r="G958" s="116">
        <v>44153</v>
      </c>
      <c r="H958" s="116">
        <v>44196</v>
      </c>
      <c r="I958" s="45" t="s">
        <v>26</v>
      </c>
      <c r="J958" s="45">
        <f ca="1">H958-CONTROLE!$A$2</f>
        <v>-1054</v>
      </c>
      <c r="K958" s="46" t="str">
        <f t="shared" ca="1" si="155"/>
        <v>ENCERRADO</v>
      </c>
      <c r="L958" s="122" t="s">
        <v>7595</v>
      </c>
      <c r="M958" s="42" t="s">
        <v>7596</v>
      </c>
      <c r="N958" s="42"/>
      <c r="O958" s="42" t="s">
        <v>1305</v>
      </c>
      <c r="P958" s="42" t="s">
        <v>1306</v>
      </c>
      <c r="Q958" s="55"/>
      <c r="R958" s="55" t="s">
        <v>4573</v>
      </c>
      <c r="S958" s="42" t="s">
        <v>7597</v>
      </c>
      <c r="T958" s="42" t="s">
        <v>7598</v>
      </c>
      <c r="U958" s="42"/>
      <c r="V958" s="42" t="s">
        <v>7599</v>
      </c>
      <c r="W958" s="42" t="s">
        <v>76</v>
      </c>
      <c r="X958" s="553"/>
      <c r="Y958" s="48"/>
      <c r="Z958" s="48"/>
      <c r="AA958" s="48"/>
      <c r="AB958" s="48"/>
      <c r="AC958" s="48"/>
      <c r="AD958" s="48"/>
      <c r="AE958" s="48"/>
      <c r="AF958" s="48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</row>
    <row r="959" spans="1:45" ht="14.25" customHeight="1">
      <c r="A959" s="55" t="s">
        <v>7606</v>
      </c>
      <c r="B959" s="55" t="s">
        <v>7607</v>
      </c>
      <c r="C959" s="55"/>
      <c r="D959" s="64" t="s">
        <v>7608</v>
      </c>
      <c r="E959" s="49" t="s">
        <v>1605</v>
      </c>
      <c r="F959" s="116"/>
      <c r="G959" s="116">
        <v>44109</v>
      </c>
      <c r="H959" s="61">
        <v>44291</v>
      </c>
      <c r="I959" s="256" t="s">
        <v>199</v>
      </c>
      <c r="J959" s="45">
        <f ca="1">H959-CONTROLE!$A$2</f>
        <v>-959</v>
      </c>
      <c r="K959" s="46" t="str">
        <f t="shared" ca="1" si="155"/>
        <v>ENCERRADO</v>
      </c>
      <c r="L959" s="63" t="s">
        <v>649</v>
      </c>
      <c r="M959" s="117" t="s">
        <v>650</v>
      </c>
      <c r="N959" s="55"/>
      <c r="O959" s="55" t="s">
        <v>185</v>
      </c>
      <c r="P959" s="42" t="s">
        <v>186</v>
      </c>
      <c r="Q959" s="55"/>
      <c r="R959" s="55" t="s">
        <v>187</v>
      </c>
      <c r="S959" s="42" t="s">
        <v>1727</v>
      </c>
      <c r="T959" s="42" t="s">
        <v>5309</v>
      </c>
      <c r="U959" s="58"/>
      <c r="V959" s="58" t="s">
        <v>191</v>
      </c>
      <c r="W959" s="63" t="s">
        <v>192</v>
      </c>
      <c r="X959" s="553"/>
      <c r="Y959" s="48"/>
      <c r="Z959" s="48"/>
      <c r="AA959" s="48"/>
      <c r="AB959" s="48"/>
      <c r="AC959" s="48"/>
      <c r="AD959" s="48"/>
      <c r="AE959" s="48"/>
      <c r="AF959" s="48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</row>
    <row r="960" spans="1:45" ht="14.25" customHeight="1">
      <c r="A960" s="42" t="s">
        <v>7609</v>
      </c>
      <c r="B960" s="42" t="s">
        <v>276</v>
      </c>
      <c r="C960" s="42" t="s">
        <v>7610</v>
      </c>
      <c r="D960" s="42" t="s">
        <v>414</v>
      </c>
      <c r="E960" s="49" t="s">
        <v>293</v>
      </c>
      <c r="F960" s="61"/>
      <c r="G960" s="61">
        <v>43868</v>
      </c>
      <c r="H960" s="62" t="s">
        <v>7611</v>
      </c>
      <c r="I960" s="256" t="s">
        <v>633</v>
      </c>
      <c r="J960" s="256">
        <f ca="1">H960-CONTROLE!$A$2</f>
        <v>-470</v>
      </c>
      <c r="K960" s="534" t="s">
        <v>7612</v>
      </c>
      <c r="L960" s="55" t="s">
        <v>220</v>
      </c>
      <c r="M960" s="42" t="s">
        <v>221</v>
      </c>
      <c r="N960" s="55" t="s">
        <v>7613</v>
      </c>
      <c r="O960" s="42" t="s">
        <v>5973</v>
      </c>
      <c r="P960" s="42" t="s">
        <v>5974</v>
      </c>
      <c r="Q960" s="42"/>
      <c r="R960" s="42" t="s">
        <v>226</v>
      </c>
      <c r="S960" s="42" t="s">
        <v>230</v>
      </c>
      <c r="T960" s="42" t="s">
        <v>231</v>
      </c>
      <c r="U960" s="42"/>
      <c r="V960" s="42" t="s">
        <v>4853</v>
      </c>
      <c r="W960" s="42" t="s">
        <v>1992</v>
      </c>
      <c r="X960" s="553"/>
      <c r="Y960" s="48"/>
      <c r="Z960" s="48"/>
      <c r="AA960" s="48"/>
      <c r="AB960" s="48"/>
      <c r="AC960" s="48"/>
      <c r="AD960" s="48"/>
      <c r="AE960" s="48"/>
      <c r="AF960" s="48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</row>
    <row r="961" spans="1:45" ht="14.25" customHeight="1">
      <c r="A961" s="31" t="s">
        <v>7614</v>
      </c>
      <c r="B961" s="32" t="s">
        <v>7029</v>
      </c>
      <c r="C961" s="32" t="s">
        <v>7615</v>
      </c>
      <c r="D961" s="32" t="s">
        <v>6471</v>
      </c>
      <c r="E961" s="33" t="s">
        <v>1903</v>
      </c>
      <c r="F961" s="34"/>
      <c r="G961" s="34" t="s">
        <v>7616</v>
      </c>
      <c r="H961" s="34" t="s">
        <v>7617</v>
      </c>
      <c r="I961" s="35" t="s">
        <v>41</v>
      </c>
      <c r="J961" s="36">
        <f ca="1">H961-CONTROLE!$A$2</f>
        <v>-613</v>
      </c>
      <c r="K961" s="37" t="str">
        <f t="shared" ref="K961:K991" ca="1" si="157">IF(J961&lt;=0,"ENCERRADO",IF(J961&lt;=30,"URGENTE",IF(J961&lt;=90,"PROVIDÊNCIAS","VIGENTE")))</f>
        <v>ENCERRADO</v>
      </c>
      <c r="L961" s="32" t="s">
        <v>547</v>
      </c>
      <c r="M961" s="32" t="s">
        <v>548</v>
      </c>
      <c r="N961" s="32" t="s">
        <v>7618</v>
      </c>
      <c r="O961" s="32" t="s">
        <v>2420</v>
      </c>
      <c r="P961" s="32" t="s">
        <v>2421</v>
      </c>
      <c r="Q961" s="39"/>
      <c r="R961" s="39" t="s">
        <v>553</v>
      </c>
      <c r="S961" s="32" t="s">
        <v>2506</v>
      </c>
      <c r="T961" s="32" t="s">
        <v>2507</v>
      </c>
      <c r="U961" s="40"/>
      <c r="V961" s="32" t="s">
        <v>7619</v>
      </c>
      <c r="W961" s="32" t="s">
        <v>7620</v>
      </c>
      <c r="X961" s="553"/>
      <c r="Y961" s="48"/>
      <c r="Z961" s="48"/>
      <c r="AA961" s="48"/>
      <c r="AB961" s="48"/>
      <c r="AC961" s="48"/>
      <c r="AD961" s="48"/>
      <c r="AE961" s="48"/>
      <c r="AF961" s="48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</row>
    <row r="962" spans="1:45" ht="14.25" customHeight="1">
      <c r="A962" s="55" t="s">
        <v>7621</v>
      </c>
      <c r="B962" s="55"/>
      <c r="C962" s="55" t="s">
        <v>7622</v>
      </c>
      <c r="D962" s="64" t="s">
        <v>7031</v>
      </c>
      <c r="E962" s="49" t="s">
        <v>1903</v>
      </c>
      <c r="F962" s="49" t="s">
        <v>25</v>
      </c>
      <c r="G962" s="116">
        <v>44552</v>
      </c>
      <c r="H962" s="61" t="s">
        <v>7277</v>
      </c>
      <c r="I962" s="256" t="s">
        <v>219</v>
      </c>
      <c r="J962" s="45">
        <f ca="1">H962-CONTROLE!$A$2</f>
        <v>-516</v>
      </c>
      <c r="K962" s="37" t="str">
        <f t="shared" ca="1" si="157"/>
        <v>ENCERRADO</v>
      </c>
      <c r="L962" s="57" t="s">
        <v>1895</v>
      </c>
      <c r="M962" s="57" t="s">
        <v>342</v>
      </c>
      <c r="N962" s="110" t="s">
        <v>7623</v>
      </c>
      <c r="O962" s="42" t="s">
        <v>7624</v>
      </c>
      <c r="P962" s="42" t="s">
        <v>5909</v>
      </c>
      <c r="Q962" s="55" t="s">
        <v>7623</v>
      </c>
      <c r="R962" s="55" t="s">
        <v>346</v>
      </c>
      <c r="S962" s="42" t="s">
        <v>4018</v>
      </c>
      <c r="T962" s="111" t="s">
        <v>4019</v>
      </c>
      <c r="U962" s="111" t="s">
        <v>7625</v>
      </c>
      <c r="V962" s="42" t="s">
        <v>4015</v>
      </c>
      <c r="W962" s="42" t="s">
        <v>4016</v>
      </c>
      <c r="X962" s="42" t="s">
        <v>7625</v>
      </c>
      <c r="Y962" s="48"/>
      <c r="Z962" s="48"/>
      <c r="AA962" s="48"/>
      <c r="AB962" s="48"/>
      <c r="AC962" s="48"/>
      <c r="AD962" s="48"/>
      <c r="AE962" s="48"/>
      <c r="AF962" s="48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</row>
    <row r="963" spans="1:45" ht="14.25" customHeight="1">
      <c r="A963" s="55" t="s">
        <v>7621</v>
      </c>
      <c r="B963" s="55"/>
      <c r="C963" s="55" t="s">
        <v>7622</v>
      </c>
      <c r="D963" s="64" t="s">
        <v>7031</v>
      </c>
      <c r="E963" s="49" t="s">
        <v>1903</v>
      </c>
      <c r="F963" s="49" t="s">
        <v>25</v>
      </c>
      <c r="G963" s="116">
        <v>44552</v>
      </c>
      <c r="H963" s="61" t="s">
        <v>7277</v>
      </c>
      <c r="I963" s="256" t="s">
        <v>219</v>
      </c>
      <c r="J963" s="45">
        <f ca="1">H963-CONTROLE!$A$2</f>
        <v>-516</v>
      </c>
      <c r="K963" s="37" t="str">
        <f t="shared" ca="1" si="157"/>
        <v>ENCERRADO</v>
      </c>
      <c r="L963" s="57" t="s">
        <v>1895</v>
      </c>
      <c r="M963" s="57" t="s">
        <v>342</v>
      </c>
      <c r="N963" s="110" t="s">
        <v>7623</v>
      </c>
      <c r="O963" s="42" t="s">
        <v>7624</v>
      </c>
      <c r="P963" s="42" t="s">
        <v>5909</v>
      </c>
      <c r="Q963" s="55" t="s">
        <v>7623</v>
      </c>
      <c r="R963" s="55" t="s">
        <v>1518</v>
      </c>
      <c r="S963" s="42" t="s">
        <v>7626</v>
      </c>
      <c r="T963" s="111" t="s">
        <v>2696</v>
      </c>
      <c r="U963" s="111" t="s">
        <v>7627</v>
      </c>
      <c r="V963" s="42" t="s">
        <v>5685</v>
      </c>
      <c r="W963" s="42" t="s">
        <v>2224</v>
      </c>
      <c r="X963" s="42" t="s">
        <v>7627</v>
      </c>
      <c r="Y963" s="48"/>
      <c r="Z963" s="48"/>
      <c r="AA963" s="48"/>
      <c r="AB963" s="48"/>
      <c r="AC963" s="48"/>
      <c r="AD963" s="48"/>
      <c r="AE963" s="48"/>
      <c r="AF963" s="48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</row>
    <row r="964" spans="1:45" ht="14.25" customHeight="1">
      <c r="A964" s="55" t="s">
        <v>7628</v>
      </c>
      <c r="B964" s="42" t="s">
        <v>7629</v>
      </c>
      <c r="C964" s="55"/>
      <c r="D964" s="42" t="s">
        <v>7630</v>
      </c>
      <c r="E964" s="49" t="s">
        <v>7013</v>
      </c>
      <c r="F964" s="116"/>
      <c r="G964" s="116">
        <v>44130</v>
      </c>
      <c r="H964" s="116">
        <v>44196</v>
      </c>
      <c r="I964" s="45" t="s">
        <v>26</v>
      </c>
      <c r="J964" s="45">
        <f ca="1">H964-CONTROLE!$A$2</f>
        <v>-1054</v>
      </c>
      <c r="K964" s="46" t="str">
        <f t="shared" ca="1" si="157"/>
        <v>ENCERRADO</v>
      </c>
      <c r="L964" s="55" t="s">
        <v>1455</v>
      </c>
      <c r="M964" s="55" t="s">
        <v>1456</v>
      </c>
      <c r="N964" s="55"/>
      <c r="O964" s="55" t="s">
        <v>7631</v>
      </c>
      <c r="P964" s="55" t="s">
        <v>7632</v>
      </c>
      <c r="Q964" s="55"/>
      <c r="R964" s="55" t="s">
        <v>187</v>
      </c>
      <c r="S964" s="55" t="s">
        <v>1452</v>
      </c>
      <c r="T964" s="55" t="s">
        <v>7633</v>
      </c>
      <c r="U964" s="55"/>
      <c r="V964" s="55" t="s">
        <v>7634</v>
      </c>
      <c r="W964" s="55" t="s">
        <v>7635</v>
      </c>
      <c r="X964" s="553"/>
      <c r="Y964" s="48"/>
      <c r="Z964" s="48"/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</row>
    <row r="965" spans="1:45" ht="14.25" customHeight="1">
      <c r="A965" s="42" t="s">
        <v>7636</v>
      </c>
      <c r="B965" s="551" t="s">
        <v>7637</v>
      </c>
      <c r="C965" s="55"/>
      <c r="D965" s="42" t="s">
        <v>7638</v>
      </c>
      <c r="E965" s="49" t="s">
        <v>7151</v>
      </c>
      <c r="F965" s="61"/>
      <c r="G965" s="61">
        <v>44158</v>
      </c>
      <c r="H965" s="116">
        <v>44196</v>
      </c>
      <c r="I965" s="45" t="s">
        <v>26</v>
      </c>
      <c r="J965" s="45">
        <f ca="1">H965-CONTROLE!$A$2</f>
        <v>-1054</v>
      </c>
      <c r="K965" s="46" t="str">
        <f t="shared" ca="1" si="157"/>
        <v>ENCERRADO</v>
      </c>
      <c r="L965" s="42" t="s">
        <v>7595</v>
      </c>
      <c r="M965" s="42" t="s">
        <v>7596</v>
      </c>
      <c r="N965" s="427"/>
      <c r="O965" s="427" t="s">
        <v>1305</v>
      </c>
      <c r="P965" s="42" t="s">
        <v>1306</v>
      </c>
      <c r="Q965" s="55"/>
      <c r="R965" s="55" t="s">
        <v>77</v>
      </c>
      <c r="S965" s="55" t="s">
        <v>7597</v>
      </c>
      <c r="T965" s="42" t="s">
        <v>7598</v>
      </c>
      <c r="U965" s="42"/>
      <c r="V965" s="42" t="s">
        <v>7599</v>
      </c>
      <c r="W965" s="42" t="s">
        <v>76</v>
      </c>
      <c r="X965" s="553"/>
      <c r="Y965" s="48"/>
      <c r="Z965" s="48"/>
      <c r="AA965" s="48"/>
      <c r="AB965" s="48"/>
      <c r="AC965" s="48"/>
      <c r="AD965" s="48"/>
      <c r="AE965" s="48"/>
      <c r="AF965" s="48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</row>
    <row r="966" spans="1:45" ht="14.25" customHeight="1">
      <c r="A966" s="42" t="s">
        <v>7639</v>
      </c>
      <c r="B966" s="42"/>
      <c r="C966" s="55" t="s">
        <v>7640</v>
      </c>
      <c r="D966" s="42" t="s">
        <v>7641</v>
      </c>
      <c r="E966" s="49" t="s">
        <v>7642</v>
      </c>
      <c r="F966" s="61"/>
      <c r="G966" s="61">
        <v>44203</v>
      </c>
      <c r="H966" s="116">
        <v>44285</v>
      </c>
      <c r="I966" s="45" t="s">
        <v>41</v>
      </c>
      <c r="J966" s="45">
        <f ca="1">H966-CONTROLE!$A$2</f>
        <v>-965</v>
      </c>
      <c r="K966" s="46" t="str">
        <f t="shared" ca="1" si="157"/>
        <v>ENCERRADO</v>
      </c>
      <c r="L966" s="42" t="s">
        <v>570</v>
      </c>
      <c r="M966" s="42" t="s">
        <v>238</v>
      </c>
      <c r="N966" s="42"/>
      <c r="O966" s="42" t="s">
        <v>7643</v>
      </c>
      <c r="P966" s="42" t="s">
        <v>7644</v>
      </c>
      <c r="Q966" s="55"/>
      <c r="R966" s="55" t="s">
        <v>242</v>
      </c>
      <c r="S966" s="55" t="s">
        <v>7645</v>
      </c>
      <c r="T966" s="42" t="s">
        <v>7646</v>
      </c>
      <c r="U966" s="42"/>
      <c r="V966" s="625" t="s">
        <v>7647</v>
      </c>
      <c r="W966" s="626" t="s">
        <v>7648</v>
      </c>
      <c r="X966" s="553"/>
      <c r="Y966" s="48"/>
      <c r="Z966" s="48"/>
      <c r="AA966" s="48"/>
      <c r="AB966" s="48"/>
      <c r="AC966" s="48"/>
      <c r="AD966" s="48"/>
      <c r="AE966" s="48"/>
      <c r="AF966" s="48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</row>
    <row r="967" spans="1:45" ht="14.25" customHeight="1">
      <c r="A967" s="31" t="s">
        <v>7649</v>
      </c>
      <c r="B967" s="32" t="s">
        <v>7029</v>
      </c>
      <c r="C967" s="32" t="s">
        <v>7650</v>
      </c>
      <c r="D967" s="32" t="s">
        <v>7031</v>
      </c>
      <c r="E967" s="33" t="s">
        <v>1903</v>
      </c>
      <c r="F967" s="33" t="s">
        <v>25</v>
      </c>
      <c r="G967" s="34">
        <v>44503</v>
      </c>
      <c r="H967" s="34">
        <v>44684</v>
      </c>
      <c r="I967" s="35" t="s">
        <v>440</v>
      </c>
      <c r="J967" s="36">
        <f ca="1">H967-CONTROLE!$A$2</f>
        <v>-566</v>
      </c>
      <c r="K967" s="37" t="str">
        <f t="shared" ca="1" si="157"/>
        <v>ENCERRADO</v>
      </c>
      <c r="L967" s="32" t="s">
        <v>6615</v>
      </c>
      <c r="M967" s="32" t="s">
        <v>5178</v>
      </c>
      <c r="N967" s="32" t="s">
        <v>7651</v>
      </c>
      <c r="O967" s="32" t="s">
        <v>170</v>
      </c>
      <c r="P967" s="32" t="s">
        <v>171</v>
      </c>
      <c r="Q967" s="39"/>
      <c r="R967" s="39" t="s">
        <v>172</v>
      </c>
      <c r="S967" s="32" t="s">
        <v>5175</v>
      </c>
      <c r="T967" s="32" t="s">
        <v>5176</v>
      </c>
      <c r="U967" s="40"/>
      <c r="V967" s="32" t="s">
        <v>6616</v>
      </c>
      <c r="W967" s="32" t="s">
        <v>3834</v>
      </c>
      <c r="X967" s="40"/>
      <c r="Y967" s="41"/>
      <c r="Z967" s="48"/>
      <c r="AA967" s="48"/>
      <c r="AB967" s="48"/>
      <c r="AC967" s="48"/>
      <c r="AD967" s="48"/>
      <c r="AE967" s="48"/>
      <c r="AF967" s="48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</row>
    <row r="968" spans="1:45" ht="14.25" customHeight="1">
      <c r="A968" s="31" t="s">
        <v>7652</v>
      </c>
      <c r="B968" s="32"/>
      <c r="C968" s="32" t="s">
        <v>7653</v>
      </c>
      <c r="D968" s="32" t="s">
        <v>7031</v>
      </c>
      <c r="E968" s="33" t="s">
        <v>1903</v>
      </c>
      <c r="F968" s="33" t="s">
        <v>25</v>
      </c>
      <c r="G968" s="34">
        <v>44558</v>
      </c>
      <c r="H968" s="34" t="s">
        <v>7654</v>
      </c>
      <c r="I968" s="35" t="s">
        <v>199</v>
      </c>
      <c r="J968" s="36">
        <f ca="1">H968-CONTROLE!$A$2</f>
        <v>-571</v>
      </c>
      <c r="K968" s="37" t="str">
        <f t="shared" ca="1" si="157"/>
        <v>ENCERRADO</v>
      </c>
      <c r="L968" s="32" t="s">
        <v>7655</v>
      </c>
      <c r="M968" s="32" t="s">
        <v>7656</v>
      </c>
      <c r="N968" s="32"/>
      <c r="O968" s="32" t="s">
        <v>7308</v>
      </c>
      <c r="P968" s="32" t="s">
        <v>186</v>
      </c>
      <c r="Q968" s="39"/>
      <c r="R968" s="39" t="s">
        <v>187</v>
      </c>
      <c r="S968" s="32" t="s">
        <v>7657</v>
      </c>
      <c r="T968" s="32" t="s">
        <v>1908</v>
      </c>
      <c r="U968" s="40"/>
      <c r="V968" s="32" t="s">
        <v>653</v>
      </c>
      <c r="W968" s="32" t="s">
        <v>654</v>
      </c>
      <c r="X968" s="40"/>
      <c r="Y968" s="41"/>
      <c r="Z968" s="48"/>
      <c r="AA968" s="48"/>
      <c r="AB968" s="48"/>
      <c r="AC968" s="48"/>
      <c r="AD968" s="48"/>
      <c r="AE968" s="48"/>
      <c r="AF968" s="48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</row>
    <row r="969" spans="1:45" ht="14.25" customHeight="1">
      <c r="A969" s="42" t="s">
        <v>7658</v>
      </c>
      <c r="B969" s="55" t="s">
        <v>7659</v>
      </c>
      <c r="C969" s="55" t="s">
        <v>7660</v>
      </c>
      <c r="D969" s="55" t="s">
        <v>7661</v>
      </c>
      <c r="E969" s="49" t="s">
        <v>1605</v>
      </c>
      <c r="F969" s="61"/>
      <c r="G969" s="61">
        <v>44012</v>
      </c>
      <c r="H969" s="62" t="s">
        <v>7662</v>
      </c>
      <c r="I969" s="45" t="s">
        <v>26</v>
      </c>
      <c r="J969" s="45" t="e">
        <f ca="1">H969-CONTROLE!$A$2</f>
        <v>#VALUE!</v>
      </c>
      <c r="K969" s="46" t="e">
        <f t="shared" ca="1" si="157"/>
        <v>#VALUE!</v>
      </c>
      <c r="L969" s="427" t="s">
        <v>87</v>
      </c>
      <c r="M969" s="42" t="s">
        <v>88</v>
      </c>
      <c r="N969" s="427"/>
      <c r="O969" s="427" t="s">
        <v>1308</v>
      </c>
      <c r="P969" s="42" t="s">
        <v>1309</v>
      </c>
      <c r="Q969" s="55"/>
      <c r="R969" s="55" t="s">
        <v>6621</v>
      </c>
      <c r="S969" s="42" t="s">
        <v>1311</v>
      </c>
      <c r="T969" s="42" t="s">
        <v>5191</v>
      </c>
      <c r="U969" s="42"/>
      <c r="V969" s="42" t="s">
        <v>786</v>
      </c>
      <c r="W969" s="58" t="s">
        <v>334</v>
      </c>
      <c r="X969" s="553"/>
      <c r="Y969" s="48"/>
      <c r="Z969" s="48"/>
      <c r="AA969" s="48"/>
      <c r="AB969" s="48"/>
      <c r="AC969" s="48"/>
      <c r="AD969" s="48"/>
      <c r="AE969" s="48"/>
      <c r="AF969" s="48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</row>
    <row r="970" spans="1:45" ht="14.25" customHeight="1">
      <c r="A970" s="42" t="s">
        <v>7658</v>
      </c>
      <c r="B970" s="55" t="s">
        <v>7659</v>
      </c>
      <c r="C970" s="55" t="s">
        <v>7660</v>
      </c>
      <c r="D970" s="55" t="s">
        <v>7661</v>
      </c>
      <c r="E970" s="49" t="s">
        <v>1605</v>
      </c>
      <c r="F970" s="61"/>
      <c r="G970" s="61">
        <v>44012</v>
      </c>
      <c r="H970" s="62" t="s">
        <v>7662</v>
      </c>
      <c r="I970" s="45" t="s">
        <v>26</v>
      </c>
      <c r="J970" s="45" t="e">
        <f ca="1">H970-CONTROLE!$A$2</f>
        <v>#VALUE!</v>
      </c>
      <c r="K970" s="46" t="e">
        <f t="shared" ca="1" si="157"/>
        <v>#VALUE!</v>
      </c>
      <c r="L970" s="427" t="s">
        <v>87</v>
      </c>
      <c r="M970" s="42" t="s">
        <v>88</v>
      </c>
      <c r="N970" s="427"/>
      <c r="O970" s="427" t="s">
        <v>1308</v>
      </c>
      <c r="P970" s="42" t="s">
        <v>1309</v>
      </c>
      <c r="Q970" s="55"/>
      <c r="R970" s="55" t="s">
        <v>5314</v>
      </c>
      <c r="S970" s="55" t="s">
        <v>2330</v>
      </c>
      <c r="T970" s="603" t="s">
        <v>4620</v>
      </c>
      <c r="U970" s="55"/>
      <c r="V970" s="55" t="s">
        <v>1725</v>
      </c>
      <c r="W970" s="603" t="s">
        <v>6419</v>
      </c>
      <c r="X970" s="553"/>
      <c r="Y970" s="48"/>
      <c r="Z970" s="48"/>
      <c r="AA970" s="48"/>
      <c r="AB970" s="48"/>
      <c r="AC970" s="48"/>
      <c r="AD970" s="48"/>
      <c r="AE970" s="48"/>
      <c r="AF970" s="48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</row>
    <row r="971" spans="1:45" ht="14.25" customHeight="1">
      <c r="A971" s="42" t="s">
        <v>7663</v>
      </c>
      <c r="B971" s="42" t="s">
        <v>6754</v>
      </c>
      <c r="C971" s="42" t="s">
        <v>7664</v>
      </c>
      <c r="D971" s="42" t="s">
        <v>6756</v>
      </c>
      <c r="E971" s="49" t="s">
        <v>6757</v>
      </c>
      <c r="F971" s="116"/>
      <c r="G971" s="116">
        <v>44022</v>
      </c>
      <c r="H971" s="62" t="s">
        <v>7665</v>
      </c>
      <c r="I971" s="45" t="s">
        <v>236</v>
      </c>
      <c r="J971" s="45">
        <f ca="1">H971-CONTROLE!$A$2</f>
        <v>-864</v>
      </c>
      <c r="K971" s="46" t="str">
        <f t="shared" ca="1" si="157"/>
        <v>ENCERRADO</v>
      </c>
      <c r="L971" s="42" t="s">
        <v>304</v>
      </c>
      <c r="M971" s="42" t="s">
        <v>305</v>
      </c>
      <c r="N971" s="42"/>
      <c r="O971" s="42" t="s">
        <v>307</v>
      </c>
      <c r="P971" s="42" t="s">
        <v>308</v>
      </c>
      <c r="Q971" s="58"/>
      <c r="R971" s="58" t="s">
        <v>309</v>
      </c>
      <c r="S971" s="42" t="s">
        <v>1212</v>
      </c>
      <c r="T971" s="42" t="s">
        <v>1213</v>
      </c>
      <c r="U971" s="51"/>
      <c r="V971" s="51" t="s">
        <v>312</v>
      </c>
      <c r="W971" s="51" t="s">
        <v>313</v>
      </c>
      <c r="X971" s="553"/>
      <c r="Y971" s="48"/>
      <c r="Z971" s="48"/>
      <c r="AA971" s="48"/>
      <c r="AB971" s="48"/>
      <c r="AC971" s="48"/>
      <c r="AD971" s="48"/>
      <c r="AE971" s="48"/>
      <c r="AF971" s="48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</row>
    <row r="972" spans="1:45" ht="14.25" customHeight="1">
      <c r="A972" s="42" t="s">
        <v>7666</v>
      </c>
      <c r="B972" s="59" t="s">
        <v>7667</v>
      </c>
      <c r="C972" s="42"/>
      <c r="D972" s="42" t="s">
        <v>7668</v>
      </c>
      <c r="E972" s="49" t="s">
        <v>7013</v>
      </c>
      <c r="F972" s="116"/>
      <c r="G972" s="116">
        <v>44167</v>
      </c>
      <c r="H972" s="62" t="s">
        <v>7669</v>
      </c>
      <c r="I972" s="45" t="s">
        <v>26</v>
      </c>
      <c r="J972" s="45">
        <f ca="1">H972-CONTROLE!$A$2</f>
        <v>-719</v>
      </c>
      <c r="K972" s="46" t="str">
        <f t="shared" ca="1" si="157"/>
        <v>ENCERRADO</v>
      </c>
      <c r="L972" s="42"/>
      <c r="M972" s="42"/>
      <c r="N972" s="42"/>
      <c r="O972" s="42"/>
      <c r="P972" s="42"/>
      <c r="Q972" s="572"/>
      <c r="R972" s="572" t="s">
        <v>172</v>
      </c>
      <c r="S972" s="42"/>
      <c r="T972" s="42"/>
      <c r="U972" s="42"/>
      <c r="V972" s="42"/>
      <c r="W972" s="42"/>
      <c r="X972" s="553"/>
      <c r="Y972" s="48"/>
      <c r="Z972" s="48"/>
      <c r="AA972" s="48"/>
      <c r="AB972" s="48"/>
      <c r="AC972" s="48"/>
      <c r="AD972" s="48"/>
      <c r="AE972" s="48"/>
      <c r="AF972" s="48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</row>
    <row r="973" spans="1:45" ht="14.25" customHeight="1">
      <c r="A973" s="42" t="s">
        <v>7670</v>
      </c>
      <c r="B973" s="42" t="s">
        <v>7029</v>
      </c>
      <c r="C973" s="42" t="s">
        <v>7671</v>
      </c>
      <c r="D973" s="42" t="s">
        <v>7031</v>
      </c>
      <c r="E973" s="49" t="s">
        <v>1903</v>
      </c>
      <c r="F973" s="116"/>
      <c r="G973" s="116">
        <v>44556</v>
      </c>
      <c r="H973" s="62" t="s">
        <v>7672</v>
      </c>
      <c r="I973" s="45" t="s">
        <v>41</v>
      </c>
      <c r="J973" s="45">
        <f ca="1">H973-CONTROLE!$A$2</f>
        <v>-605</v>
      </c>
      <c r="K973" s="46" t="str">
        <f t="shared" ca="1" si="157"/>
        <v>ENCERRADO</v>
      </c>
      <c r="L973" s="42" t="s">
        <v>154</v>
      </c>
      <c r="M973" s="42" t="s">
        <v>155</v>
      </c>
      <c r="N973" s="110" t="s">
        <v>7673</v>
      </c>
      <c r="O973" s="42" t="s">
        <v>5894</v>
      </c>
      <c r="P973" s="42" t="s">
        <v>6633</v>
      </c>
      <c r="Q973" s="58"/>
      <c r="R973" s="58" t="s">
        <v>160</v>
      </c>
      <c r="S973" s="42" t="s">
        <v>2458</v>
      </c>
      <c r="T973" s="42" t="s">
        <v>6750</v>
      </c>
      <c r="U973" s="42"/>
      <c r="V973" s="42" t="s">
        <v>6751</v>
      </c>
      <c r="W973" s="374" t="s">
        <v>6752</v>
      </c>
      <c r="X973" s="374"/>
      <c r="Y973" s="48"/>
      <c r="Z973" s="48"/>
      <c r="AA973" s="48"/>
      <c r="AB973" s="48"/>
      <c r="AC973" s="48"/>
      <c r="AD973" s="48"/>
      <c r="AE973" s="48"/>
      <c r="AF973" s="48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</row>
    <row r="974" spans="1:45" ht="14.25" customHeight="1">
      <c r="A974" s="31" t="s">
        <v>7674</v>
      </c>
      <c r="B974" s="32" t="s">
        <v>954</v>
      </c>
      <c r="C974" s="32" t="s">
        <v>7675</v>
      </c>
      <c r="D974" s="32" t="s">
        <v>7676</v>
      </c>
      <c r="E974" s="33" t="s">
        <v>957</v>
      </c>
      <c r="F974" s="33" t="s">
        <v>25</v>
      </c>
      <c r="G974" s="34">
        <v>44552</v>
      </c>
      <c r="H974" s="34" t="s">
        <v>7677</v>
      </c>
      <c r="I974" s="35" t="s">
        <v>26</v>
      </c>
      <c r="J974" s="36">
        <f ca="1">H974-CONTROLE!$A$2</f>
        <v>-334</v>
      </c>
      <c r="K974" s="37" t="str">
        <f t="shared" ca="1" si="157"/>
        <v>ENCERRADO</v>
      </c>
      <c r="L974" s="32" t="s">
        <v>787</v>
      </c>
      <c r="M974" s="32" t="s">
        <v>788</v>
      </c>
      <c r="N974" s="32"/>
      <c r="O974" s="32" t="s">
        <v>790</v>
      </c>
      <c r="P974" s="32" t="s">
        <v>791</v>
      </c>
      <c r="Q974" s="39"/>
      <c r="R974" s="39" t="s">
        <v>553</v>
      </c>
      <c r="S974" s="32" t="s">
        <v>1968</v>
      </c>
      <c r="T974" s="32" t="s">
        <v>555</v>
      </c>
      <c r="U974" s="40" t="s">
        <v>7678</v>
      </c>
      <c r="V974" s="32" t="s">
        <v>6508</v>
      </c>
      <c r="W974" s="32" t="s">
        <v>920</v>
      </c>
      <c r="X974" s="40"/>
      <c r="Y974" s="41"/>
      <c r="Z974" s="41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</row>
    <row r="975" spans="1:45" ht="14.25" customHeight="1">
      <c r="A975" s="42" t="s">
        <v>7679</v>
      </c>
      <c r="B975" s="42" t="s">
        <v>7680</v>
      </c>
      <c r="C975" s="42" t="s">
        <v>7681</v>
      </c>
      <c r="D975" s="42" t="s">
        <v>7682</v>
      </c>
      <c r="E975" s="49" t="s">
        <v>7013</v>
      </c>
      <c r="F975" s="116"/>
      <c r="G975" s="116">
        <v>44140</v>
      </c>
      <c r="H975" s="62" t="s">
        <v>7683</v>
      </c>
      <c r="I975" s="45" t="s">
        <v>26</v>
      </c>
      <c r="J975" s="45">
        <f ca="1">H975-CONTROLE!$A$2</f>
        <v>-1054</v>
      </c>
      <c r="K975" s="46" t="str">
        <f t="shared" ca="1" si="157"/>
        <v>ENCERRADO</v>
      </c>
      <c r="L975" s="427" t="s">
        <v>7684</v>
      </c>
      <c r="M975" s="42" t="s">
        <v>1309</v>
      </c>
      <c r="N975" s="427"/>
      <c r="O975" s="427" t="s">
        <v>7685</v>
      </c>
      <c r="P975" s="42" t="s">
        <v>88</v>
      </c>
      <c r="Q975" s="42"/>
      <c r="R975" s="42" t="s">
        <v>90</v>
      </c>
      <c r="S975" s="55" t="s">
        <v>7686</v>
      </c>
      <c r="T975" s="603" t="s">
        <v>7687</v>
      </c>
      <c r="U975" s="55"/>
      <c r="V975" s="55" t="s">
        <v>7688</v>
      </c>
      <c r="W975" s="603" t="s">
        <v>7689</v>
      </c>
      <c r="X975" s="553"/>
      <c r="Y975" s="48"/>
      <c r="Z975" s="48"/>
      <c r="AA975" s="48"/>
      <c r="AB975" s="48"/>
      <c r="AC975" s="48"/>
      <c r="AD975" s="48"/>
      <c r="AE975" s="48"/>
      <c r="AF975" s="48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</row>
    <row r="976" spans="1:45" ht="14.25" customHeight="1">
      <c r="A976" s="42" t="s">
        <v>7690</v>
      </c>
      <c r="B976" s="55" t="s">
        <v>7691</v>
      </c>
      <c r="C976" s="55"/>
      <c r="D976" s="55" t="s">
        <v>7692</v>
      </c>
      <c r="E976" s="49" t="s">
        <v>7013</v>
      </c>
      <c r="F976" s="602"/>
      <c r="G976" s="602">
        <v>44154</v>
      </c>
      <c r="H976" s="62" t="s">
        <v>7693</v>
      </c>
      <c r="I976" s="45" t="s">
        <v>26</v>
      </c>
      <c r="J976" s="45" t="e">
        <f ca="1">H976-CONTROLE!$A$2</f>
        <v>#VALUE!</v>
      </c>
      <c r="K976" s="46" t="e">
        <f t="shared" ca="1" si="157"/>
        <v>#VALUE!</v>
      </c>
      <c r="L976" s="42"/>
      <c r="M976" s="42"/>
      <c r="N976" s="42"/>
      <c r="O976" s="42"/>
      <c r="P976" s="42"/>
      <c r="Q976" s="627"/>
      <c r="R976" s="627" t="s">
        <v>160</v>
      </c>
      <c r="S976" s="42" t="s">
        <v>154</v>
      </c>
      <c r="T976" s="42" t="s">
        <v>155</v>
      </c>
      <c r="U976" s="55"/>
      <c r="V976" s="55" t="s">
        <v>884</v>
      </c>
      <c r="W976" s="58" t="s">
        <v>7694</v>
      </c>
      <c r="X976" s="553"/>
      <c r="Y976" s="48"/>
      <c r="Z976" s="48"/>
      <c r="AA976" s="48"/>
      <c r="AB976" s="48"/>
      <c r="AC976" s="48"/>
      <c r="AD976" s="48"/>
      <c r="AE976" s="48"/>
      <c r="AF976" s="48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</row>
    <row r="977" spans="1:45" ht="14.25" customHeight="1">
      <c r="A977" s="42" t="s">
        <v>7695</v>
      </c>
      <c r="B977" s="42"/>
      <c r="C977" s="42" t="s">
        <v>7696</v>
      </c>
      <c r="D977" s="42" t="s">
        <v>7697</v>
      </c>
      <c r="E977" s="49" t="s">
        <v>2596</v>
      </c>
      <c r="F977" s="602"/>
      <c r="G977" s="602">
        <v>44194</v>
      </c>
      <c r="H977" s="62" t="s">
        <v>7698</v>
      </c>
      <c r="I977" s="45" t="s">
        <v>219</v>
      </c>
      <c r="J977" s="45">
        <f ca="1">H977-CONTROLE!$A$2</f>
        <v>-874</v>
      </c>
      <c r="K977" s="46" t="str">
        <f t="shared" ca="1" si="157"/>
        <v>ENCERRADO</v>
      </c>
      <c r="L977" s="42" t="s">
        <v>7278</v>
      </c>
      <c r="M977" s="42" t="s">
        <v>268</v>
      </c>
      <c r="N977" s="42"/>
      <c r="O977" s="42" t="s">
        <v>264</v>
      </c>
      <c r="P977" s="42" t="s">
        <v>265</v>
      </c>
      <c r="Q977" s="55"/>
      <c r="R977" s="55" t="s">
        <v>770</v>
      </c>
      <c r="S977" s="42" t="s">
        <v>264</v>
      </c>
      <c r="T977" s="42" t="s">
        <v>265</v>
      </c>
      <c r="U977" s="42"/>
      <c r="V977" s="42" t="s">
        <v>7278</v>
      </c>
      <c r="W977" s="42" t="s">
        <v>268</v>
      </c>
      <c r="X977" s="553"/>
      <c r="Y977" s="48"/>
      <c r="Z977" s="48"/>
      <c r="AA977" s="48"/>
      <c r="AB977" s="48"/>
      <c r="AC977" s="48"/>
      <c r="AD977" s="48"/>
      <c r="AE977" s="48"/>
      <c r="AF977" s="48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</row>
    <row r="978" spans="1:45" ht="14.25" customHeight="1">
      <c r="A978" s="42" t="s">
        <v>7699</v>
      </c>
      <c r="B978" s="42" t="s">
        <v>7116</v>
      </c>
      <c r="C978" s="42" t="s">
        <v>7700</v>
      </c>
      <c r="D978" s="42" t="s">
        <v>7701</v>
      </c>
      <c r="E978" s="49" t="s">
        <v>6546</v>
      </c>
      <c r="F978" s="602"/>
      <c r="G978" s="602">
        <v>44193</v>
      </c>
      <c r="H978" s="62" t="s">
        <v>7702</v>
      </c>
      <c r="I978" s="45" t="s">
        <v>26</v>
      </c>
      <c r="J978" s="45">
        <f ca="1">H978-CONTROLE!$A$2</f>
        <v>-692</v>
      </c>
      <c r="K978" s="46" t="str">
        <f t="shared" ca="1" si="157"/>
        <v>ENCERRADO</v>
      </c>
      <c r="L978" s="42" t="s">
        <v>1050</v>
      </c>
      <c r="M978" s="42" t="s">
        <v>503</v>
      </c>
      <c r="N978" s="42"/>
      <c r="O978" s="42" t="s">
        <v>2875</v>
      </c>
      <c r="P978" s="42" t="s">
        <v>1057</v>
      </c>
      <c r="Q978" s="127"/>
      <c r="R978" s="127" t="s">
        <v>129</v>
      </c>
      <c r="S978" s="42" t="s">
        <v>432</v>
      </c>
      <c r="T978" s="58"/>
      <c r="U978" s="58"/>
      <c r="V978" s="58" t="s">
        <v>7703</v>
      </c>
      <c r="W978" s="58"/>
      <c r="X978" s="553"/>
      <c r="Y978" s="48"/>
      <c r="Z978" s="48"/>
      <c r="AA978" s="48"/>
      <c r="AB978" s="48"/>
      <c r="AC978" s="48"/>
      <c r="AD978" s="48"/>
      <c r="AE978" s="48"/>
      <c r="AF978" s="48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</row>
    <row r="979" spans="1:45" ht="14.25" customHeight="1">
      <c r="A979" s="42" t="s">
        <v>7704</v>
      </c>
      <c r="B979" s="42" t="s">
        <v>7705</v>
      </c>
      <c r="C979" s="58"/>
      <c r="D979" s="42" t="s">
        <v>7706</v>
      </c>
      <c r="E979" s="49" t="s">
        <v>6757</v>
      </c>
      <c r="F979" s="62"/>
      <c r="G979" s="62" t="s">
        <v>7707</v>
      </c>
      <c r="H979" s="62" t="s">
        <v>7708</v>
      </c>
      <c r="I979" s="45" t="s">
        <v>26</v>
      </c>
      <c r="J979" s="45">
        <f ca="1">H979-CONTROLE!$A$2</f>
        <v>-1067</v>
      </c>
      <c r="K979" s="46" t="str">
        <f t="shared" ca="1" si="157"/>
        <v>ENCERRADO</v>
      </c>
      <c r="L979" s="441" t="s">
        <v>2218</v>
      </c>
      <c r="M979" s="127" t="s">
        <v>1210</v>
      </c>
      <c r="N979" s="55" t="s">
        <v>7298</v>
      </c>
      <c r="O979" s="55" t="s">
        <v>683</v>
      </c>
      <c r="P979" s="55" t="s">
        <v>308</v>
      </c>
      <c r="Q979" s="55" t="s">
        <v>7298</v>
      </c>
      <c r="R979" s="55" t="s">
        <v>685</v>
      </c>
      <c r="S979" s="55" t="s">
        <v>3130</v>
      </c>
      <c r="T979" s="55" t="s">
        <v>1213</v>
      </c>
      <c r="U979" s="55" t="s">
        <v>7299</v>
      </c>
      <c r="V979" s="122" t="s">
        <v>1659</v>
      </c>
      <c r="W979" s="55" t="s">
        <v>781</v>
      </c>
      <c r="X979" s="553" t="s">
        <v>7299</v>
      </c>
      <c r="Y979" s="48"/>
      <c r="Z979" s="48"/>
      <c r="AA979" s="48"/>
      <c r="AB979" s="48"/>
      <c r="AC979" s="48"/>
      <c r="AD979" s="48"/>
      <c r="AE979" s="48"/>
      <c r="AF979" s="48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</row>
    <row r="980" spans="1:45" ht="14.25" customHeight="1">
      <c r="A980" s="42" t="s">
        <v>7709</v>
      </c>
      <c r="B980" s="42" t="s">
        <v>7029</v>
      </c>
      <c r="C980" s="58" t="s">
        <v>7710</v>
      </c>
      <c r="D980" s="42" t="s">
        <v>7031</v>
      </c>
      <c r="E980" s="49" t="s">
        <v>1903</v>
      </c>
      <c r="F980" s="61"/>
      <c r="G980" s="61">
        <v>44182</v>
      </c>
      <c r="H980" s="62" t="s">
        <v>7711</v>
      </c>
      <c r="I980" s="45" t="s">
        <v>26</v>
      </c>
      <c r="J980" s="45">
        <f ca="1">H980-CONTROLE!$A$2</f>
        <v>-703</v>
      </c>
      <c r="K980" s="46" t="str">
        <f t="shared" ca="1" si="157"/>
        <v>ENCERRADO</v>
      </c>
      <c r="L980" s="64" t="s">
        <v>868</v>
      </c>
      <c r="M980" s="64" t="s">
        <v>869</v>
      </c>
      <c r="N980" s="42"/>
      <c r="O980" s="42" t="s">
        <v>745</v>
      </c>
      <c r="P980" s="42" t="s">
        <v>746</v>
      </c>
      <c r="Q980" s="55"/>
      <c r="R980" s="55" t="s">
        <v>744</v>
      </c>
      <c r="S980" s="64" t="s">
        <v>5465</v>
      </c>
      <c r="T980" s="64" t="s">
        <v>7712</v>
      </c>
      <c r="U980" s="64"/>
      <c r="V980" s="42" t="s">
        <v>866</v>
      </c>
      <c r="W980" s="42" t="s">
        <v>749</v>
      </c>
      <c r="X980" s="553"/>
      <c r="Y980" s="48"/>
      <c r="Z980" s="48"/>
      <c r="AA980" s="48"/>
      <c r="AB980" s="48"/>
      <c r="AC980" s="48"/>
      <c r="AD980" s="48"/>
      <c r="AE980" s="48"/>
      <c r="AF980" s="48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</row>
    <row r="981" spans="1:45" ht="14.25" customHeight="1">
      <c r="A981" s="58" t="s">
        <v>7713</v>
      </c>
      <c r="B981" s="42" t="s">
        <v>7399</v>
      </c>
      <c r="C981" s="58" t="s">
        <v>7714</v>
      </c>
      <c r="D981" s="42" t="s">
        <v>7715</v>
      </c>
      <c r="E981" s="49" t="s">
        <v>6757</v>
      </c>
      <c r="F981" s="61"/>
      <c r="G981" s="61">
        <v>44187</v>
      </c>
      <c r="H981" s="62" t="s">
        <v>7716</v>
      </c>
      <c r="I981" s="45" t="s">
        <v>26</v>
      </c>
      <c r="J981" s="45">
        <f ca="1">H981-CONTROLE!$A$2</f>
        <v>-698</v>
      </c>
      <c r="K981" s="46" t="str">
        <f t="shared" ca="1" si="157"/>
        <v>ENCERRADO</v>
      </c>
      <c r="L981" s="58" t="s">
        <v>7580</v>
      </c>
      <c r="M981" s="42" t="s">
        <v>7201</v>
      </c>
      <c r="N981" s="42"/>
      <c r="O981" s="42" t="s">
        <v>724</v>
      </c>
      <c r="P981" s="42" t="s">
        <v>7202</v>
      </c>
      <c r="Q981" s="127"/>
      <c r="R981" s="127" t="s">
        <v>129</v>
      </c>
      <c r="S981" s="42" t="s">
        <v>853</v>
      </c>
      <c r="T981" s="42" t="s">
        <v>854</v>
      </c>
      <c r="U981" s="42"/>
      <c r="V981" s="42" t="s">
        <v>7583</v>
      </c>
      <c r="W981" s="42" t="s">
        <v>6231</v>
      </c>
      <c r="X981" s="553"/>
      <c r="Y981" s="48"/>
      <c r="Z981" s="48"/>
      <c r="AA981" s="48"/>
      <c r="AB981" s="48"/>
      <c r="AC981" s="48"/>
      <c r="AD981" s="48"/>
      <c r="AE981" s="48"/>
      <c r="AF981" s="48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</row>
    <row r="982" spans="1:45" ht="14.25" customHeight="1">
      <c r="A982" s="31" t="s">
        <v>7717</v>
      </c>
      <c r="B982" s="32" t="s">
        <v>7116</v>
      </c>
      <c r="C982" s="32" t="s">
        <v>7718</v>
      </c>
      <c r="D982" s="32" t="s">
        <v>7118</v>
      </c>
      <c r="E982" s="33" t="s">
        <v>6546</v>
      </c>
      <c r="F982" s="33" t="s">
        <v>25</v>
      </c>
      <c r="G982" s="34" t="s">
        <v>7616</v>
      </c>
      <c r="H982" s="34" t="s">
        <v>7719</v>
      </c>
      <c r="I982" s="35" t="s">
        <v>219</v>
      </c>
      <c r="J982" s="36">
        <f ca="1">H982-CONTROLE!$A$2</f>
        <v>-522</v>
      </c>
      <c r="K982" s="37" t="str">
        <f t="shared" ca="1" si="157"/>
        <v>ENCERRADO</v>
      </c>
      <c r="L982" s="32" t="s">
        <v>581</v>
      </c>
      <c r="M982" s="32" t="s">
        <v>582</v>
      </c>
      <c r="N982" s="32"/>
      <c r="O982" s="32" t="s">
        <v>7720</v>
      </c>
      <c r="P982" s="32" t="s">
        <v>155</v>
      </c>
      <c r="Q982" s="39"/>
      <c r="R982" s="39" t="s">
        <v>1608</v>
      </c>
      <c r="S982" s="32" t="s">
        <v>1727</v>
      </c>
      <c r="T982" s="32" t="s">
        <v>5309</v>
      </c>
      <c r="U982" s="40"/>
      <c r="V982" s="32" t="s">
        <v>2074</v>
      </c>
      <c r="W982" s="32" t="s">
        <v>5440</v>
      </c>
      <c r="X982" s="40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</row>
    <row r="983" spans="1:45" ht="14.25" customHeight="1">
      <c r="A983" s="31" t="s">
        <v>7717</v>
      </c>
      <c r="B983" s="32" t="s">
        <v>7116</v>
      </c>
      <c r="C983" s="32" t="s">
        <v>7721</v>
      </c>
      <c r="D983" s="32" t="s">
        <v>7118</v>
      </c>
      <c r="E983" s="33" t="s">
        <v>6546</v>
      </c>
      <c r="F983" s="33" t="s">
        <v>25</v>
      </c>
      <c r="G983" s="34" t="s">
        <v>7616</v>
      </c>
      <c r="H983" s="34" t="s">
        <v>7719</v>
      </c>
      <c r="I983" s="35" t="s">
        <v>219</v>
      </c>
      <c r="J983" s="36">
        <f ca="1">H983-CONTROLE!$A$2</f>
        <v>-522</v>
      </c>
      <c r="K983" s="37" t="str">
        <f t="shared" ca="1" si="157"/>
        <v>ENCERRADO</v>
      </c>
      <c r="L983" s="32" t="s">
        <v>581</v>
      </c>
      <c r="M983" s="32" t="s">
        <v>582</v>
      </c>
      <c r="N983" s="32"/>
      <c r="O983" s="32" t="s">
        <v>7720</v>
      </c>
      <c r="P983" s="32" t="s">
        <v>155</v>
      </c>
      <c r="Q983" s="39"/>
      <c r="R983" s="39" t="s">
        <v>1110</v>
      </c>
      <c r="S983" s="32" t="s">
        <v>7722</v>
      </c>
      <c r="T983" s="32" t="s">
        <v>6633</v>
      </c>
      <c r="U983" s="40"/>
      <c r="V983" s="32" t="s">
        <v>584</v>
      </c>
      <c r="W983" s="32" t="s">
        <v>585</v>
      </c>
      <c r="X983" s="40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</row>
    <row r="984" spans="1:45" ht="14.25" customHeight="1">
      <c r="A984" s="42" t="s">
        <v>7723</v>
      </c>
      <c r="B984" s="55" t="s">
        <v>7399</v>
      </c>
      <c r="C984" s="42" t="s">
        <v>7724</v>
      </c>
      <c r="D984" s="42" t="s">
        <v>7725</v>
      </c>
      <c r="E984" s="49" t="s">
        <v>7726</v>
      </c>
      <c r="F984" s="61"/>
      <c r="G984" s="61">
        <v>44183</v>
      </c>
      <c r="H984" s="62" t="s">
        <v>7727</v>
      </c>
      <c r="I984" s="45" t="s">
        <v>26</v>
      </c>
      <c r="J984" s="45">
        <f ca="1">H984-CONTROLE!$A$2</f>
        <v>-702</v>
      </c>
      <c r="K984" s="46" t="str">
        <f t="shared" ca="1" si="157"/>
        <v>ENCERRADO</v>
      </c>
      <c r="L984" s="42" t="s">
        <v>154</v>
      </c>
      <c r="M984" s="42" t="s">
        <v>155</v>
      </c>
      <c r="N984" s="42"/>
      <c r="O984" s="42" t="s">
        <v>5894</v>
      </c>
      <c r="P984" s="42" t="s">
        <v>6633</v>
      </c>
      <c r="Q984" s="55"/>
      <c r="R984" s="55" t="s">
        <v>160</v>
      </c>
      <c r="S984" s="55" t="s">
        <v>163</v>
      </c>
      <c r="T984" s="55" t="s">
        <v>7219</v>
      </c>
      <c r="U984" s="55"/>
      <c r="V984" s="42" t="s">
        <v>161</v>
      </c>
      <c r="W984" s="42" t="s">
        <v>162</v>
      </c>
      <c r="X984" s="553"/>
      <c r="Y984" s="48"/>
      <c r="Z984" s="48"/>
      <c r="AA984" s="48"/>
      <c r="AB984" s="48"/>
      <c r="AC984" s="48"/>
      <c r="AD984" s="48"/>
      <c r="AE984" s="48"/>
      <c r="AF984" s="48"/>
      <c r="AG984" s="48"/>
      <c r="AH984" s="48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</row>
    <row r="985" spans="1:45" ht="14.25" customHeight="1">
      <c r="A985" s="42" t="s">
        <v>7728</v>
      </c>
      <c r="B985" s="42" t="s">
        <v>7399</v>
      </c>
      <c r="C985" s="42" t="s">
        <v>7729</v>
      </c>
      <c r="D985" s="42" t="s">
        <v>7715</v>
      </c>
      <c r="E985" s="49" t="s">
        <v>6757</v>
      </c>
      <c r="F985" s="61"/>
      <c r="G985" s="61">
        <v>44193</v>
      </c>
      <c r="H985" s="62" t="s">
        <v>7702</v>
      </c>
      <c r="I985" s="45" t="s">
        <v>26</v>
      </c>
      <c r="J985" s="45">
        <f ca="1">H985-CONTROLE!$A$2</f>
        <v>-692</v>
      </c>
      <c r="K985" s="46" t="str">
        <f t="shared" ca="1" si="157"/>
        <v>ENCERRADO</v>
      </c>
      <c r="L985" s="606" t="s">
        <v>2690</v>
      </c>
      <c r="M985" s="607" t="s">
        <v>2691</v>
      </c>
      <c r="N985" s="607"/>
      <c r="O985" s="607" t="s">
        <v>127</v>
      </c>
      <c r="P985" s="58" t="s">
        <v>128</v>
      </c>
      <c r="Q985" s="58"/>
      <c r="R985" s="58" t="s">
        <v>129</v>
      </c>
      <c r="S985" s="42" t="s">
        <v>730</v>
      </c>
      <c r="T985" s="42" t="s">
        <v>731</v>
      </c>
      <c r="U985" s="42"/>
      <c r="V985" s="58" t="s">
        <v>429</v>
      </c>
      <c r="W985" s="58" t="s">
        <v>430</v>
      </c>
      <c r="X985" s="553"/>
      <c r="Y985" s="48"/>
      <c r="Z985" s="48"/>
      <c r="AA985" s="48"/>
      <c r="AB985" s="48"/>
      <c r="AC985" s="48"/>
      <c r="AD985" s="48"/>
      <c r="AE985" s="48"/>
      <c r="AF985" s="48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</row>
    <row r="986" spans="1:45" ht="14.25" customHeight="1">
      <c r="A986" s="42" t="s">
        <v>7730</v>
      </c>
      <c r="B986" s="55" t="s">
        <v>7731</v>
      </c>
      <c r="C986" s="55"/>
      <c r="D986" s="55" t="s">
        <v>7732</v>
      </c>
      <c r="E986" s="49" t="s">
        <v>1605</v>
      </c>
      <c r="F986" s="49" t="s">
        <v>25</v>
      </c>
      <c r="G986" s="61">
        <v>44027</v>
      </c>
      <c r="H986" s="62" t="s">
        <v>7733</v>
      </c>
      <c r="I986" s="45" t="s">
        <v>41</v>
      </c>
      <c r="J986" s="45">
        <f ca="1">H986-CONTROLE!$A$2</f>
        <v>-615</v>
      </c>
      <c r="K986" s="534" t="str">
        <f t="shared" ca="1" si="157"/>
        <v>ENCERRADO</v>
      </c>
      <c r="L986" s="42" t="s">
        <v>421</v>
      </c>
      <c r="M986" s="42" t="s">
        <v>422</v>
      </c>
      <c r="N986" s="42"/>
      <c r="O986" s="42" t="s">
        <v>6492</v>
      </c>
      <c r="P986" s="42" t="s">
        <v>419</v>
      </c>
      <c r="Q986" s="55"/>
      <c r="R986" s="55" t="s">
        <v>7734</v>
      </c>
      <c r="S986" s="55" t="s">
        <v>415</v>
      </c>
      <c r="T986" s="111" t="s">
        <v>416</v>
      </c>
      <c r="U986" s="111"/>
      <c r="V986" s="55" t="s">
        <v>424</v>
      </c>
      <c r="W986" s="55" t="s">
        <v>425</v>
      </c>
      <c r="X986" s="55"/>
      <c r="Y986" s="57"/>
      <c r="Z986" s="48"/>
      <c r="AA986" s="48"/>
      <c r="AB986" s="48"/>
      <c r="AC986" s="48"/>
      <c r="AD986" s="48"/>
      <c r="AE986" s="48"/>
      <c r="AF986" s="48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</row>
    <row r="987" spans="1:45" ht="14.25" customHeight="1">
      <c r="A987" s="42" t="s">
        <v>7730</v>
      </c>
      <c r="B987" s="55" t="s">
        <v>7731</v>
      </c>
      <c r="C987" s="55"/>
      <c r="D987" s="55" t="s">
        <v>7732</v>
      </c>
      <c r="E987" s="49" t="s">
        <v>1605</v>
      </c>
      <c r="F987" s="49" t="s">
        <v>25</v>
      </c>
      <c r="G987" s="61">
        <v>44027</v>
      </c>
      <c r="H987" s="62" t="s">
        <v>7733</v>
      </c>
      <c r="I987" s="45" t="s">
        <v>41</v>
      </c>
      <c r="J987" s="45">
        <f ca="1">H987-CONTROLE!$A$2</f>
        <v>-615</v>
      </c>
      <c r="K987" s="534" t="str">
        <f t="shared" ca="1" si="157"/>
        <v>ENCERRADO</v>
      </c>
      <c r="L987" s="42" t="s">
        <v>421</v>
      </c>
      <c r="M987" s="42" t="s">
        <v>422</v>
      </c>
      <c r="N987" s="42"/>
      <c r="O987" s="42" t="s">
        <v>6492</v>
      </c>
      <c r="P987" s="42" t="s">
        <v>419</v>
      </c>
      <c r="Q987" s="55"/>
      <c r="R987" s="55" t="s">
        <v>7735</v>
      </c>
      <c r="S987" s="55" t="s">
        <v>2330</v>
      </c>
      <c r="T987" s="111" t="s">
        <v>4620</v>
      </c>
      <c r="U987" s="111"/>
      <c r="V987" s="55" t="s">
        <v>1725</v>
      </c>
      <c r="W987" s="111" t="s">
        <v>6419</v>
      </c>
      <c r="X987" s="111"/>
      <c r="Y987" s="593"/>
      <c r="Z987" s="48"/>
      <c r="AA987" s="48"/>
      <c r="AB987" s="48"/>
      <c r="AC987" s="48"/>
      <c r="AD987" s="48"/>
      <c r="AE987" s="48"/>
      <c r="AF987" s="48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</row>
    <row r="988" spans="1:45" ht="14.25" customHeight="1">
      <c r="A988" s="42" t="s">
        <v>7736</v>
      </c>
      <c r="B988" s="42" t="s">
        <v>7737</v>
      </c>
      <c r="C988" s="55" t="s">
        <v>7738</v>
      </c>
      <c r="D988" s="55" t="s">
        <v>7739</v>
      </c>
      <c r="E988" s="49" t="s">
        <v>1605</v>
      </c>
      <c r="F988" s="61"/>
      <c r="G988" s="61">
        <v>44193</v>
      </c>
      <c r="H988" s="62" t="s">
        <v>7702</v>
      </c>
      <c r="I988" s="45" t="s">
        <v>26</v>
      </c>
      <c r="J988" s="45">
        <f ca="1">H988-CONTROLE!$A$2</f>
        <v>-692</v>
      </c>
      <c r="K988" s="46" t="str">
        <f t="shared" ca="1" si="157"/>
        <v>ENCERRADO</v>
      </c>
      <c r="L988" s="55" t="s">
        <v>4724</v>
      </c>
      <c r="M988" s="55" t="s">
        <v>1029</v>
      </c>
      <c r="N988" s="42"/>
      <c r="O988" s="42" t="s">
        <v>220</v>
      </c>
      <c r="P988" s="42" t="s">
        <v>221</v>
      </c>
      <c r="Q988" s="42"/>
      <c r="R988" s="42" t="s">
        <v>226</v>
      </c>
      <c r="S988" s="55" t="s">
        <v>6436</v>
      </c>
      <c r="T988" s="55" t="s">
        <v>2006</v>
      </c>
      <c r="U988" s="55"/>
      <c r="V988" s="55" t="s">
        <v>4237</v>
      </c>
      <c r="W988" s="377" t="s">
        <v>4238</v>
      </c>
      <c r="X988" s="553"/>
      <c r="Y988" s="48"/>
      <c r="Z988" s="48"/>
      <c r="AA988" s="48"/>
      <c r="AB988" s="48"/>
      <c r="AC988" s="48"/>
      <c r="AD988" s="48"/>
      <c r="AE988" s="48"/>
      <c r="AF988" s="48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</row>
    <row r="989" spans="1:45" ht="14.25" customHeight="1">
      <c r="A989" s="42" t="s">
        <v>7740</v>
      </c>
      <c r="B989" s="58" t="s">
        <v>954</v>
      </c>
      <c r="C989" s="58" t="s">
        <v>7741</v>
      </c>
      <c r="D989" s="58" t="s">
        <v>7676</v>
      </c>
      <c r="E989" s="49" t="s">
        <v>7742</v>
      </c>
      <c r="F989" s="49" t="s">
        <v>25</v>
      </c>
      <c r="G989" s="61">
        <v>44512</v>
      </c>
      <c r="H989" s="62" t="s">
        <v>7743</v>
      </c>
      <c r="I989" s="45" t="s">
        <v>55</v>
      </c>
      <c r="J989" s="45">
        <f ca="1">H989-CONTROLE!$A$2</f>
        <v>-8</v>
      </c>
      <c r="K989" s="46" t="str">
        <f t="shared" ca="1" si="157"/>
        <v>ENCERRADO</v>
      </c>
      <c r="L989" s="42" t="s">
        <v>780</v>
      </c>
      <c r="M989" s="42" t="s">
        <v>781</v>
      </c>
      <c r="N989" s="42"/>
      <c r="O989" s="42" t="s">
        <v>4750</v>
      </c>
      <c r="P989" s="55" t="s">
        <v>308</v>
      </c>
      <c r="Q989" s="55"/>
      <c r="R989" s="55" t="s">
        <v>309</v>
      </c>
      <c r="S989" s="58" t="s">
        <v>2785</v>
      </c>
      <c r="T989" s="42" t="s">
        <v>311</v>
      </c>
      <c r="U989" s="42"/>
      <c r="V989" s="58" t="s">
        <v>312</v>
      </c>
      <c r="W989" s="126" t="s">
        <v>313</v>
      </c>
      <c r="X989" s="126"/>
      <c r="Y989" s="628"/>
      <c r="Z989" s="628"/>
      <c r="AA989" s="628"/>
      <c r="AB989" s="628"/>
      <c r="AC989" s="628"/>
      <c r="AD989" s="628"/>
      <c r="AE989" s="628"/>
      <c r="AF989" s="628"/>
      <c r="AG989" s="628"/>
      <c r="AH989" s="628"/>
      <c r="AI989" s="628"/>
      <c r="AJ989" s="628"/>
      <c r="AK989" s="628"/>
      <c r="AL989" s="628"/>
      <c r="AM989" s="628"/>
      <c r="AN989" s="628"/>
      <c r="AO989" s="628"/>
      <c r="AP989" s="628"/>
      <c r="AQ989" s="628"/>
      <c r="AR989" s="628"/>
      <c r="AS989" s="628"/>
    </row>
    <row r="990" spans="1:45" ht="14.25" customHeight="1">
      <c r="A990" s="55" t="s">
        <v>7744</v>
      </c>
      <c r="B990" s="55" t="s">
        <v>7745</v>
      </c>
      <c r="C990" s="55"/>
      <c r="D990" s="55" t="s">
        <v>7746</v>
      </c>
      <c r="E990" s="49" t="s">
        <v>7013</v>
      </c>
      <c r="F990" s="61"/>
      <c r="G990" s="61">
        <v>44144</v>
      </c>
      <c r="H990" s="61">
        <v>44196</v>
      </c>
      <c r="I990" s="256" t="s">
        <v>26</v>
      </c>
      <c r="J990" s="256">
        <f ca="1">H990-CONTROLE!$A$2</f>
        <v>-1054</v>
      </c>
      <c r="K990" s="46" t="str">
        <f t="shared" ca="1" si="157"/>
        <v>ENCERRADO</v>
      </c>
      <c r="L990" s="55" t="s">
        <v>723</v>
      </c>
      <c r="M990" s="63"/>
      <c r="N990" s="55"/>
      <c r="O990" s="55" t="s">
        <v>362</v>
      </c>
      <c r="P990" s="55"/>
      <c r="Q990" s="55"/>
      <c r="R990" s="55" t="s">
        <v>367</v>
      </c>
      <c r="S990" s="55" t="s">
        <v>7747</v>
      </c>
      <c r="T990" s="55"/>
      <c r="U990" s="55"/>
      <c r="V990" s="55" t="s">
        <v>2601</v>
      </c>
      <c r="W990" s="55"/>
      <c r="X990" s="553"/>
      <c r="Y990" s="48"/>
      <c r="Z990" s="48"/>
      <c r="AA990" s="48"/>
      <c r="AB990" s="48"/>
      <c r="AC990" s="48"/>
      <c r="AD990" s="48"/>
      <c r="AE990" s="48"/>
      <c r="AF990" s="48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</row>
    <row r="991" spans="1:45" ht="14.25" customHeight="1">
      <c r="A991" s="55" t="s">
        <v>7748</v>
      </c>
      <c r="B991" s="55" t="s">
        <v>7749</v>
      </c>
      <c r="C991" s="55"/>
      <c r="D991" s="55" t="s">
        <v>7750</v>
      </c>
      <c r="E991" s="49" t="s">
        <v>1605</v>
      </c>
      <c r="F991" s="61"/>
      <c r="G991" s="61">
        <v>44470</v>
      </c>
      <c r="H991" s="61">
        <v>44531</v>
      </c>
      <c r="I991" s="256" t="s">
        <v>26</v>
      </c>
      <c r="J991" s="256">
        <f ca="1">H991-CONTROLE!$A$2</f>
        <v>-719</v>
      </c>
      <c r="K991" s="46" t="str">
        <f t="shared" ca="1" si="157"/>
        <v>ENCERRADO</v>
      </c>
      <c r="L991" s="42" t="s">
        <v>780</v>
      </c>
      <c r="M991" s="42" t="s">
        <v>781</v>
      </c>
      <c r="N991" s="55"/>
      <c r="O991" s="55" t="s">
        <v>307</v>
      </c>
      <c r="P991" s="598" t="s">
        <v>308</v>
      </c>
      <c r="Q991" s="55"/>
      <c r="R991" s="55" t="s">
        <v>309</v>
      </c>
      <c r="S991" s="55" t="s">
        <v>2330</v>
      </c>
      <c r="T991" s="55"/>
      <c r="U991" s="55"/>
      <c r="V991" s="55" t="s">
        <v>5617</v>
      </c>
      <c r="W991" s="55" t="s">
        <v>311</v>
      </c>
      <c r="X991" s="553"/>
      <c r="Y991" s="48"/>
      <c r="Z991" s="48"/>
      <c r="AA991" s="48"/>
      <c r="AB991" s="48"/>
      <c r="AC991" s="48"/>
      <c r="AD991" s="48"/>
      <c r="AE991" s="48"/>
      <c r="AF991" s="48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</row>
    <row r="992" spans="1:45" ht="14.25" customHeight="1">
      <c r="A992" s="254" t="s">
        <v>7751</v>
      </c>
      <c r="B992" s="259" t="s">
        <v>669</v>
      </c>
      <c r="C992" s="259" t="s">
        <v>7752</v>
      </c>
      <c r="D992" s="259" t="s">
        <v>7753</v>
      </c>
      <c r="E992" s="407" t="s">
        <v>263</v>
      </c>
      <c r="F992" s="573"/>
      <c r="G992" s="573">
        <v>44246</v>
      </c>
      <c r="H992" s="574" t="s">
        <v>7754</v>
      </c>
      <c r="I992" s="249" t="s">
        <v>153</v>
      </c>
      <c r="J992" s="249">
        <f ca="1">H992-CONTROLE!$A$2</f>
        <v>-640</v>
      </c>
      <c r="K992" s="534" t="s">
        <v>7755</v>
      </c>
      <c r="L992" s="247" t="s">
        <v>4740</v>
      </c>
      <c r="M992" s="247" t="s">
        <v>4741</v>
      </c>
      <c r="N992" s="247"/>
      <c r="O992" s="247" t="s">
        <v>509</v>
      </c>
      <c r="P992" s="247" t="s">
        <v>510</v>
      </c>
      <c r="Q992" s="259"/>
      <c r="R992" s="259" t="s">
        <v>673</v>
      </c>
      <c r="S992" s="247" t="s">
        <v>509</v>
      </c>
      <c r="T992" s="247" t="s">
        <v>510</v>
      </c>
      <c r="U992" s="247"/>
      <c r="V992" s="247" t="s">
        <v>674</v>
      </c>
      <c r="W992" s="247" t="s">
        <v>516</v>
      </c>
      <c r="X992" s="553"/>
      <c r="Y992" s="48"/>
      <c r="Z992" s="48"/>
      <c r="AA992" s="48"/>
      <c r="AB992" s="48"/>
      <c r="AC992" s="48"/>
      <c r="AD992" s="48"/>
      <c r="AE992" s="48"/>
      <c r="AF992" s="48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</row>
    <row r="993" spans="1:45" ht="14.25" customHeight="1">
      <c r="A993" s="254" t="s">
        <v>7751</v>
      </c>
      <c r="B993" s="259" t="s">
        <v>669</v>
      </c>
      <c r="C993" s="259" t="s">
        <v>7752</v>
      </c>
      <c r="D993" s="259" t="s">
        <v>7753</v>
      </c>
      <c r="E993" s="407" t="s">
        <v>263</v>
      </c>
      <c r="F993" s="573"/>
      <c r="G993" s="573">
        <v>44246</v>
      </c>
      <c r="H993" s="574" t="s">
        <v>7754</v>
      </c>
      <c r="I993" s="249" t="s">
        <v>153</v>
      </c>
      <c r="J993" s="249">
        <f ca="1">H993-CONTROLE!$A$2</f>
        <v>-640</v>
      </c>
      <c r="K993" s="534" t="s">
        <v>7755</v>
      </c>
      <c r="L993" s="247" t="s">
        <v>4740</v>
      </c>
      <c r="M993" s="247" t="s">
        <v>4741</v>
      </c>
      <c r="N993" s="247"/>
      <c r="O993" s="247" t="s">
        <v>509</v>
      </c>
      <c r="P993" s="247" t="s">
        <v>510</v>
      </c>
      <c r="Q993" s="259"/>
      <c r="R993" s="259" t="s">
        <v>7756</v>
      </c>
      <c r="S993" s="259" t="s">
        <v>5791</v>
      </c>
      <c r="T993" s="259" t="s">
        <v>6796</v>
      </c>
      <c r="U993" s="259"/>
      <c r="V993" s="254" t="s">
        <v>4580</v>
      </c>
      <c r="W993" s="265" t="str">
        <f>HYPERLINK("mailto:ricardo.hartmann@ifpr.edu.br","ricardo.hartmann@ifpr.edu.br")</f>
        <v>ricardo.hartmann@ifpr.edu.br</v>
      </c>
      <c r="X993" s="553"/>
      <c r="Y993" s="48"/>
      <c r="Z993" s="48"/>
      <c r="AA993" s="48"/>
      <c r="AB993" s="48"/>
      <c r="AC993" s="48"/>
      <c r="AD993" s="48"/>
      <c r="AE993" s="48"/>
      <c r="AF993" s="48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</row>
    <row r="994" spans="1:45" ht="14.25" customHeight="1">
      <c r="A994" s="254" t="s">
        <v>7757</v>
      </c>
      <c r="B994" s="259" t="s">
        <v>6754</v>
      </c>
      <c r="C994" s="259" t="s">
        <v>7758</v>
      </c>
      <c r="D994" s="259" t="s">
        <v>6756</v>
      </c>
      <c r="E994" s="407" t="s">
        <v>6757</v>
      </c>
      <c r="F994" s="573"/>
      <c r="G994" s="573">
        <v>43909</v>
      </c>
      <c r="H994" s="574" t="s">
        <v>7759</v>
      </c>
      <c r="I994" s="249" t="s">
        <v>41</v>
      </c>
      <c r="J994" s="249">
        <f ca="1">H994-CONTROLE!$A$2</f>
        <v>-977</v>
      </c>
      <c r="K994" s="534" t="str">
        <f t="shared" ref="K994:K1149" ca="1" si="158">IF(J994&lt;=0,"ENCERRADO",IF(J994&lt;=30,"URGENTE",IF(J994&lt;=90,"PROVIDÊNCIAS","VIGENTE")))</f>
        <v>ENCERRADO</v>
      </c>
      <c r="L994" s="247" t="s">
        <v>6241</v>
      </c>
      <c r="M994" s="247" t="s">
        <v>6242</v>
      </c>
      <c r="N994" s="247"/>
      <c r="O994" s="247" t="s">
        <v>5471</v>
      </c>
      <c r="P994" s="247" t="s">
        <v>2507</v>
      </c>
      <c r="Q994" s="259"/>
      <c r="R994" s="259" t="s">
        <v>553</v>
      </c>
      <c r="S994" s="247" t="s">
        <v>3310</v>
      </c>
      <c r="T994" s="247" t="s">
        <v>3311</v>
      </c>
      <c r="U994" s="247"/>
      <c r="V994" s="247" t="s">
        <v>7760</v>
      </c>
      <c r="W994" s="247" t="s">
        <v>7761</v>
      </c>
      <c r="X994" s="553"/>
      <c r="Y994" s="48"/>
      <c r="Z994" s="48"/>
      <c r="AA994" s="48"/>
      <c r="AB994" s="48"/>
      <c r="AC994" s="48"/>
      <c r="AD994" s="48"/>
      <c r="AE994" s="48"/>
      <c r="AF994" s="48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</row>
    <row r="995" spans="1:45" ht="14.25" customHeight="1">
      <c r="A995" s="58" t="s">
        <v>7762</v>
      </c>
      <c r="B995" s="42" t="s">
        <v>7116</v>
      </c>
      <c r="C995" s="58" t="s">
        <v>7763</v>
      </c>
      <c r="D995" s="58" t="s">
        <v>7118</v>
      </c>
      <c r="E995" s="49" t="s">
        <v>6546</v>
      </c>
      <c r="F995" s="61"/>
      <c r="G995" s="61">
        <v>44193</v>
      </c>
      <c r="H995" s="62" t="s">
        <v>7702</v>
      </c>
      <c r="I995" s="45" t="s">
        <v>26</v>
      </c>
      <c r="J995" s="45">
        <f ca="1">H995-CONTROLE!$A$2</f>
        <v>-692</v>
      </c>
      <c r="K995" s="46" t="str">
        <f t="shared" ca="1" si="158"/>
        <v>ENCERRADO</v>
      </c>
      <c r="L995" s="42" t="s">
        <v>7764</v>
      </c>
      <c r="M995" s="42" t="s">
        <v>422</v>
      </c>
      <c r="N995" s="42"/>
      <c r="O995" s="42" t="s">
        <v>418</v>
      </c>
      <c r="P995" s="42" t="s">
        <v>419</v>
      </c>
      <c r="Q995" s="629"/>
      <c r="R995" s="629" t="s">
        <v>420</v>
      </c>
      <c r="S995" s="58" t="s">
        <v>415</v>
      </c>
      <c r="T995" s="42" t="s">
        <v>416</v>
      </c>
      <c r="U995" s="42"/>
      <c r="V995" s="42" t="s">
        <v>7765</v>
      </c>
      <c r="W995" s="42" t="s">
        <v>7765</v>
      </c>
      <c r="X995" s="553"/>
      <c r="Y995" s="48"/>
      <c r="Z995" s="48"/>
      <c r="AA995" s="48"/>
      <c r="AB995" s="48"/>
      <c r="AC995" s="48"/>
      <c r="AD995" s="48"/>
      <c r="AE995" s="48"/>
      <c r="AF995" s="48"/>
      <c r="AG995" s="48"/>
      <c r="AH995" s="48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</row>
    <row r="996" spans="1:45" ht="14.25" customHeight="1">
      <c r="A996" s="254" t="s">
        <v>7766</v>
      </c>
      <c r="B996" s="259" t="s">
        <v>6754</v>
      </c>
      <c r="C996" s="259" t="s">
        <v>7767</v>
      </c>
      <c r="D996" s="259" t="s">
        <v>6781</v>
      </c>
      <c r="E996" s="407" t="s">
        <v>6757</v>
      </c>
      <c r="F996" s="573"/>
      <c r="G996" s="573">
        <v>43910</v>
      </c>
      <c r="H996" s="574" t="s">
        <v>7768</v>
      </c>
      <c r="I996" s="249" t="s">
        <v>41</v>
      </c>
      <c r="J996" s="249">
        <f ca="1">H996-CONTROLE!$A$2</f>
        <v>-976</v>
      </c>
      <c r="K996" s="534" t="str">
        <f t="shared" ca="1" si="158"/>
        <v>ENCERRADO</v>
      </c>
      <c r="L996" s="247" t="s">
        <v>6241</v>
      </c>
      <c r="M996" s="247" t="s">
        <v>6242</v>
      </c>
      <c r="N996" s="247"/>
      <c r="O996" s="247" t="s">
        <v>5471</v>
      </c>
      <c r="P996" s="247" t="s">
        <v>2507</v>
      </c>
      <c r="Q996" s="259"/>
      <c r="R996" s="259" t="s">
        <v>553</v>
      </c>
      <c r="S996" s="247" t="s">
        <v>3310</v>
      </c>
      <c r="T996" s="247" t="s">
        <v>3311</v>
      </c>
      <c r="U996" s="247"/>
      <c r="V996" s="247" t="s">
        <v>7760</v>
      </c>
      <c r="W996" s="247" t="s">
        <v>7761</v>
      </c>
      <c r="X996" s="553"/>
      <c r="Y996" s="48"/>
      <c r="Z996" s="48"/>
      <c r="AA996" s="48"/>
      <c r="AB996" s="48"/>
      <c r="AC996" s="48"/>
      <c r="AD996" s="48"/>
      <c r="AE996" s="48"/>
      <c r="AF996" s="48"/>
      <c r="AG996" s="48"/>
      <c r="AH996" s="48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</row>
    <row r="997" spans="1:45" ht="14.25" customHeight="1">
      <c r="A997" s="58" t="s">
        <v>7769</v>
      </c>
      <c r="B997" s="42" t="s">
        <v>7770</v>
      </c>
      <c r="C997" s="58"/>
      <c r="D997" s="58" t="s">
        <v>7771</v>
      </c>
      <c r="E997" s="49" t="s">
        <v>7772</v>
      </c>
      <c r="F997" s="61" t="s">
        <v>25</v>
      </c>
      <c r="G997" s="61">
        <v>44657</v>
      </c>
      <c r="H997" s="62" t="s">
        <v>7773</v>
      </c>
      <c r="I997" s="45" t="s">
        <v>199</v>
      </c>
      <c r="J997" s="45">
        <f ca="1">H997-CONTROLE!$A$2</f>
        <v>-228</v>
      </c>
      <c r="K997" s="46" t="str">
        <f t="shared" ca="1" si="158"/>
        <v>ENCERRADO</v>
      </c>
      <c r="L997" s="42" t="s">
        <v>4269</v>
      </c>
      <c r="M997" s="42" t="s">
        <v>4270</v>
      </c>
      <c r="N997" s="42" t="s">
        <v>7774</v>
      </c>
      <c r="O997" s="42" t="s">
        <v>5136</v>
      </c>
      <c r="P997" s="42" t="s">
        <v>5137</v>
      </c>
      <c r="Q997" s="629" t="s">
        <v>7774</v>
      </c>
      <c r="R997" s="629" t="s">
        <v>420</v>
      </c>
      <c r="S997" s="58" t="s">
        <v>418</v>
      </c>
      <c r="T997" s="42" t="s">
        <v>419</v>
      </c>
      <c r="U997" s="42" t="s">
        <v>7775</v>
      </c>
      <c r="V997" s="42" t="s">
        <v>415</v>
      </c>
      <c r="W997" s="42" t="s">
        <v>416</v>
      </c>
      <c r="X997" s="553" t="s">
        <v>7775</v>
      </c>
      <c r="Y997" s="48"/>
      <c r="Z997" s="48"/>
      <c r="AA997" s="48"/>
      <c r="AB997" s="48"/>
      <c r="AC997" s="48"/>
      <c r="AD997" s="48"/>
      <c r="AE997" s="48"/>
      <c r="AF997" s="48"/>
      <c r="AG997" s="48"/>
      <c r="AH997" s="48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</row>
    <row r="998" spans="1:45" ht="14.25" customHeight="1">
      <c r="A998" s="58" t="s">
        <v>7769</v>
      </c>
      <c r="B998" s="42" t="s">
        <v>7770</v>
      </c>
      <c r="C998" s="58"/>
      <c r="D998" s="58" t="s">
        <v>7771</v>
      </c>
      <c r="E998" s="49" t="s">
        <v>7772</v>
      </c>
      <c r="F998" s="61" t="s">
        <v>25</v>
      </c>
      <c r="G998" s="61">
        <v>44657</v>
      </c>
      <c r="H998" s="62" t="s">
        <v>7773</v>
      </c>
      <c r="I998" s="45" t="s">
        <v>199</v>
      </c>
      <c r="J998" s="45">
        <f ca="1">H998-CONTROLE!$A$2</f>
        <v>-228</v>
      </c>
      <c r="K998" s="46" t="str">
        <f t="shared" ca="1" si="158"/>
        <v>ENCERRADO</v>
      </c>
      <c r="L998" s="42" t="s">
        <v>4269</v>
      </c>
      <c r="M998" s="42" t="s">
        <v>4270</v>
      </c>
      <c r="N998" s="42" t="s">
        <v>7774</v>
      </c>
      <c r="O998" s="42" t="s">
        <v>7776</v>
      </c>
      <c r="P998" s="42" t="s">
        <v>7777</v>
      </c>
      <c r="Q998" s="629" t="s">
        <v>7774</v>
      </c>
      <c r="R998" s="629" t="s">
        <v>242</v>
      </c>
      <c r="S998" s="58" t="s">
        <v>7778</v>
      </c>
      <c r="T998" s="42" t="s">
        <v>7779</v>
      </c>
      <c r="U998" s="42" t="s">
        <v>7780</v>
      </c>
      <c r="V998" s="42" t="s">
        <v>717</v>
      </c>
      <c r="W998" s="42" t="s">
        <v>718</v>
      </c>
      <c r="X998" s="553" t="s">
        <v>7780</v>
      </c>
      <c r="Y998" s="48"/>
      <c r="Z998" s="48"/>
      <c r="AA998" s="48"/>
      <c r="AB998" s="48"/>
      <c r="AC998" s="48"/>
      <c r="AD998" s="48"/>
      <c r="AE998" s="48"/>
      <c r="AF998" s="48"/>
      <c r="AG998" s="48"/>
      <c r="AH998" s="48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</row>
    <row r="999" spans="1:45" ht="14.25" customHeight="1">
      <c r="A999" s="58" t="s">
        <v>7769</v>
      </c>
      <c r="B999" s="42" t="s">
        <v>7770</v>
      </c>
      <c r="C999" s="58"/>
      <c r="D999" s="58" t="s">
        <v>7771</v>
      </c>
      <c r="E999" s="49" t="s">
        <v>7772</v>
      </c>
      <c r="F999" s="61" t="s">
        <v>25</v>
      </c>
      <c r="G999" s="61">
        <v>44657</v>
      </c>
      <c r="H999" s="62" t="s">
        <v>7773</v>
      </c>
      <c r="I999" s="45" t="s">
        <v>199</v>
      </c>
      <c r="J999" s="45">
        <f ca="1">H999-CONTROLE!$A$2</f>
        <v>-228</v>
      </c>
      <c r="K999" s="46" t="str">
        <f t="shared" ca="1" si="158"/>
        <v>ENCERRADO</v>
      </c>
      <c r="L999" s="42" t="s">
        <v>4269</v>
      </c>
      <c r="M999" s="42" t="s">
        <v>4270</v>
      </c>
      <c r="N999" s="42" t="s">
        <v>7774</v>
      </c>
      <c r="O999" s="42"/>
      <c r="P999" s="42"/>
      <c r="Q999" s="629"/>
      <c r="R999" s="629" t="s">
        <v>367</v>
      </c>
      <c r="S999" s="58" t="s">
        <v>368</v>
      </c>
      <c r="T999" s="42" t="s">
        <v>369</v>
      </c>
      <c r="U999" s="42" t="s">
        <v>7781</v>
      </c>
      <c r="V999" s="42" t="s">
        <v>723</v>
      </c>
      <c r="W999" s="42" t="s">
        <v>371</v>
      </c>
      <c r="X999" s="553" t="s">
        <v>7782</v>
      </c>
      <c r="Y999" s="48"/>
      <c r="Z999" s="48"/>
      <c r="AA999" s="48"/>
      <c r="AB999" s="48"/>
      <c r="AC999" s="48"/>
      <c r="AD999" s="48"/>
      <c r="AE999" s="48"/>
      <c r="AF999" s="48"/>
      <c r="AG999" s="48"/>
      <c r="AH999" s="48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</row>
    <row r="1000" spans="1:45" ht="14.25" customHeight="1">
      <c r="A1000" s="58" t="s">
        <v>7769</v>
      </c>
      <c r="B1000" s="42" t="s">
        <v>7770</v>
      </c>
      <c r="C1000" s="58"/>
      <c r="D1000" s="58" t="s">
        <v>7771</v>
      </c>
      <c r="E1000" s="49" t="s">
        <v>7772</v>
      </c>
      <c r="F1000" s="61" t="s">
        <v>25</v>
      </c>
      <c r="G1000" s="61">
        <v>44657</v>
      </c>
      <c r="H1000" s="62" t="s">
        <v>7773</v>
      </c>
      <c r="I1000" s="45" t="s">
        <v>199</v>
      </c>
      <c r="J1000" s="45">
        <f ca="1">H1000-CONTROLE!$A$2</f>
        <v>-228</v>
      </c>
      <c r="K1000" s="46" t="str">
        <f t="shared" ca="1" si="158"/>
        <v>ENCERRADO</v>
      </c>
      <c r="L1000" s="42" t="s">
        <v>4269</v>
      </c>
      <c r="M1000" s="42" t="s">
        <v>4270</v>
      </c>
      <c r="N1000" s="42" t="s">
        <v>7774</v>
      </c>
      <c r="O1000" s="42"/>
      <c r="P1000" s="42"/>
      <c r="Q1000" s="629"/>
      <c r="R1000" s="629" t="s">
        <v>528</v>
      </c>
      <c r="S1000" s="58" t="s">
        <v>7783</v>
      </c>
      <c r="T1000" s="42" t="s">
        <v>527</v>
      </c>
      <c r="U1000" s="42" t="s">
        <v>7784</v>
      </c>
      <c r="V1000" s="42" t="s">
        <v>1419</v>
      </c>
      <c r="W1000" s="42" t="s">
        <v>7785</v>
      </c>
      <c r="X1000" s="553" t="s">
        <v>7784</v>
      </c>
      <c r="Y1000" s="48"/>
      <c r="Z1000" s="48"/>
      <c r="AA1000" s="48"/>
      <c r="AB1000" s="48"/>
      <c r="AC1000" s="48"/>
      <c r="AD1000" s="48"/>
      <c r="AE1000" s="48"/>
      <c r="AF1000" s="48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</row>
    <row r="1001" spans="1:45" ht="14.25" customHeight="1">
      <c r="A1001" s="58" t="s">
        <v>7769</v>
      </c>
      <c r="B1001" s="42" t="s">
        <v>7770</v>
      </c>
      <c r="C1001" s="58"/>
      <c r="D1001" s="58" t="s">
        <v>7771</v>
      </c>
      <c r="E1001" s="49" t="s">
        <v>7772</v>
      </c>
      <c r="F1001" s="61" t="s">
        <v>25</v>
      </c>
      <c r="G1001" s="61">
        <v>44657</v>
      </c>
      <c r="H1001" s="62" t="s">
        <v>7773</v>
      </c>
      <c r="I1001" s="45" t="s">
        <v>199</v>
      </c>
      <c r="J1001" s="45">
        <f ca="1">H1001-CONTROLE!$A$2</f>
        <v>-228</v>
      </c>
      <c r="K1001" s="46" t="str">
        <f t="shared" ca="1" si="158"/>
        <v>ENCERRADO</v>
      </c>
      <c r="L1001" s="42" t="s">
        <v>4269</v>
      </c>
      <c r="M1001" s="42" t="s">
        <v>4270</v>
      </c>
      <c r="N1001" s="42" t="s">
        <v>7774</v>
      </c>
      <c r="O1001" s="42"/>
      <c r="P1001" s="42"/>
      <c r="Q1001" s="629"/>
      <c r="R1001" s="629" t="s">
        <v>726</v>
      </c>
      <c r="S1001" s="58" t="s">
        <v>289</v>
      </c>
      <c r="T1001" s="42" t="s">
        <v>290</v>
      </c>
      <c r="U1001" s="42" t="s">
        <v>7786</v>
      </c>
      <c r="V1001" s="42" t="s">
        <v>287</v>
      </c>
      <c r="W1001" s="42" t="s">
        <v>288</v>
      </c>
      <c r="X1001" s="553" t="s">
        <v>7786</v>
      </c>
      <c r="Y1001" s="48"/>
      <c r="Z1001" s="48"/>
      <c r="AA1001" s="48"/>
      <c r="AB1001" s="48"/>
      <c r="AC1001" s="48"/>
      <c r="AD1001" s="48"/>
      <c r="AE1001" s="48"/>
      <c r="AF1001" s="48"/>
      <c r="AG1001" s="48"/>
      <c r="AH1001" s="48"/>
      <c r="AI1001" s="48"/>
      <c r="AJ1001" s="48"/>
      <c r="AK1001" s="48"/>
      <c r="AL1001" s="48"/>
      <c r="AM1001" s="48"/>
      <c r="AN1001" s="48"/>
      <c r="AO1001" s="48"/>
      <c r="AP1001" s="48"/>
      <c r="AQ1001" s="48"/>
      <c r="AR1001" s="48"/>
      <c r="AS1001" s="48"/>
    </row>
    <row r="1002" spans="1:45" ht="14.25" customHeight="1">
      <c r="A1002" s="58" t="s">
        <v>7769</v>
      </c>
      <c r="B1002" s="42" t="s">
        <v>7770</v>
      </c>
      <c r="C1002" s="58"/>
      <c r="D1002" s="58" t="s">
        <v>7771</v>
      </c>
      <c r="E1002" s="49" t="s">
        <v>7772</v>
      </c>
      <c r="F1002" s="61" t="s">
        <v>25</v>
      </c>
      <c r="G1002" s="61">
        <v>44657</v>
      </c>
      <c r="H1002" s="62" t="s">
        <v>7773</v>
      </c>
      <c r="I1002" s="45" t="s">
        <v>199</v>
      </c>
      <c r="J1002" s="45">
        <f ca="1">H1002-CONTROLE!$A$2</f>
        <v>-228</v>
      </c>
      <c r="K1002" s="46" t="str">
        <f t="shared" ca="1" si="158"/>
        <v>ENCERRADO</v>
      </c>
      <c r="L1002" s="42" t="s">
        <v>4269</v>
      </c>
      <c r="M1002" s="42" t="s">
        <v>4270</v>
      </c>
      <c r="N1002" s="42" t="s">
        <v>7774</v>
      </c>
      <c r="O1002" s="42"/>
      <c r="P1002" s="42"/>
      <c r="Q1002" s="629"/>
      <c r="R1002" s="629" t="s">
        <v>129</v>
      </c>
      <c r="S1002" s="58" t="s">
        <v>2875</v>
      </c>
      <c r="T1002" s="42" t="s">
        <v>1057</v>
      </c>
      <c r="U1002" s="42" t="s">
        <v>7787</v>
      </c>
      <c r="V1002" s="42" t="s">
        <v>7703</v>
      </c>
      <c r="W1002" s="42" t="s">
        <v>128</v>
      </c>
      <c r="X1002" s="553" t="s">
        <v>7787</v>
      </c>
      <c r="Y1002" s="48"/>
      <c r="Z1002" s="48"/>
      <c r="AA1002" s="48"/>
      <c r="AB1002" s="48"/>
      <c r="AC1002" s="48"/>
      <c r="AD1002" s="48"/>
      <c r="AE1002" s="48"/>
      <c r="AF1002" s="48"/>
      <c r="AG1002" s="48"/>
      <c r="AH1002" s="48"/>
      <c r="AI1002" s="48"/>
      <c r="AJ1002" s="48"/>
      <c r="AK1002" s="48"/>
      <c r="AL1002" s="48"/>
      <c r="AM1002" s="48"/>
      <c r="AN1002" s="48"/>
      <c r="AO1002" s="48"/>
      <c r="AP1002" s="48"/>
      <c r="AQ1002" s="48"/>
      <c r="AR1002" s="48"/>
      <c r="AS1002" s="48"/>
    </row>
    <row r="1003" spans="1:45" ht="14.25" customHeight="1">
      <c r="A1003" s="58" t="s">
        <v>7769</v>
      </c>
      <c r="B1003" s="42" t="s">
        <v>7770</v>
      </c>
      <c r="C1003" s="58"/>
      <c r="D1003" s="58" t="s">
        <v>7771</v>
      </c>
      <c r="E1003" s="49" t="s">
        <v>7772</v>
      </c>
      <c r="F1003" s="61" t="s">
        <v>25</v>
      </c>
      <c r="G1003" s="61">
        <v>44657</v>
      </c>
      <c r="H1003" s="62" t="s">
        <v>7773</v>
      </c>
      <c r="I1003" s="45" t="s">
        <v>199</v>
      </c>
      <c r="J1003" s="45">
        <f ca="1">H1003-CONTROLE!$A$2</f>
        <v>-228</v>
      </c>
      <c r="K1003" s="46" t="str">
        <f t="shared" ca="1" si="158"/>
        <v>ENCERRADO</v>
      </c>
      <c r="L1003" s="42" t="s">
        <v>4269</v>
      </c>
      <c r="M1003" s="42" t="s">
        <v>4270</v>
      </c>
      <c r="N1003" s="42" t="s">
        <v>7774</v>
      </c>
      <c r="O1003" s="42"/>
      <c r="P1003" s="42"/>
      <c r="Q1003" s="629"/>
      <c r="R1003" s="629" t="s">
        <v>5086</v>
      </c>
      <c r="S1003" s="58" t="s">
        <v>7261</v>
      </c>
      <c r="T1003" s="42" t="s">
        <v>342</v>
      </c>
      <c r="U1003" s="42" t="s">
        <v>7788</v>
      </c>
      <c r="V1003" s="42" t="s">
        <v>736</v>
      </c>
      <c r="W1003" s="42" t="s">
        <v>737</v>
      </c>
      <c r="X1003" s="553" t="s">
        <v>7788</v>
      </c>
      <c r="Y1003" s="48"/>
      <c r="Z1003" s="48"/>
      <c r="AA1003" s="48"/>
      <c r="AB1003" s="48"/>
      <c r="AC1003" s="48"/>
      <c r="AD1003" s="48"/>
      <c r="AE1003" s="48"/>
      <c r="AF1003" s="48"/>
      <c r="AG1003" s="48"/>
      <c r="AH1003" s="48"/>
      <c r="AI1003" s="48"/>
      <c r="AJ1003" s="48"/>
      <c r="AK1003" s="48"/>
      <c r="AL1003" s="48"/>
      <c r="AM1003" s="48"/>
      <c r="AN1003" s="48"/>
      <c r="AO1003" s="48"/>
      <c r="AP1003" s="48"/>
      <c r="AQ1003" s="48"/>
      <c r="AR1003" s="48"/>
      <c r="AS1003" s="48"/>
    </row>
    <row r="1004" spans="1:45" ht="14.25" customHeight="1">
      <c r="A1004" s="58" t="s">
        <v>7769</v>
      </c>
      <c r="B1004" s="42" t="s">
        <v>7770</v>
      </c>
      <c r="C1004" s="58"/>
      <c r="D1004" s="58" t="s">
        <v>7771</v>
      </c>
      <c r="E1004" s="49" t="s">
        <v>7772</v>
      </c>
      <c r="F1004" s="61" t="s">
        <v>25</v>
      </c>
      <c r="G1004" s="61">
        <v>44657</v>
      </c>
      <c r="H1004" s="62" t="s">
        <v>7773</v>
      </c>
      <c r="I1004" s="45" t="s">
        <v>199</v>
      </c>
      <c r="J1004" s="45">
        <f ca="1">H1004-CONTROLE!$A$2</f>
        <v>-228</v>
      </c>
      <c r="K1004" s="46" t="str">
        <f t="shared" ca="1" si="158"/>
        <v>ENCERRADO</v>
      </c>
      <c r="L1004" s="42" t="s">
        <v>4269</v>
      </c>
      <c r="M1004" s="42" t="s">
        <v>4270</v>
      </c>
      <c r="N1004" s="42" t="s">
        <v>7774</v>
      </c>
      <c r="O1004" s="42"/>
      <c r="P1004" s="42"/>
      <c r="Q1004" s="629"/>
      <c r="R1004" s="629" t="s">
        <v>470</v>
      </c>
      <c r="S1004" s="58" t="s">
        <v>863</v>
      </c>
      <c r="T1004" s="42" t="s">
        <v>864</v>
      </c>
      <c r="U1004" s="42" t="s">
        <v>7789</v>
      </c>
      <c r="V1004" s="42" t="s">
        <v>3363</v>
      </c>
      <c r="W1004" s="42" t="s">
        <v>2186</v>
      </c>
      <c r="X1004" s="553" t="s">
        <v>7789</v>
      </c>
      <c r="Y1004" s="48"/>
      <c r="Z1004" s="48"/>
      <c r="AA1004" s="48"/>
      <c r="AB1004" s="48"/>
      <c r="AC1004" s="48"/>
      <c r="AD1004" s="48"/>
      <c r="AE1004" s="48"/>
      <c r="AF1004" s="48"/>
      <c r="AG1004" s="48"/>
      <c r="AH1004" s="48"/>
      <c r="AI1004" s="48"/>
      <c r="AJ1004" s="48"/>
      <c r="AK1004" s="48"/>
      <c r="AL1004" s="48"/>
      <c r="AM1004" s="48"/>
      <c r="AN1004" s="48"/>
      <c r="AO1004" s="48"/>
      <c r="AP1004" s="48"/>
      <c r="AQ1004" s="48"/>
      <c r="AR1004" s="48"/>
      <c r="AS1004" s="48"/>
    </row>
    <row r="1005" spans="1:45" ht="14.25" customHeight="1">
      <c r="A1005" s="58" t="s">
        <v>7769</v>
      </c>
      <c r="B1005" s="42" t="s">
        <v>7770</v>
      </c>
      <c r="C1005" s="58"/>
      <c r="D1005" s="58" t="s">
        <v>7771</v>
      </c>
      <c r="E1005" s="49" t="s">
        <v>7772</v>
      </c>
      <c r="F1005" s="61" t="s">
        <v>25</v>
      </c>
      <c r="G1005" s="61">
        <v>44657</v>
      </c>
      <c r="H1005" s="62" t="s">
        <v>7773</v>
      </c>
      <c r="I1005" s="45" t="s">
        <v>199</v>
      </c>
      <c r="J1005" s="45">
        <f ca="1">H1005-CONTROLE!$A$2</f>
        <v>-228</v>
      </c>
      <c r="K1005" s="46" t="str">
        <f t="shared" ca="1" si="158"/>
        <v>ENCERRADO</v>
      </c>
      <c r="L1005" s="42" t="s">
        <v>4269</v>
      </c>
      <c r="M1005" s="42" t="s">
        <v>4270</v>
      </c>
      <c r="N1005" s="42" t="s">
        <v>7774</v>
      </c>
      <c r="O1005" s="42"/>
      <c r="P1005" s="42"/>
      <c r="Q1005" s="629"/>
      <c r="R1005" s="629" t="s">
        <v>744</v>
      </c>
      <c r="S1005" s="58" t="s">
        <v>1946</v>
      </c>
      <c r="T1005" s="42" t="s">
        <v>746</v>
      </c>
      <c r="U1005" s="42" t="s">
        <v>7790</v>
      </c>
      <c r="V1005" s="42" t="s">
        <v>748</v>
      </c>
      <c r="W1005" s="42" t="s">
        <v>749</v>
      </c>
      <c r="X1005" s="553" t="s">
        <v>7791</v>
      </c>
      <c r="Y1005" s="48"/>
      <c r="Z1005" s="48"/>
      <c r="AA1005" s="48"/>
      <c r="AB1005" s="48"/>
      <c r="AC1005" s="48"/>
      <c r="AD1005" s="48"/>
      <c r="AE1005" s="48"/>
      <c r="AF1005" s="48"/>
      <c r="AG1005" s="48"/>
      <c r="AH1005" s="48"/>
      <c r="AI1005" s="48"/>
      <c r="AJ1005" s="48"/>
      <c r="AK1005" s="48"/>
      <c r="AL1005" s="48"/>
      <c r="AM1005" s="48"/>
      <c r="AN1005" s="48"/>
      <c r="AO1005" s="48"/>
      <c r="AP1005" s="48"/>
      <c r="AQ1005" s="48"/>
      <c r="AR1005" s="48"/>
      <c r="AS1005" s="48"/>
    </row>
    <row r="1006" spans="1:45" ht="14.25" customHeight="1">
      <c r="A1006" s="58" t="s">
        <v>7769</v>
      </c>
      <c r="B1006" s="42" t="s">
        <v>7770</v>
      </c>
      <c r="C1006" s="58"/>
      <c r="D1006" s="58" t="s">
        <v>7771</v>
      </c>
      <c r="E1006" s="49" t="s">
        <v>7772</v>
      </c>
      <c r="F1006" s="61" t="s">
        <v>25</v>
      </c>
      <c r="G1006" s="61">
        <v>44657</v>
      </c>
      <c r="H1006" s="62" t="s">
        <v>7773</v>
      </c>
      <c r="I1006" s="45" t="s">
        <v>199</v>
      </c>
      <c r="J1006" s="45">
        <f ca="1">H1006-CONTROLE!$A$2</f>
        <v>-228</v>
      </c>
      <c r="K1006" s="46" t="str">
        <f t="shared" ca="1" si="158"/>
        <v>ENCERRADO</v>
      </c>
      <c r="L1006" s="42" t="s">
        <v>4269</v>
      </c>
      <c r="M1006" s="42" t="s">
        <v>4270</v>
      </c>
      <c r="N1006" s="42" t="s">
        <v>7774</v>
      </c>
      <c r="O1006" s="42"/>
      <c r="P1006" s="42"/>
      <c r="Q1006" s="629"/>
      <c r="R1006" s="629" t="s">
        <v>226</v>
      </c>
      <c r="S1006" s="58" t="s">
        <v>7792</v>
      </c>
      <c r="T1006" s="42" t="s">
        <v>871</v>
      </c>
      <c r="U1006" s="42" t="s">
        <v>7793</v>
      </c>
      <c r="V1006" s="42" t="s">
        <v>873</v>
      </c>
      <c r="W1006" s="42" t="s">
        <v>874</v>
      </c>
      <c r="X1006" s="553" t="s">
        <v>7793</v>
      </c>
      <c r="Y1006" s="48"/>
      <c r="Z1006" s="48"/>
      <c r="AA1006" s="48"/>
      <c r="AB1006" s="48"/>
      <c r="AC1006" s="48"/>
      <c r="AD1006" s="48"/>
      <c r="AE1006" s="48"/>
      <c r="AF1006" s="48"/>
      <c r="AG1006" s="48"/>
      <c r="AH1006" s="48"/>
      <c r="AI1006" s="48"/>
      <c r="AJ1006" s="48"/>
      <c r="AK1006" s="48"/>
      <c r="AL1006" s="48"/>
      <c r="AM1006" s="48"/>
      <c r="AN1006" s="48"/>
      <c r="AO1006" s="48"/>
      <c r="AP1006" s="48"/>
      <c r="AQ1006" s="48"/>
      <c r="AR1006" s="48"/>
      <c r="AS1006" s="48"/>
    </row>
    <row r="1007" spans="1:45" ht="14.25" customHeight="1">
      <c r="A1007" s="58" t="s">
        <v>7769</v>
      </c>
      <c r="B1007" s="42" t="s">
        <v>7770</v>
      </c>
      <c r="C1007" s="58"/>
      <c r="D1007" s="58" t="s">
        <v>7771</v>
      </c>
      <c r="E1007" s="49" t="s">
        <v>7772</v>
      </c>
      <c r="F1007" s="61" t="s">
        <v>25</v>
      </c>
      <c r="G1007" s="61">
        <v>44657</v>
      </c>
      <c r="H1007" s="62" t="s">
        <v>7773</v>
      </c>
      <c r="I1007" s="45" t="s">
        <v>199</v>
      </c>
      <c r="J1007" s="45">
        <f ca="1">H1007-CONTROLE!$A$2</f>
        <v>-228</v>
      </c>
      <c r="K1007" s="46" t="str">
        <f t="shared" ca="1" si="158"/>
        <v>ENCERRADO</v>
      </c>
      <c r="L1007" s="42" t="s">
        <v>4269</v>
      </c>
      <c r="M1007" s="42" t="s">
        <v>4270</v>
      </c>
      <c r="N1007" s="42" t="s">
        <v>7774</v>
      </c>
      <c r="O1007" s="42"/>
      <c r="P1007" s="42"/>
      <c r="Q1007" s="629"/>
      <c r="R1007" s="629" t="s">
        <v>875</v>
      </c>
      <c r="S1007" s="58" t="s">
        <v>215</v>
      </c>
      <c r="T1007" s="42" t="s">
        <v>189</v>
      </c>
      <c r="U1007" s="42" t="s">
        <v>7794</v>
      </c>
      <c r="V1007" s="42" t="s">
        <v>5697</v>
      </c>
      <c r="W1007" s="42" t="s">
        <v>5698</v>
      </c>
      <c r="X1007" s="553" t="s">
        <v>7794</v>
      </c>
      <c r="Y1007" s="48"/>
      <c r="Z1007" s="48"/>
      <c r="AA1007" s="48"/>
      <c r="AB1007" s="48"/>
      <c r="AC1007" s="48"/>
      <c r="AD1007" s="48"/>
      <c r="AE1007" s="48"/>
      <c r="AF1007" s="48"/>
      <c r="AG1007" s="48"/>
      <c r="AH1007" s="48"/>
      <c r="AI1007" s="48"/>
      <c r="AJ1007" s="48"/>
      <c r="AK1007" s="48"/>
      <c r="AL1007" s="48"/>
      <c r="AM1007" s="48"/>
      <c r="AN1007" s="48"/>
      <c r="AO1007" s="48"/>
      <c r="AP1007" s="48"/>
      <c r="AQ1007" s="48"/>
      <c r="AR1007" s="48"/>
      <c r="AS1007" s="48"/>
    </row>
    <row r="1008" spans="1:45" ht="14.25" customHeight="1">
      <c r="A1008" s="58" t="s">
        <v>7769</v>
      </c>
      <c r="B1008" s="42" t="s">
        <v>7770</v>
      </c>
      <c r="C1008" s="58"/>
      <c r="D1008" s="58" t="s">
        <v>7771</v>
      </c>
      <c r="E1008" s="49" t="s">
        <v>7772</v>
      </c>
      <c r="F1008" s="61" t="s">
        <v>25</v>
      </c>
      <c r="G1008" s="61">
        <v>44657</v>
      </c>
      <c r="H1008" s="62" t="s">
        <v>7773</v>
      </c>
      <c r="I1008" s="45" t="s">
        <v>199</v>
      </c>
      <c r="J1008" s="45">
        <f ca="1">H1008-CONTROLE!$A$2</f>
        <v>-228</v>
      </c>
      <c r="K1008" s="46" t="str">
        <f t="shared" ca="1" si="158"/>
        <v>ENCERRADO</v>
      </c>
      <c r="L1008" s="42" t="s">
        <v>4269</v>
      </c>
      <c r="M1008" s="42" t="s">
        <v>4270</v>
      </c>
      <c r="N1008" s="42" t="s">
        <v>7774</v>
      </c>
      <c r="O1008" s="42"/>
      <c r="P1008" s="42"/>
      <c r="Q1008" s="629"/>
      <c r="R1008" s="629" t="s">
        <v>65</v>
      </c>
      <c r="S1008" s="58" t="s">
        <v>761</v>
      </c>
      <c r="T1008" s="42" t="s">
        <v>1281</v>
      </c>
      <c r="U1008" s="42" t="s">
        <v>7795</v>
      </c>
      <c r="V1008" s="42" t="s">
        <v>206</v>
      </c>
      <c r="W1008" s="42" t="s">
        <v>207</v>
      </c>
      <c r="X1008" s="553" t="s">
        <v>7796</v>
      </c>
      <c r="Y1008" s="48"/>
      <c r="Z1008" s="48"/>
      <c r="AA1008" s="48"/>
      <c r="AB1008" s="48"/>
      <c r="AC1008" s="48"/>
      <c r="AD1008" s="48"/>
      <c r="AE1008" s="48"/>
      <c r="AF1008" s="48"/>
      <c r="AG1008" s="48"/>
      <c r="AH1008" s="48"/>
      <c r="AI1008" s="48"/>
      <c r="AJ1008" s="48"/>
      <c r="AK1008" s="48"/>
      <c r="AL1008" s="48"/>
      <c r="AM1008" s="48"/>
      <c r="AN1008" s="48"/>
      <c r="AO1008" s="48"/>
      <c r="AP1008" s="48"/>
      <c r="AQ1008" s="48"/>
      <c r="AR1008" s="48"/>
      <c r="AS1008" s="48"/>
    </row>
    <row r="1009" spans="1:45" ht="14.25" customHeight="1">
      <c r="A1009" s="58" t="s">
        <v>7769</v>
      </c>
      <c r="B1009" s="42" t="s">
        <v>7770</v>
      </c>
      <c r="C1009" s="58"/>
      <c r="D1009" s="58" t="s">
        <v>7771</v>
      </c>
      <c r="E1009" s="49" t="s">
        <v>7772</v>
      </c>
      <c r="F1009" s="61" t="s">
        <v>25</v>
      </c>
      <c r="G1009" s="61">
        <v>44657</v>
      </c>
      <c r="H1009" s="62" t="s">
        <v>7773</v>
      </c>
      <c r="I1009" s="45" t="s">
        <v>199</v>
      </c>
      <c r="J1009" s="45">
        <f ca="1">H1009-CONTROLE!$A$2</f>
        <v>-228</v>
      </c>
      <c r="K1009" s="46" t="str">
        <f t="shared" ca="1" si="158"/>
        <v>ENCERRADO</v>
      </c>
      <c r="L1009" s="42" t="s">
        <v>4269</v>
      </c>
      <c r="M1009" s="42" t="s">
        <v>4270</v>
      </c>
      <c r="N1009" s="42" t="s">
        <v>7774</v>
      </c>
      <c r="O1009" s="42"/>
      <c r="P1009" s="42"/>
      <c r="Q1009" s="629"/>
      <c r="R1009" s="629" t="s">
        <v>160</v>
      </c>
      <c r="S1009" s="58" t="s">
        <v>2639</v>
      </c>
      <c r="T1009" s="42" t="s">
        <v>1616</v>
      </c>
      <c r="U1009" s="42" t="s">
        <v>7797</v>
      </c>
      <c r="V1009" s="42" t="s">
        <v>581</v>
      </c>
      <c r="W1009" s="42" t="s">
        <v>582</v>
      </c>
      <c r="X1009" s="553" t="s">
        <v>7797</v>
      </c>
      <c r="Y1009" s="48"/>
      <c r="Z1009" s="48"/>
      <c r="AA1009" s="48"/>
      <c r="AB1009" s="48"/>
      <c r="AC1009" s="48"/>
      <c r="AD1009" s="48"/>
      <c r="AE1009" s="48"/>
      <c r="AF1009" s="48"/>
      <c r="AG1009" s="48"/>
      <c r="AH1009" s="48"/>
      <c r="AI1009" s="48"/>
      <c r="AJ1009" s="48"/>
      <c r="AK1009" s="48"/>
      <c r="AL1009" s="48"/>
      <c r="AM1009" s="48"/>
      <c r="AN1009" s="48"/>
      <c r="AO1009" s="48"/>
      <c r="AP1009" s="48"/>
      <c r="AQ1009" s="48"/>
      <c r="AR1009" s="48"/>
      <c r="AS1009" s="48"/>
    </row>
    <row r="1010" spans="1:45" ht="14.25" customHeight="1">
      <c r="A1010" s="58" t="s">
        <v>7769</v>
      </c>
      <c r="B1010" s="42" t="s">
        <v>7770</v>
      </c>
      <c r="C1010" s="58"/>
      <c r="D1010" s="58" t="s">
        <v>7771</v>
      </c>
      <c r="E1010" s="49" t="s">
        <v>7772</v>
      </c>
      <c r="F1010" s="61" t="s">
        <v>25</v>
      </c>
      <c r="G1010" s="61">
        <v>44657</v>
      </c>
      <c r="H1010" s="62" t="s">
        <v>7773</v>
      </c>
      <c r="I1010" s="45" t="s">
        <v>199</v>
      </c>
      <c r="J1010" s="45">
        <f ca="1">H1010-CONTROLE!$A$2</f>
        <v>-228</v>
      </c>
      <c r="K1010" s="46" t="str">
        <f t="shared" ca="1" si="158"/>
        <v>ENCERRADO</v>
      </c>
      <c r="L1010" s="42" t="s">
        <v>4269</v>
      </c>
      <c r="M1010" s="42" t="s">
        <v>4270</v>
      </c>
      <c r="N1010" s="42" t="s">
        <v>7774</v>
      </c>
      <c r="O1010" s="42"/>
      <c r="P1010" s="42"/>
      <c r="Q1010" s="629"/>
      <c r="R1010" s="629" t="s">
        <v>172</v>
      </c>
      <c r="S1010" s="58" t="s">
        <v>768</v>
      </c>
      <c r="T1010" s="42" t="s">
        <v>769</v>
      </c>
      <c r="U1010" s="42"/>
      <c r="V1010" s="42" t="s">
        <v>1285</v>
      </c>
      <c r="W1010" s="42" t="s">
        <v>1286</v>
      </c>
      <c r="X1010" s="553"/>
      <c r="Y1010" s="48"/>
      <c r="Z1010" s="48"/>
      <c r="AA1010" s="48"/>
      <c r="AB1010" s="48"/>
      <c r="AC1010" s="48"/>
      <c r="AD1010" s="48"/>
      <c r="AE1010" s="48"/>
      <c r="AF1010" s="48"/>
      <c r="AG1010" s="48"/>
      <c r="AH1010" s="48"/>
      <c r="AI1010" s="48"/>
      <c r="AJ1010" s="48"/>
      <c r="AK1010" s="48"/>
      <c r="AL1010" s="48"/>
      <c r="AM1010" s="48"/>
      <c r="AN1010" s="48"/>
      <c r="AO1010" s="48"/>
      <c r="AP1010" s="48"/>
      <c r="AQ1010" s="48"/>
      <c r="AR1010" s="48"/>
      <c r="AS1010" s="48"/>
    </row>
    <row r="1011" spans="1:45" ht="14.25" customHeight="1">
      <c r="A1011" s="58" t="s">
        <v>7769</v>
      </c>
      <c r="B1011" s="42" t="s">
        <v>7770</v>
      </c>
      <c r="C1011" s="58"/>
      <c r="D1011" s="58" t="s">
        <v>7771</v>
      </c>
      <c r="E1011" s="49" t="s">
        <v>7772</v>
      </c>
      <c r="F1011" s="61" t="s">
        <v>25</v>
      </c>
      <c r="G1011" s="61">
        <v>44657</v>
      </c>
      <c r="H1011" s="62" t="s">
        <v>7773</v>
      </c>
      <c r="I1011" s="45" t="s">
        <v>199</v>
      </c>
      <c r="J1011" s="45">
        <f ca="1">H1011-CONTROLE!$A$2</f>
        <v>-228</v>
      </c>
      <c r="K1011" s="46" t="str">
        <f t="shared" ca="1" si="158"/>
        <v>ENCERRADO</v>
      </c>
      <c r="L1011" s="42" t="s">
        <v>4269</v>
      </c>
      <c r="M1011" s="42" t="s">
        <v>4270</v>
      </c>
      <c r="N1011" s="42" t="s">
        <v>7774</v>
      </c>
      <c r="O1011" s="42"/>
      <c r="P1011" s="42"/>
      <c r="Q1011" s="629"/>
      <c r="R1011" s="629" t="s">
        <v>770</v>
      </c>
      <c r="S1011" s="58" t="s">
        <v>1597</v>
      </c>
      <c r="T1011" s="42" t="s">
        <v>268</v>
      </c>
      <c r="U1011" s="42" t="s">
        <v>7798</v>
      </c>
      <c r="V1011" s="42" t="s">
        <v>7799</v>
      </c>
      <c r="W1011" s="42" t="s">
        <v>4339</v>
      </c>
      <c r="X1011" s="553" t="s">
        <v>7798</v>
      </c>
      <c r="Y1011" s="48"/>
      <c r="Z1011" s="48"/>
      <c r="AA1011" s="48"/>
      <c r="AB1011" s="48"/>
      <c r="AC1011" s="48"/>
      <c r="AD1011" s="48"/>
      <c r="AE1011" s="48"/>
      <c r="AF1011" s="48"/>
      <c r="AG1011" s="48"/>
      <c r="AH1011" s="48"/>
      <c r="AI1011" s="48"/>
      <c r="AJ1011" s="48"/>
      <c r="AK1011" s="48"/>
      <c r="AL1011" s="48"/>
      <c r="AM1011" s="48"/>
      <c r="AN1011" s="48"/>
      <c r="AO1011" s="48"/>
      <c r="AP1011" s="48"/>
      <c r="AQ1011" s="48"/>
      <c r="AR1011" s="48"/>
      <c r="AS1011" s="48"/>
    </row>
    <row r="1012" spans="1:45" ht="14.25" customHeight="1">
      <c r="A1012" s="58" t="s">
        <v>7769</v>
      </c>
      <c r="B1012" s="42" t="s">
        <v>7770</v>
      </c>
      <c r="C1012" s="58"/>
      <c r="D1012" s="58" t="s">
        <v>7771</v>
      </c>
      <c r="E1012" s="49" t="s">
        <v>7772</v>
      </c>
      <c r="F1012" s="61" t="s">
        <v>25</v>
      </c>
      <c r="G1012" s="61">
        <v>44657</v>
      </c>
      <c r="H1012" s="62" t="s">
        <v>7773</v>
      </c>
      <c r="I1012" s="45" t="s">
        <v>199</v>
      </c>
      <c r="J1012" s="45">
        <f ca="1">H1012-CONTROLE!$A$2</f>
        <v>-228</v>
      </c>
      <c r="K1012" s="46" t="str">
        <f t="shared" ca="1" si="158"/>
        <v>ENCERRADO</v>
      </c>
      <c r="L1012" s="42" t="s">
        <v>4269</v>
      </c>
      <c r="M1012" s="42" t="s">
        <v>4270</v>
      </c>
      <c r="N1012" s="42" t="s">
        <v>7774</v>
      </c>
      <c r="O1012" s="42"/>
      <c r="P1012" s="42"/>
      <c r="Q1012" s="629"/>
      <c r="R1012" s="629" t="s">
        <v>444</v>
      </c>
      <c r="S1012" s="58" t="s">
        <v>4340</v>
      </c>
      <c r="T1012" s="42" t="s">
        <v>1482</v>
      </c>
      <c r="U1012" s="42" t="s">
        <v>7800</v>
      </c>
      <c r="V1012" s="42" t="s">
        <v>4964</v>
      </c>
      <c r="W1012" s="42" t="s">
        <v>4965</v>
      </c>
      <c r="X1012" s="553" t="s">
        <v>7800</v>
      </c>
      <c r="Y1012" s="48"/>
      <c r="Z1012" s="48"/>
      <c r="AA1012" s="48"/>
      <c r="AB1012" s="48"/>
      <c r="AC1012" s="48"/>
      <c r="AD1012" s="48"/>
      <c r="AE1012" s="48"/>
      <c r="AF1012" s="48"/>
      <c r="AG1012" s="48"/>
      <c r="AH1012" s="48"/>
      <c r="AI1012" s="48"/>
      <c r="AJ1012" s="48"/>
      <c r="AK1012" s="48"/>
      <c r="AL1012" s="48"/>
      <c r="AM1012" s="48"/>
      <c r="AN1012" s="48"/>
      <c r="AO1012" s="48"/>
      <c r="AP1012" s="48"/>
      <c r="AQ1012" s="48"/>
      <c r="AR1012" s="48"/>
      <c r="AS1012" s="48"/>
    </row>
    <row r="1013" spans="1:45" ht="14.25" customHeight="1">
      <c r="A1013" s="58" t="s">
        <v>7769</v>
      </c>
      <c r="B1013" s="42" t="s">
        <v>7770</v>
      </c>
      <c r="C1013" s="58"/>
      <c r="D1013" s="58" t="s">
        <v>7771</v>
      </c>
      <c r="E1013" s="49" t="s">
        <v>7772</v>
      </c>
      <c r="F1013" s="61" t="s">
        <v>25</v>
      </c>
      <c r="G1013" s="61">
        <v>44657</v>
      </c>
      <c r="H1013" s="62" t="s">
        <v>7773</v>
      </c>
      <c r="I1013" s="45" t="s">
        <v>199</v>
      </c>
      <c r="J1013" s="45">
        <f ca="1">H1013-CONTROLE!$A$2</f>
        <v>-228</v>
      </c>
      <c r="K1013" s="46" t="str">
        <f t="shared" ca="1" si="158"/>
        <v>ENCERRADO</v>
      </c>
      <c r="L1013" s="42" t="s">
        <v>4269</v>
      </c>
      <c r="M1013" s="42" t="s">
        <v>4270</v>
      </c>
      <c r="N1013" s="42" t="s">
        <v>7774</v>
      </c>
      <c r="O1013" s="42"/>
      <c r="P1013" s="42"/>
      <c r="Q1013" s="629"/>
      <c r="R1013" s="629" t="s">
        <v>309</v>
      </c>
      <c r="S1013" s="58" t="s">
        <v>5537</v>
      </c>
      <c r="T1013" s="42" t="s">
        <v>7472</v>
      </c>
      <c r="U1013" s="42" t="s">
        <v>7801</v>
      </c>
      <c r="V1013" s="42" t="s">
        <v>7802</v>
      </c>
      <c r="W1013" s="42" t="s">
        <v>902</v>
      </c>
      <c r="X1013" s="553" t="s">
        <v>7801</v>
      </c>
      <c r="Y1013" s="48"/>
      <c r="Z1013" s="48"/>
      <c r="AA1013" s="48"/>
      <c r="AB1013" s="48"/>
      <c r="AC1013" s="48"/>
      <c r="AD1013" s="48"/>
      <c r="AE1013" s="48"/>
      <c r="AF1013" s="48"/>
      <c r="AG1013" s="48"/>
      <c r="AH1013" s="48"/>
      <c r="AI1013" s="48"/>
      <c r="AJ1013" s="48"/>
      <c r="AK1013" s="48"/>
      <c r="AL1013" s="48"/>
      <c r="AM1013" s="48"/>
      <c r="AN1013" s="48"/>
      <c r="AO1013" s="48"/>
      <c r="AP1013" s="48"/>
      <c r="AQ1013" s="48"/>
      <c r="AR1013" s="48"/>
      <c r="AS1013" s="48"/>
    </row>
    <row r="1014" spans="1:45" ht="14.25" customHeight="1">
      <c r="A1014" s="58" t="s">
        <v>7769</v>
      </c>
      <c r="B1014" s="42" t="s">
        <v>7770</v>
      </c>
      <c r="C1014" s="58"/>
      <c r="D1014" s="58" t="s">
        <v>7771</v>
      </c>
      <c r="E1014" s="49" t="s">
        <v>7772</v>
      </c>
      <c r="F1014" s="61" t="s">
        <v>25</v>
      </c>
      <c r="G1014" s="61">
        <v>44657</v>
      </c>
      <c r="H1014" s="62" t="s">
        <v>7773</v>
      </c>
      <c r="I1014" s="45" t="s">
        <v>199</v>
      </c>
      <c r="J1014" s="45">
        <f ca="1">H1014-CONTROLE!$A$2</f>
        <v>-228</v>
      </c>
      <c r="K1014" s="46" t="str">
        <f t="shared" ca="1" si="158"/>
        <v>ENCERRADO</v>
      </c>
      <c r="L1014" s="42" t="s">
        <v>4269</v>
      </c>
      <c r="M1014" s="42" t="s">
        <v>4270</v>
      </c>
      <c r="N1014" s="42" t="s">
        <v>7774</v>
      </c>
      <c r="O1014" s="42"/>
      <c r="P1014" s="42"/>
      <c r="Q1014" s="629"/>
      <c r="R1014" s="629" t="s">
        <v>32</v>
      </c>
      <c r="S1014" s="58" t="s">
        <v>3441</v>
      </c>
      <c r="T1014" s="42" t="s">
        <v>257</v>
      </c>
      <c r="U1014" s="42" t="s">
        <v>7803</v>
      </c>
      <c r="V1014" s="42" t="s">
        <v>1300</v>
      </c>
      <c r="W1014" s="42" t="s">
        <v>1301</v>
      </c>
      <c r="X1014" s="553" t="s">
        <v>7804</v>
      </c>
      <c r="Y1014" s="48"/>
      <c r="Z1014" s="48"/>
      <c r="AA1014" s="48"/>
      <c r="AB1014" s="48"/>
      <c r="AC1014" s="48"/>
      <c r="AD1014" s="48"/>
      <c r="AE1014" s="48"/>
      <c r="AF1014" s="48"/>
      <c r="AG1014" s="48"/>
      <c r="AH1014" s="48"/>
      <c r="AI1014" s="48"/>
      <c r="AJ1014" s="48"/>
      <c r="AK1014" s="48"/>
      <c r="AL1014" s="48"/>
      <c r="AM1014" s="48"/>
      <c r="AN1014" s="48"/>
      <c r="AO1014" s="48"/>
      <c r="AP1014" s="48"/>
      <c r="AQ1014" s="48"/>
      <c r="AR1014" s="48"/>
      <c r="AS1014" s="48"/>
    </row>
    <row r="1015" spans="1:45" ht="14.25" customHeight="1">
      <c r="A1015" s="58" t="s">
        <v>7769</v>
      </c>
      <c r="B1015" s="42" t="s">
        <v>7770</v>
      </c>
      <c r="C1015" s="58"/>
      <c r="D1015" s="58" t="s">
        <v>7771</v>
      </c>
      <c r="E1015" s="49" t="s">
        <v>7772</v>
      </c>
      <c r="F1015" s="61" t="s">
        <v>25</v>
      </c>
      <c r="G1015" s="61">
        <v>44657</v>
      </c>
      <c r="H1015" s="62" t="s">
        <v>7773</v>
      </c>
      <c r="I1015" s="45" t="s">
        <v>199</v>
      </c>
      <c r="J1015" s="45">
        <f ca="1">H1015-CONTROLE!$A$2</f>
        <v>-228</v>
      </c>
      <c r="K1015" s="46" t="str">
        <f t="shared" ca="1" si="158"/>
        <v>ENCERRADO</v>
      </c>
      <c r="L1015" s="42" t="s">
        <v>4269</v>
      </c>
      <c r="M1015" s="42" t="s">
        <v>4270</v>
      </c>
      <c r="N1015" s="42" t="s">
        <v>7774</v>
      </c>
      <c r="O1015" s="42"/>
      <c r="P1015" s="42"/>
      <c r="Q1015" s="629"/>
      <c r="R1015" s="629" t="s">
        <v>77</v>
      </c>
      <c r="S1015" s="58" t="s">
        <v>2053</v>
      </c>
      <c r="T1015" s="42" t="s">
        <v>2054</v>
      </c>
      <c r="U1015" s="42" t="s">
        <v>7805</v>
      </c>
      <c r="V1015" s="42" t="s">
        <v>78</v>
      </c>
      <c r="W1015" s="42" t="s">
        <v>79</v>
      </c>
      <c r="X1015" s="553" t="s">
        <v>7805</v>
      </c>
      <c r="Y1015" s="48"/>
      <c r="Z1015" s="48"/>
      <c r="AA1015" s="48"/>
      <c r="AB1015" s="48"/>
      <c r="AC1015" s="48"/>
      <c r="AD1015" s="48"/>
      <c r="AE1015" s="48"/>
      <c r="AF1015" s="48"/>
      <c r="AG1015" s="48"/>
      <c r="AH1015" s="48"/>
      <c r="AI1015" s="48"/>
      <c r="AJ1015" s="48"/>
      <c r="AK1015" s="48"/>
      <c r="AL1015" s="48"/>
      <c r="AM1015" s="48"/>
      <c r="AN1015" s="48"/>
      <c r="AO1015" s="48"/>
      <c r="AP1015" s="48"/>
      <c r="AQ1015" s="48"/>
      <c r="AR1015" s="48"/>
      <c r="AS1015" s="48"/>
    </row>
    <row r="1016" spans="1:45" ht="14.25" customHeight="1">
      <c r="A1016" s="58" t="s">
        <v>7769</v>
      </c>
      <c r="B1016" s="42" t="s">
        <v>7770</v>
      </c>
      <c r="C1016" s="58"/>
      <c r="D1016" s="58" t="s">
        <v>7771</v>
      </c>
      <c r="E1016" s="49" t="s">
        <v>7772</v>
      </c>
      <c r="F1016" s="61" t="s">
        <v>25</v>
      </c>
      <c r="G1016" s="61">
        <v>44657</v>
      </c>
      <c r="H1016" s="62" t="s">
        <v>7773</v>
      </c>
      <c r="I1016" s="45" t="s">
        <v>199</v>
      </c>
      <c r="J1016" s="45">
        <f ca="1">H1016-CONTROLE!$A$2</f>
        <v>-228</v>
      </c>
      <c r="K1016" s="46" t="str">
        <f t="shared" ca="1" si="158"/>
        <v>ENCERRADO</v>
      </c>
      <c r="L1016" s="42" t="s">
        <v>4269</v>
      </c>
      <c r="M1016" s="42" t="s">
        <v>4270</v>
      </c>
      <c r="N1016" s="42" t="s">
        <v>7774</v>
      </c>
      <c r="O1016" s="42"/>
      <c r="P1016" s="42"/>
      <c r="Q1016" s="629"/>
      <c r="R1016" s="629" t="s">
        <v>1499</v>
      </c>
      <c r="S1016" s="58" t="s">
        <v>1308</v>
      </c>
      <c r="T1016" s="42" t="s">
        <v>1309</v>
      </c>
      <c r="U1016" s="42" t="s">
        <v>7806</v>
      </c>
      <c r="V1016" s="42" t="s">
        <v>786</v>
      </c>
      <c r="W1016" s="42" t="s">
        <v>334</v>
      </c>
      <c r="X1016" s="553" t="s">
        <v>7806</v>
      </c>
      <c r="Y1016" s="48"/>
      <c r="Z1016" s="48"/>
      <c r="AA1016" s="48"/>
      <c r="AB1016" s="48"/>
      <c r="AC1016" s="48"/>
      <c r="AD1016" s="48"/>
      <c r="AE1016" s="48"/>
      <c r="AF1016" s="48"/>
      <c r="AG1016" s="48"/>
      <c r="AH1016" s="48"/>
      <c r="AI1016" s="48"/>
      <c r="AJ1016" s="48"/>
      <c r="AK1016" s="48"/>
      <c r="AL1016" s="48"/>
      <c r="AM1016" s="48"/>
      <c r="AN1016" s="48"/>
      <c r="AO1016" s="48"/>
      <c r="AP1016" s="48"/>
      <c r="AQ1016" s="48"/>
      <c r="AR1016" s="48"/>
      <c r="AS1016" s="48"/>
    </row>
    <row r="1017" spans="1:45" ht="14.25" customHeight="1">
      <c r="A1017" s="58" t="s">
        <v>7769</v>
      </c>
      <c r="B1017" s="42" t="s">
        <v>7770</v>
      </c>
      <c r="C1017" s="58"/>
      <c r="D1017" s="58" t="s">
        <v>7771</v>
      </c>
      <c r="E1017" s="49" t="s">
        <v>7772</v>
      </c>
      <c r="F1017" s="61" t="s">
        <v>25</v>
      </c>
      <c r="G1017" s="61">
        <v>44657</v>
      </c>
      <c r="H1017" s="62" t="s">
        <v>7773</v>
      </c>
      <c r="I1017" s="45" t="s">
        <v>199</v>
      </c>
      <c r="J1017" s="45">
        <f ca="1">H1017-CONTROLE!$A$2</f>
        <v>-228</v>
      </c>
      <c r="K1017" s="46" t="str">
        <f t="shared" ca="1" si="158"/>
        <v>ENCERRADO</v>
      </c>
      <c r="L1017" s="42" t="s">
        <v>4269</v>
      </c>
      <c r="M1017" s="42" t="s">
        <v>4270</v>
      </c>
      <c r="N1017" s="42" t="s">
        <v>7774</v>
      </c>
      <c r="O1017" s="42"/>
      <c r="P1017" s="42"/>
      <c r="Q1017" s="629"/>
      <c r="R1017" s="629" t="s">
        <v>553</v>
      </c>
      <c r="S1017" s="58" t="s">
        <v>7807</v>
      </c>
      <c r="T1017" s="42" t="s">
        <v>7808</v>
      </c>
      <c r="U1017" s="42" t="s">
        <v>7809</v>
      </c>
      <c r="V1017" s="42" t="s">
        <v>1314</v>
      </c>
      <c r="W1017" s="374" t="s">
        <v>920</v>
      </c>
      <c r="X1017" s="553" t="s">
        <v>7810</v>
      </c>
      <c r="Y1017" s="48"/>
      <c r="Z1017" s="48"/>
      <c r="AA1017" s="48"/>
      <c r="AB1017" s="48"/>
      <c r="AC1017" s="48"/>
      <c r="AD1017" s="48"/>
      <c r="AE1017" s="48"/>
      <c r="AF1017" s="48"/>
      <c r="AG1017" s="48"/>
      <c r="AH1017" s="48"/>
      <c r="AI1017" s="48"/>
      <c r="AJ1017" s="48"/>
      <c r="AK1017" s="48"/>
      <c r="AL1017" s="48"/>
      <c r="AM1017" s="48"/>
      <c r="AN1017" s="48"/>
      <c r="AO1017" s="48"/>
      <c r="AP1017" s="48"/>
      <c r="AQ1017" s="48"/>
      <c r="AR1017" s="48"/>
      <c r="AS1017" s="48"/>
    </row>
    <row r="1018" spans="1:45" ht="14.25" customHeight="1">
      <c r="A1018" s="58" t="s">
        <v>7769</v>
      </c>
      <c r="B1018" s="42" t="s">
        <v>7770</v>
      </c>
      <c r="C1018" s="58"/>
      <c r="D1018" s="58" t="s">
        <v>7771</v>
      </c>
      <c r="E1018" s="49" t="s">
        <v>7772</v>
      </c>
      <c r="F1018" s="61" t="s">
        <v>25</v>
      </c>
      <c r="G1018" s="61">
        <v>44657</v>
      </c>
      <c r="H1018" s="62" t="s">
        <v>7773</v>
      </c>
      <c r="I1018" s="45" t="s">
        <v>199</v>
      </c>
      <c r="J1018" s="45">
        <f ca="1">H1018-CONTROLE!$A$2</f>
        <v>-228</v>
      </c>
      <c r="K1018" s="46" t="str">
        <f t="shared" ca="1" si="158"/>
        <v>ENCERRADO</v>
      </c>
      <c r="L1018" s="42" t="s">
        <v>4269</v>
      </c>
      <c r="M1018" s="42" t="s">
        <v>4270</v>
      </c>
      <c r="N1018" s="42" t="s">
        <v>7774</v>
      </c>
      <c r="O1018" s="42"/>
      <c r="P1018" s="42"/>
      <c r="Q1018" s="629"/>
      <c r="R1018" s="629" t="s">
        <v>639</v>
      </c>
      <c r="S1018" s="58" t="s">
        <v>643</v>
      </c>
      <c r="T1018" s="42" t="s">
        <v>644</v>
      </c>
      <c r="U1018" s="42" t="s">
        <v>7811</v>
      </c>
      <c r="V1018" s="42" t="s">
        <v>795</v>
      </c>
      <c r="W1018" s="42" t="s">
        <v>7812</v>
      </c>
      <c r="X1018" s="553" t="s">
        <v>7811</v>
      </c>
      <c r="Y1018" s="48"/>
      <c r="Z1018" s="48"/>
      <c r="AA1018" s="48"/>
      <c r="AB1018" s="48"/>
      <c r="AC1018" s="48"/>
      <c r="AD1018" s="48"/>
      <c r="AE1018" s="48"/>
      <c r="AF1018" s="48"/>
      <c r="AG1018" s="48"/>
      <c r="AH1018" s="48"/>
      <c r="AI1018" s="48"/>
      <c r="AJ1018" s="48"/>
      <c r="AK1018" s="48"/>
      <c r="AL1018" s="48"/>
      <c r="AM1018" s="48"/>
      <c r="AN1018" s="48"/>
      <c r="AO1018" s="48"/>
      <c r="AP1018" s="48"/>
      <c r="AQ1018" s="48"/>
      <c r="AR1018" s="48"/>
      <c r="AS1018" s="48"/>
    </row>
    <row r="1019" spans="1:45" ht="14.25" customHeight="1">
      <c r="A1019" s="58" t="s">
        <v>7769</v>
      </c>
      <c r="B1019" s="42" t="s">
        <v>7770</v>
      </c>
      <c r="C1019" s="58"/>
      <c r="D1019" s="58" t="s">
        <v>7771</v>
      </c>
      <c r="E1019" s="49" t="s">
        <v>7772</v>
      </c>
      <c r="F1019" s="61" t="s">
        <v>25</v>
      </c>
      <c r="G1019" s="61">
        <v>44657</v>
      </c>
      <c r="H1019" s="62" t="s">
        <v>7773</v>
      </c>
      <c r="I1019" s="45" t="s">
        <v>199</v>
      </c>
      <c r="J1019" s="45">
        <f ca="1">H1019-CONTROLE!$A$2</f>
        <v>-228</v>
      </c>
      <c r="K1019" s="46" t="str">
        <f t="shared" ca="1" si="158"/>
        <v>ENCERRADO</v>
      </c>
      <c r="L1019" s="42" t="s">
        <v>4269</v>
      </c>
      <c r="M1019" s="42" t="s">
        <v>4270</v>
      </c>
      <c r="N1019" s="42" t="s">
        <v>7774</v>
      </c>
      <c r="O1019" s="42"/>
      <c r="P1019" s="42"/>
      <c r="Q1019" s="629"/>
      <c r="R1019" s="629" t="s">
        <v>353</v>
      </c>
      <c r="S1019" s="58" t="s">
        <v>3383</v>
      </c>
      <c r="T1019" s="42" t="s">
        <v>802</v>
      </c>
      <c r="U1019" s="42" t="s">
        <v>7813</v>
      </c>
      <c r="V1019" s="42" t="s">
        <v>2223</v>
      </c>
      <c r="W1019" s="42" t="s">
        <v>2224</v>
      </c>
      <c r="X1019" s="553" t="s">
        <v>7813</v>
      </c>
      <c r="Y1019" s="48"/>
      <c r="Z1019" s="48"/>
      <c r="AA1019" s="48"/>
      <c r="AB1019" s="48"/>
      <c r="AC1019" s="48"/>
      <c r="AD1019" s="48"/>
      <c r="AE1019" s="48"/>
      <c r="AF1019" s="48"/>
      <c r="AG1019" s="48"/>
      <c r="AH1019" s="48"/>
      <c r="AI1019" s="48"/>
      <c r="AJ1019" s="48"/>
      <c r="AK1019" s="48"/>
      <c r="AL1019" s="48"/>
      <c r="AM1019" s="48"/>
      <c r="AN1019" s="48"/>
      <c r="AO1019" s="48"/>
      <c r="AP1019" s="48"/>
      <c r="AQ1019" s="48"/>
      <c r="AR1019" s="48"/>
      <c r="AS1019" s="48"/>
    </row>
    <row r="1020" spans="1:45" ht="14.25" customHeight="1">
      <c r="A1020" s="58" t="s">
        <v>7769</v>
      </c>
      <c r="B1020" s="42" t="s">
        <v>7770</v>
      </c>
      <c r="C1020" s="58"/>
      <c r="D1020" s="58" t="s">
        <v>7771</v>
      </c>
      <c r="E1020" s="49" t="s">
        <v>7772</v>
      </c>
      <c r="F1020" s="61" t="s">
        <v>25</v>
      </c>
      <c r="G1020" s="61">
        <v>44657</v>
      </c>
      <c r="H1020" s="62" t="s">
        <v>7773</v>
      </c>
      <c r="I1020" s="45" t="s">
        <v>199</v>
      </c>
      <c r="J1020" s="45">
        <f ca="1">H1020-CONTROLE!$A$2</f>
        <v>-228</v>
      </c>
      <c r="K1020" s="46" t="str">
        <f t="shared" ca="1" si="158"/>
        <v>ENCERRADO</v>
      </c>
      <c r="L1020" s="42" t="s">
        <v>4269</v>
      </c>
      <c r="M1020" s="42" t="s">
        <v>4270</v>
      </c>
      <c r="N1020" s="42" t="s">
        <v>7774</v>
      </c>
      <c r="O1020" s="42"/>
      <c r="P1020" s="42"/>
      <c r="Q1020" s="629"/>
      <c r="R1020" s="629" t="s">
        <v>616</v>
      </c>
      <c r="S1020" s="58" t="s">
        <v>1320</v>
      </c>
      <c r="T1020" s="42" t="s">
        <v>1321</v>
      </c>
      <c r="U1020" s="42" t="s">
        <v>7814</v>
      </c>
      <c r="V1020" s="42" t="s">
        <v>1323</v>
      </c>
      <c r="W1020" s="42" t="s">
        <v>1324</v>
      </c>
      <c r="X1020" s="553" t="s">
        <v>7814</v>
      </c>
      <c r="Y1020" s="48"/>
      <c r="Z1020" s="48"/>
      <c r="AA1020" s="48"/>
      <c r="AB1020" s="48"/>
      <c r="AC1020" s="48"/>
      <c r="AD1020" s="48"/>
      <c r="AE1020" s="48"/>
      <c r="AF1020" s="48"/>
      <c r="AG1020" s="48"/>
      <c r="AH1020" s="48"/>
      <c r="AI1020" s="48"/>
      <c r="AJ1020" s="48"/>
      <c r="AK1020" s="48"/>
      <c r="AL1020" s="48"/>
      <c r="AM1020" s="48"/>
      <c r="AN1020" s="48"/>
      <c r="AO1020" s="48"/>
      <c r="AP1020" s="48"/>
      <c r="AQ1020" s="48"/>
      <c r="AR1020" s="48"/>
      <c r="AS1020" s="48"/>
    </row>
    <row r="1021" spans="1:45" ht="14.25" customHeight="1">
      <c r="A1021" s="58" t="s">
        <v>7769</v>
      </c>
      <c r="B1021" s="42" t="s">
        <v>7770</v>
      </c>
      <c r="C1021" s="58"/>
      <c r="D1021" s="58" t="s">
        <v>7771</v>
      </c>
      <c r="E1021" s="49" t="s">
        <v>7772</v>
      </c>
      <c r="F1021" s="61" t="s">
        <v>25</v>
      </c>
      <c r="G1021" s="61">
        <v>44657</v>
      </c>
      <c r="H1021" s="62" t="s">
        <v>7773</v>
      </c>
      <c r="I1021" s="45" t="s">
        <v>199</v>
      </c>
      <c r="J1021" s="45">
        <f ca="1">H1021-CONTROLE!$A$2</f>
        <v>-228</v>
      </c>
      <c r="K1021" s="46" t="str">
        <f t="shared" ca="1" si="158"/>
        <v>ENCERRADO</v>
      </c>
      <c r="L1021" s="42" t="s">
        <v>4269</v>
      </c>
      <c r="M1021" s="42" t="s">
        <v>4270</v>
      </c>
      <c r="N1021" s="42" t="s">
        <v>7774</v>
      </c>
      <c r="O1021" s="42"/>
      <c r="P1021" s="42"/>
      <c r="Q1021" s="629"/>
      <c r="R1021" s="629" t="s">
        <v>808</v>
      </c>
      <c r="S1021" s="58" t="s">
        <v>1531</v>
      </c>
      <c r="T1021" s="42" t="s">
        <v>1532</v>
      </c>
      <c r="U1021" s="42" t="s">
        <v>7815</v>
      </c>
      <c r="V1021" s="42" t="s">
        <v>377</v>
      </c>
      <c r="W1021" s="42" t="s">
        <v>378</v>
      </c>
      <c r="X1021" s="553" t="s">
        <v>7815</v>
      </c>
      <c r="Y1021" s="48"/>
      <c r="Z1021" s="48"/>
      <c r="AA1021" s="48"/>
      <c r="AB1021" s="48"/>
      <c r="AC1021" s="48"/>
      <c r="AD1021" s="48"/>
      <c r="AE1021" s="48"/>
      <c r="AF1021" s="48"/>
      <c r="AG1021" s="48"/>
      <c r="AH1021" s="48"/>
      <c r="AI1021" s="48"/>
      <c r="AJ1021" s="48"/>
      <c r="AK1021" s="48"/>
      <c r="AL1021" s="48"/>
      <c r="AM1021" s="48"/>
      <c r="AN1021" s="48"/>
      <c r="AO1021" s="48"/>
      <c r="AP1021" s="48"/>
      <c r="AQ1021" s="48"/>
      <c r="AR1021" s="48"/>
      <c r="AS1021" s="48"/>
    </row>
    <row r="1022" spans="1:45" ht="14.25" customHeight="1">
      <c r="A1022" s="58" t="s">
        <v>7769</v>
      </c>
      <c r="B1022" s="42" t="s">
        <v>7770</v>
      </c>
      <c r="C1022" s="58"/>
      <c r="D1022" s="58" t="s">
        <v>7771</v>
      </c>
      <c r="E1022" s="49" t="s">
        <v>7772</v>
      </c>
      <c r="F1022" s="61" t="s">
        <v>25</v>
      </c>
      <c r="G1022" s="61">
        <v>44657</v>
      </c>
      <c r="H1022" s="62" t="s">
        <v>7773</v>
      </c>
      <c r="I1022" s="45" t="s">
        <v>199</v>
      </c>
      <c r="J1022" s="45">
        <f ca="1">H1022-CONTROLE!$A$2</f>
        <v>-228</v>
      </c>
      <c r="K1022" s="46" t="str">
        <f t="shared" ca="1" si="158"/>
        <v>ENCERRADO</v>
      </c>
      <c r="L1022" s="42" t="s">
        <v>4269</v>
      </c>
      <c r="M1022" s="42" t="s">
        <v>4270</v>
      </c>
      <c r="N1022" s="42" t="s">
        <v>7774</v>
      </c>
      <c r="O1022" s="42"/>
      <c r="P1022" s="42"/>
      <c r="Q1022" s="629"/>
      <c r="R1022" s="629" t="s">
        <v>115</v>
      </c>
      <c r="S1022" s="58" t="s">
        <v>7816</v>
      </c>
      <c r="T1022" s="42" t="s">
        <v>660</v>
      </c>
      <c r="U1022" s="42" t="s">
        <v>7817</v>
      </c>
      <c r="V1022" s="42" t="s">
        <v>110</v>
      </c>
      <c r="W1022" s="42" t="s">
        <v>111</v>
      </c>
      <c r="X1022" s="553" t="s">
        <v>7817</v>
      </c>
      <c r="Y1022" s="48"/>
      <c r="Z1022" s="48"/>
      <c r="AA1022" s="48"/>
      <c r="AB1022" s="48"/>
      <c r="AC1022" s="48"/>
      <c r="AD1022" s="48"/>
      <c r="AE1022" s="48"/>
      <c r="AF1022" s="48"/>
      <c r="AG1022" s="48"/>
      <c r="AH1022" s="48"/>
      <c r="AI1022" s="48"/>
      <c r="AJ1022" s="48"/>
      <c r="AK1022" s="48"/>
      <c r="AL1022" s="48"/>
      <c r="AM1022" s="48"/>
      <c r="AN1022" s="48"/>
      <c r="AO1022" s="48"/>
      <c r="AP1022" s="48"/>
      <c r="AQ1022" s="48"/>
      <c r="AR1022" s="48"/>
      <c r="AS1022" s="48"/>
    </row>
    <row r="1023" spans="1:45" ht="14.25" customHeight="1">
      <c r="A1023" s="58" t="s">
        <v>7769</v>
      </c>
      <c r="B1023" s="42" t="s">
        <v>7770</v>
      </c>
      <c r="C1023" s="58"/>
      <c r="D1023" s="58" t="s">
        <v>7771</v>
      </c>
      <c r="E1023" s="49" t="s">
        <v>7772</v>
      </c>
      <c r="F1023" s="61" t="s">
        <v>25</v>
      </c>
      <c r="G1023" s="61">
        <v>44657</v>
      </c>
      <c r="H1023" s="62" t="s">
        <v>7773</v>
      </c>
      <c r="I1023" s="45" t="s">
        <v>199</v>
      </c>
      <c r="J1023" s="45">
        <f ca="1">H1023-CONTROLE!$A$2</f>
        <v>-228</v>
      </c>
      <c r="K1023" s="46" t="str">
        <f t="shared" ca="1" si="158"/>
        <v>ENCERRADO</v>
      </c>
      <c r="L1023" s="42" t="s">
        <v>4269</v>
      </c>
      <c r="M1023" s="42" t="s">
        <v>4270</v>
      </c>
      <c r="N1023" s="42" t="s">
        <v>7774</v>
      </c>
      <c r="O1023" s="42"/>
      <c r="P1023" s="42"/>
      <c r="Q1023" s="629"/>
      <c r="R1023" s="629" t="s">
        <v>4647</v>
      </c>
      <c r="S1023" s="58" t="s">
        <v>6890</v>
      </c>
      <c r="T1023" s="42" t="s">
        <v>4301</v>
      </c>
      <c r="U1023" s="42" t="s">
        <v>7818</v>
      </c>
      <c r="V1023" s="42" t="s">
        <v>6343</v>
      </c>
      <c r="W1023" s="42" t="s">
        <v>4304</v>
      </c>
      <c r="X1023" s="553" t="s">
        <v>7818</v>
      </c>
      <c r="Y1023" s="48"/>
      <c r="Z1023" s="48"/>
      <c r="AA1023" s="48"/>
      <c r="AB1023" s="48"/>
      <c r="AC1023" s="48"/>
      <c r="AD1023" s="48"/>
      <c r="AE1023" s="48"/>
      <c r="AF1023" s="48"/>
      <c r="AG1023" s="48"/>
      <c r="AH1023" s="48"/>
      <c r="AI1023" s="48"/>
      <c r="AJ1023" s="48"/>
      <c r="AK1023" s="48"/>
      <c r="AL1023" s="48"/>
      <c r="AM1023" s="48"/>
      <c r="AN1023" s="48"/>
      <c r="AO1023" s="48"/>
      <c r="AP1023" s="48"/>
      <c r="AQ1023" s="48"/>
      <c r="AR1023" s="48"/>
      <c r="AS1023" s="48"/>
    </row>
    <row r="1024" spans="1:45" ht="14.25" customHeight="1">
      <c r="A1024" s="58" t="s">
        <v>7769</v>
      </c>
      <c r="B1024" s="42" t="s">
        <v>7770</v>
      </c>
      <c r="C1024" s="58"/>
      <c r="D1024" s="58" t="s">
        <v>7771</v>
      </c>
      <c r="E1024" s="49" t="s">
        <v>7772</v>
      </c>
      <c r="F1024" s="61" t="s">
        <v>25</v>
      </c>
      <c r="G1024" s="61">
        <v>44657</v>
      </c>
      <c r="H1024" s="62" t="s">
        <v>7773</v>
      </c>
      <c r="I1024" s="45" t="s">
        <v>199</v>
      </c>
      <c r="J1024" s="45">
        <f ca="1">H1024-CONTROLE!$A$2</f>
        <v>-228</v>
      </c>
      <c r="K1024" s="46" t="str">
        <f t="shared" ca="1" si="158"/>
        <v>ENCERRADO</v>
      </c>
      <c r="L1024" s="42" t="s">
        <v>4269</v>
      </c>
      <c r="M1024" s="42" t="s">
        <v>4270</v>
      </c>
      <c r="N1024" s="42" t="s">
        <v>7774</v>
      </c>
      <c r="O1024" s="42"/>
      <c r="P1024" s="42"/>
      <c r="Q1024" s="629"/>
      <c r="R1024" s="629" t="s">
        <v>673</v>
      </c>
      <c r="S1024" s="58" t="s">
        <v>7819</v>
      </c>
      <c r="T1024" s="42" t="s">
        <v>4273</v>
      </c>
      <c r="U1024" s="42" t="s">
        <v>7820</v>
      </c>
      <c r="V1024" s="42" t="s">
        <v>7821</v>
      </c>
      <c r="W1024" s="42" t="s">
        <v>7822</v>
      </c>
      <c r="X1024" s="553" t="s">
        <v>7823</v>
      </c>
      <c r="Y1024" s="48"/>
      <c r="Z1024" s="48"/>
      <c r="AA1024" s="48"/>
      <c r="AB1024" s="48"/>
      <c r="AC1024" s="48"/>
      <c r="AD1024" s="48"/>
      <c r="AE1024" s="48"/>
      <c r="AF1024" s="48"/>
      <c r="AG1024" s="48"/>
      <c r="AH1024" s="48"/>
      <c r="AI1024" s="48"/>
      <c r="AJ1024" s="48"/>
      <c r="AK1024" s="48"/>
      <c r="AL1024" s="48"/>
      <c r="AM1024" s="48"/>
      <c r="AN1024" s="48"/>
      <c r="AO1024" s="48"/>
      <c r="AP1024" s="48"/>
      <c r="AQ1024" s="48"/>
      <c r="AR1024" s="48"/>
      <c r="AS1024" s="48"/>
    </row>
    <row r="1025" spans="1:45" ht="14.25" customHeight="1">
      <c r="A1025" s="58" t="s">
        <v>7769</v>
      </c>
      <c r="B1025" s="42" t="s">
        <v>7770</v>
      </c>
      <c r="C1025" s="58"/>
      <c r="D1025" s="58" t="s">
        <v>7771</v>
      </c>
      <c r="E1025" s="49" t="s">
        <v>7772</v>
      </c>
      <c r="F1025" s="61" t="s">
        <v>25</v>
      </c>
      <c r="G1025" s="61">
        <v>44657</v>
      </c>
      <c r="H1025" s="62" t="s">
        <v>7773</v>
      </c>
      <c r="I1025" s="45" t="s">
        <v>199</v>
      </c>
      <c r="J1025" s="45">
        <f ca="1">H1025-CONTROLE!$A$2</f>
        <v>-228</v>
      </c>
      <c r="K1025" s="46" t="str">
        <f t="shared" ca="1" si="158"/>
        <v>ENCERRADO</v>
      </c>
      <c r="L1025" s="42" t="s">
        <v>4269</v>
      </c>
      <c r="M1025" s="42" t="s">
        <v>4270</v>
      </c>
      <c r="N1025" s="42" t="s">
        <v>7774</v>
      </c>
      <c r="O1025" s="42"/>
      <c r="P1025" s="42"/>
      <c r="Q1025" s="629"/>
      <c r="R1025" s="629" t="s">
        <v>673</v>
      </c>
      <c r="S1025" s="58"/>
      <c r="T1025" s="42"/>
      <c r="U1025" s="42" t="s">
        <v>7823</v>
      </c>
      <c r="V1025" s="42" t="s">
        <v>835</v>
      </c>
      <c r="W1025" s="42" t="s">
        <v>836</v>
      </c>
      <c r="X1025" s="553" t="s">
        <v>7823</v>
      </c>
      <c r="Y1025" s="48"/>
      <c r="Z1025" s="48"/>
      <c r="AA1025" s="48"/>
      <c r="AB1025" s="48"/>
      <c r="AC1025" s="48"/>
      <c r="AD1025" s="48"/>
      <c r="AE1025" s="48"/>
      <c r="AF1025" s="48"/>
      <c r="AG1025" s="48"/>
      <c r="AH1025" s="48"/>
      <c r="AI1025" s="48"/>
      <c r="AJ1025" s="48"/>
      <c r="AK1025" s="48"/>
      <c r="AL1025" s="48"/>
      <c r="AM1025" s="48"/>
      <c r="AN1025" s="48"/>
      <c r="AO1025" s="48"/>
      <c r="AP1025" s="48"/>
      <c r="AQ1025" s="48"/>
      <c r="AR1025" s="48"/>
      <c r="AS1025" s="48"/>
    </row>
    <row r="1026" spans="1:45" ht="14.25" customHeight="1">
      <c r="A1026" s="58" t="s">
        <v>7769</v>
      </c>
      <c r="B1026" s="42" t="s">
        <v>7770</v>
      </c>
      <c r="C1026" s="58"/>
      <c r="D1026" s="58" t="s">
        <v>7771</v>
      </c>
      <c r="E1026" s="49" t="s">
        <v>7772</v>
      </c>
      <c r="F1026" s="61" t="s">
        <v>25</v>
      </c>
      <c r="G1026" s="61">
        <v>44657</v>
      </c>
      <c r="H1026" s="62" t="s">
        <v>7773</v>
      </c>
      <c r="I1026" s="45" t="s">
        <v>199</v>
      </c>
      <c r="J1026" s="45">
        <f ca="1">H1026-CONTROLE!$A$2</f>
        <v>-228</v>
      </c>
      <c r="K1026" s="46" t="str">
        <f t="shared" ca="1" si="158"/>
        <v>ENCERRADO</v>
      </c>
      <c r="L1026" s="42" t="s">
        <v>4269</v>
      </c>
      <c r="M1026" s="42" t="s">
        <v>4270</v>
      </c>
      <c r="N1026" s="42" t="s">
        <v>7774</v>
      </c>
      <c r="O1026" s="42"/>
      <c r="P1026" s="42"/>
      <c r="Q1026" s="629"/>
      <c r="R1026" s="629" t="s">
        <v>1270</v>
      </c>
      <c r="S1026" s="58" t="s">
        <v>4294</v>
      </c>
      <c r="T1026" s="42" t="s">
        <v>4295</v>
      </c>
      <c r="U1026" s="42" t="s">
        <v>7824</v>
      </c>
      <c r="V1026" s="42" t="s">
        <v>4297</v>
      </c>
      <c r="W1026" s="42" t="s">
        <v>4298</v>
      </c>
      <c r="X1026" s="553" t="s">
        <v>7824</v>
      </c>
      <c r="Y1026" s="48"/>
      <c r="Z1026" s="48"/>
      <c r="AA1026" s="48"/>
      <c r="AB1026" s="48"/>
      <c r="AC1026" s="48"/>
      <c r="AD1026" s="48"/>
      <c r="AE1026" s="48"/>
      <c r="AF1026" s="48"/>
      <c r="AG1026" s="48"/>
      <c r="AH1026" s="48"/>
      <c r="AI1026" s="48"/>
      <c r="AJ1026" s="48"/>
      <c r="AK1026" s="48"/>
      <c r="AL1026" s="48"/>
      <c r="AM1026" s="48"/>
      <c r="AN1026" s="48"/>
      <c r="AO1026" s="48"/>
      <c r="AP1026" s="48"/>
      <c r="AQ1026" s="48"/>
      <c r="AR1026" s="48"/>
      <c r="AS1026" s="48"/>
    </row>
    <row r="1027" spans="1:45" ht="14.25" customHeight="1">
      <c r="A1027" s="58" t="s">
        <v>7769</v>
      </c>
      <c r="B1027" s="42" t="s">
        <v>7770</v>
      </c>
      <c r="C1027" s="58"/>
      <c r="D1027" s="58" t="s">
        <v>7771</v>
      </c>
      <c r="E1027" s="49" t="s">
        <v>7772</v>
      </c>
      <c r="F1027" s="61" t="s">
        <v>25</v>
      </c>
      <c r="G1027" s="61">
        <v>44657</v>
      </c>
      <c r="H1027" s="62" t="s">
        <v>7773</v>
      </c>
      <c r="I1027" s="45" t="s">
        <v>199</v>
      </c>
      <c r="J1027" s="45">
        <f ca="1">H1027-CONTROLE!$A$2</f>
        <v>-228</v>
      </c>
      <c r="K1027" s="46" t="str">
        <f t="shared" ca="1" si="158"/>
        <v>ENCERRADO</v>
      </c>
      <c r="L1027" s="42" t="s">
        <v>4269</v>
      </c>
      <c r="M1027" s="42" t="s">
        <v>4270</v>
      </c>
      <c r="N1027" s="42" t="s">
        <v>7774</v>
      </c>
      <c r="O1027" s="42"/>
      <c r="P1027" s="42"/>
      <c r="Q1027" s="629"/>
      <c r="R1027" s="629" t="s">
        <v>4288</v>
      </c>
      <c r="S1027" s="58" t="s">
        <v>4289</v>
      </c>
      <c r="T1027" s="42" t="s">
        <v>4290</v>
      </c>
      <c r="U1027" s="42" t="s">
        <v>7825</v>
      </c>
      <c r="V1027" s="42" t="s">
        <v>7826</v>
      </c>
      <c r="W1027" s="42" t="s">
        <v>4293</v>
      </c>
      <c r="X1027" s="553" t="s">
        <v>7825</v>
      </c>
      <c r="Y1027" s="48"/>
      <c r="Z1027" s="48"/>
      <c r="AA1027" s="48"/>
      <c r="AB1027" s="48"/>
      <c r="AC1027" s="48"/>
      <c r="AD1027" s="48"/>
      <c r="AE1027" s="48"/>
      <c r="AF1027" s="48"/>
      <c r="AG1027" s="48"/>
      <c r="AH1027" s="48"/>
      <c r="AI1027" s="48"/>
      <c r="AJ1027" s="48"/>
      <c r="AK1027" s="48"/>
      <c r="AL1027" s="48"/>
      <c r="AM1027" s="48"/>
      <c r="AN1027" s="48"/>
      <c r="AO1027" s="48"/>
      <c r="AP1027" s="48"/>
      <c r="AQ1027" s="48"/>
      <c r="AR1027" s="48"/>
      <c r="AS1027" s="48"/>
    </row>
    <row r="1028" spans="1:45" ht="14.25" customHeight="1">
      <c r="A1028" s="58" t="s">
        <v>7769</v>
      </c>
      <c r="B1028" s="42" t="s">
        <v>7770</v>
      </c>
      <c r="C1028" s="58"/>
      <c r="D1028" s="58" t="s">
        <v>7771</v>
      </c>
      <c r="E1028" s="49" t="s">
        <v>7772</v>
      </c>
      <c r="F1028" s="61" t="s">
        <v>25</v>
      </c>
      <c r="G1028" s="61">
        <v>44657</v>
      </c>
      <c r="H1028" s="62" t="s">
        <v>7773</v>
      </c>
      <c r="I1028" s="45" t="s">
        <v>199</v>
      </c>
      <c r="J1028" s="45">
        <f ca="1">H1028-CONTROLE!$A$2</f>
        <v>-228</v>
      </c>
      <c r="K1028" s="46" t="str">
        <f t="shared" ca="1" si="158"/>
        <v>ENCERRADO</v>
      </c>
      <c r="L1028" s="42" t="s">
        <v>4269</v>
      </c>
      <c r="M1028" s="42" t="s">
        <v>4270</v>
      </c>
      <c r="N1028" s="42" t="s">
        <v>7774</v>
      </c>
      <c r="O1028" s="42"/>
      <c r="P1028" s="42"/>
      <c r="Q1028" s="629"/>
      <c r="R1028" s="629" t="s">
        <v>458</v>
      </c>
      <c r="S1028" s="58" t="s">
        <v>4585</v>
      </c>
      <c r="T1028" s="42" t="s">
        <v>5035</v>
      </c>
      <c r="U1028" s="42" t="s">
        <v>7827</v>
      </c>
      <c r="V1028" s="42" t="s">
        <v>4659</v>
      </c>
      <c r="W1028" s="42" t="s">
        <v>825</v>
      </c>
      <c r="X1028" s="553" t="s">
        <v>7827</v>
      </c>
      <c r="Y1028" s="48"/>
      <c r="Z1028" s="48"/>
      <c r="AA1028" s="48"/>
      <c r="AB1028" s="48"/>
      <c r="AC1028" s="48"/>
      <c r="AD1028" s="48"/>
      <c r="AE1028" s="48"/>
      <c r="AF1028" s="48"/>
      <c r="AG1028" s="48"/>
      <c r="AH1028" s="48"/>
      <c r="AI1028" s="48"/>
      <c r="AJ1028" s="48"/>
      <c r="AK1028" s="48"/>
      <c r="AL1028" s="48"/>
      <c r="AM1028" s="48"/>
      <c r="AN1028" s="48"/>
      <c r="AO1028" s="48"/>
      <c r="AP1028" s="48"/>
      <c r="AQ1028" s="48"/>
      <c r="AR1028" s="48"/>
      <c r="AS1028" s="48"/>
    </row>
    <row r="1029" spans="1:45" ht="14.25" customHeight="1">
      <c r="A1029" s="58" t="s">
        <v>7769</v>
      </c>
      <c r="B1029" s="42" t="s">
        <v>7770</v>
      </c>
      <c r="C1029" s="58"/>
      <c r="D1029" s="58" t="s">
        <v>7771</v>
      </c>
      <c r="E1029" s="49" t="s">
        <v>7772</v>
      </c>
      <c r="F1029" s="61" t="s">
        <v>25</v>
      </c>
      <c r="G1029" s="61">
        <v>44657</v>
      </c>
      <c r="H1029" s="62" t="s">
        <v>7773</v>
      </c>
      <c r="I1029" s="45" t="s">
        <v>199</v>
      </c>
      <c r="J1029" s="45">
        <f ca="1">H1029-CONTROLE!$A$2</f>
        <v>-228</v>
      </c>
      <c r="K1029" s="46" t="str">
        <f t="shared" ca="1" si="158"/>
        <v>ENCERRADO</v>
      </c>
      <c r="L1029" s="42" t="s">
        <v>4269</v>
      </c>
      <c r="M1029" s="42" t="s">
        <v>4270</v>
      </c>
      <c r="N1029" s="42" t="s">
        <v>7774</v>
      </c>
      <c r="O1029" s="42"/>
      <c r="P1029" s="42"/>
      <c r="Q1029" s="629"/>
      <c r="R1029" s="629" t="s">
        <v>4276</v>
      </c>
      <c r="S1029" s="58" t="s">
        <v>7828</v>
      </c>
      <c r="T1029" s="42" t="s">
        <v>7829</v>
      </c>
      <c r="U1029" s="42" t="s">
        <v>7830</v>
      </c>
      <c r="V1029" s="42" t="s">
        <v>7831</v>
      </c>
      <c r="W1029" s="42" t="s">
        <v>7832</v>
      </c>
      <c r="X1029" s="553" t="s">
        <v>7830</v>
      </c>
      <c r="Y1029" s="48"/>
      <c r="Z1029" s="48"/>
      <c r="AA1029" s="48"/>
      <c r="AB1029" s="48"/>
      <c r="AC1029" s="48"/>
      <c r="AD1029" s="48"/>
      <c r="AE1029" s="48"/>
      <c r="AF1029" s="48"/>
      <c r="AG1029" s="48"/>
      <c r="AH1029" s="48"/>
      <c r="AI1029" s="48"/>
      <c r="AJ1029" s="48"/>
      <c r="AK1029" s="48"/>
      <c r="AL1029" s="48"/>
      <c r="AM1029" s="48"/>
      <c r="AN1029" s="48"/>
      <c r="AO1029" s="48"/>
      <c r="AP1029" s="48"/>
      <c r="AQ1029" s="48"/>
      <c r="AR1029" s="48"/>
      <c r="AS1029" s="48"/>
    </row>
    <row r="1030" spans="1:45" ht="14.25" customHeight="1">
      <c r="A1030" s="58" t="s">
        <v>7769</v>
      </c>
      <c r="B1030" s="42" t="s">
        <v>7770</v>
      </c>
      <c r="C1030" s="58"/>
      <c r="D1030" s="58" t="s">
        <v>7771</v>
      </c>
      <c r="E1030" s="49" t="s">
        <v>7772</v>
      </c>
      <c r="F1030" s="61" t="s">
        <v>25</v>
      </c>
      <c r="G1030" s="61">
        <v>44657</v>
      </c>
      <c r="H1030" s="62" t="s">
        <v>7773</v>
      </c>
      <c r="I1030" s="45" t="s">
        <v>199</v>
      </c>
      <c r="J1030" s="45">
        <f ca="1">H1030-CONTROLE!$A$2</f>
        <v>-228</v>
      </c>
      <c r="K1030" s="46" t="str">
        <f t="shared" ca="1" si="158"/>
        <v>ENCERRADO</v>
      </c>
      <c r="L1030" s="42" t="s">
        <v>4269</v>
      </c>
      <c r="M1030" s="42" t="s">
        <v>4270</v>
      </c>
      <c r="N1030" s="42" t="s">
        <v>7774</v>
      </c>
      <c r="O1030" s="42"/>
      <c r="P1030" s="42"/>
      <c r="Q1030" s="629"/>
      <c r="R1030" s="629" t="s">
        <v>407</v>
      </c>
      <c r="S1030" s="58" t="s">
        <v>519</v>
      </c>
      <c r="T1030" s="42" t="s">
        <v>520</v>
      </c>
      <c r="U1030" s="42" t="s">
        <v>7833</v>
      </c>
      <c r="V1030" s="42" t="s">
        <v>4294</v>
      </c>
      <c r="W1030" s="42" t="s">
        <v>4295</v>
      </c>
      <c r="X1030" s="553" t="s">
        <v>7833</v>
      </c>
      <c r="Y1030" s="48"/>
      <c r="Z1030" s="48"/>
      <c r="AA1030" s="48"/>
      <c r="AB1030" s="48"/>
      <c r="AC1030" s="48"/>
      <c r="AD1030" s="48"/>
      <c r="AE1030" s="48"/>
      <c r="AF1030" s="48"/>
      <c r="AG1030" s="48"/>
      <c r="AH1030" s="48"/>
      <c r="AI1030" s="48"/>
      <c r="AJ1030" s="48"/>
      <c r="AK1030" s="48"/>
      <c r="AL1030" s="48"/>
      <c r="AM1030" s="48"/>
      <c r="AN1030" s="48"/>
      <c r="AO1030" s="48"/>
      <c r="AP1030" s="48"/>
      <c r="AQ1030" s="48"/>
      <c r="AR1030" s="48"/>
      <c r="AS1030" s="48"/>
    </row>
    <row r="1031" spans="1:45" ht="14.25" customHeight="1">
      <c r="A1031" s="58" t="s">
        <v>7769</v>
      </c>
      <c r="B1031" s="42" t="s">
        <v>7770</v>
      </c>
      <c r="C1031" s="58"/>
      <c r="D1031" s="58" t="s">
        <v>7771</v>
      </c>
      <c r="E1031" s="49" t="s">
        <v>7772</v>
      </c>
      <c r="F1031" s="61" t="s">
        <v>25</v>
      </c>
      <c r="G1031" s="61">
        <v>44657</v>
      </c>
      <c r="H1031" s="62" t="s">
        <v>7773</v>
      </c>
      <c r="I1031" s="45" t="s">
        <v>199</v>
      </c>
      <c r="J1031" s="45">
        <f ca="1">H1031-CONTROLE!$A$2</f>
        <v>-228</v>
      </c>
      <c r="K1031" s="46" t="str">
        <f t="shared" ca="1" si="158"/>
        <v>ENCERRADO</v>
      </c>
      <c r="L1031" s="42" t="s">
        <v>4269</v>
      </c>
      <c r="M1031" s="42" t="s">
        <v>4270</v>
      </c>
      <c r="N1031" s="42" t="s">
        <v>7774</v>
      </c>
      <c r="O1031" s="42" t="s">
        <v>5136</v>
      </c>
      <c r="P1031" s="42" t="s">
        <v>5137</v>
      </c>
      <c r="Q1031" s="629" t="s">
        <v>7774</v>
      </c>
      <c r="R1031" s="629" t="s">
        <v>4669</v>
      </c>
      <c r="S1031" s="58" t="s">
        <v>7834</v>
      </c>
      <c r="T1031" s="42" t="s">
        <v>7453</v>
      </c>
      <c r="U1031" s="42" t="s">
        <v>7835</v>
      </c>
      <c r="V1031" s="42" t="s">
        <v>7836</v>
      </c>
      <c r="W1031" s="42" t="s">
        <v>1751</v>
      </c>
      <c r="X1031" s="553" t="s">
        <v>7835</v>
      </c>
      <c r="Y1031" s="48"/>
      <c r="Z1031" s="48"/>
      <c r="AA1031" s="48"/>
      <c r="AB1031" s="48"/>
      <c r="AC1031" s="48"/>
      <c r="AD1031" s="48"/>
      <c r="AE1031" s="48"/>
      <c r="AF1031" s="48"/>
      <c r="AG1031" s="48"/>
      <c r="AH1031" s="48"/>
      <c r="AI1031" s="48"/>
      <c r="AJ1031" s="48"/>
      <c r="AK1031" s="48"/>
      <c r="AL1031" s="48"/>
      <c r="AM1031" s="48"/>
      <c r="AN1031" s="48"/>
      <c r="AO1031" s="48"/>
      <c r="AP1031" s="48"/>
      <c r="AQ1031" s="48"/>
      <c r="AR1031" s="48"/>
      <c r="AS1031" s="48"/>
    </row>
    <row r="1032" spans="1:45" ht="14.25" customHeight="1">
      <c r="A1032" s="58" t="s">
        <v>7769</v>
      </c>
      <c r="B1032" s="42" t="s">
        <v>7770</v>
      </c>
      <c r="C1032" s="58"/>
      <c r="D1032" s="58" t="s">
        <v>7771</v>
      </c>
      <c r="E1032" s="49" t="s">
        <v>7772</v>
      </c>
      <c r="F1032" s="61" t="s">
        <v>25</v>
      </c>
      <c r="G1032" s="61">
        <v>44657</v>
      </c>
      <c r="H1032" s="62" t="s">
        <v>7773</v>
      </c>
      <c r="I1032" s="45" t="s">
        <v>199</v>
      </c>
      <c r="J1032" s="45">
        <f ca="1">H1032-CONTROLE!$A$2</f>
        <v>-228</v>
      </c>
      <c r="K1032" s="46" t="str">
        <f t="shared" ca="1" si="158"/>
        <v>ENCERRADO</v>
      </c>
      <c r="L1032" s="42" t="s">
        <v>4269</v>
      </c>
      <c r="M1032" s="42" t="s">
        <v>4270</v>
      </c>
      <c r="N1032" s="42" t="s">
        <v>7774</v>
      </c>
      <c r="O1032" s="42" t="s">
        <v>7776</v>
      </c>
      <c r="P1032" s="42" t="s">
        <v>7777</v>
      </c>
      <c r="Q1032" s="629" t="s">
        <v>7774</v>
      </c>
      <c r="R1032" s="629" t="s">
        <v>4305</v>
      </c>
      <c r="S1032" s="58" t="s">
        <v>4663</v>
      </c>
      <c r="T1032" s="42" t="s">
        <v>4307</v>
      </c>
      <c r="U1032" s="42" t="s">
        <v>7837</v>
      </c>
      <c r="V1032" s="42" t="s">
        <v>7838</v>
      </c>
      <c r="W1032" s="42" t="s">
        <v>4309</v>
      </c>
      <c r="X1032" s="553" t="s">
        <v>7837</v>
      </c>
      <c r="Y1032" s="48"/>
      <c r="Z1032" s="48"/>
      <c r="AA1032" s="48"/>
      <c r="AB1032" s="48"/>
      <c r="AC1032" s="48"/>
      <c r="AD1032" s="48"/>
      <c r="AE1032" s="48"/>
      <c r="AF1032" s="48"/>
      <c r="AG1032" s="48"/>
      <c r="AH1032" s="48"/>
      <c r="AI1032" s="48"/>
      <c r="AJ1032" s="48"/>
      <c r="AK1032" s="48"/>
      <c r="AL1032" s="48"/>
      <c r="AM1032" s="48"/>
      <c r="AN1032" s="48"/>
      <c r="AO1032" s="48"/>
      <c r="AP1032" s="48"/>
      <c r="AQ1032" s="48"/>
      <c r="AR1032" s="48"/>
      <c r="AS1032" s="48"/>
    </row>
    <row r="1033" spans="1:45" ht="14.25" customHeight="1">
      <c r="A1033" s="254" t="s">
        <v>7839</v>
      </c>
      <c r="B1033" s="259" t="s">
        <v>6754</v>
      </c>
      <c r="C1033" s="259" t="s">
        <v>7840</v>
      </c>
      <c r="D1033" s="259" t="s">
        <v>6756</v>
      </c>
      <c r="E1033" s="407" t="s">
        <v>6757</v>
      </c>
      <c r="F1033" s="573"/>
      <c r="G1033" s="573">
        <v>43959</v>
      </c>
      <c r="H1033" s="574" t="s">
        <v>7841</v>
      </c>
      <c r="I1033" s="249" t="s">
        <v>440</v>
      </c>
      <c r="J1033" s="249" t="e">
        <f ca="1">H1033-CONTROLE!$A$2</f>
        <v>#VALUE!</v>
      </c>
      <c r="K1033" s="534" t="e">
        <f t="shared" ca="1" si="158"/>
        <v>#VALUE!</v>
      </c>
      <c r="L1033" s="259" t="s">
        <v>897</v>
      </c>
      <c r="M1033" s="247" t="s">
        <v>898</v>
      </c>
      <c r="N1033" s="247"/>
      <c r="O1033" s="247"/>
      <c r="P1033" s="279"/>
      <c r="Q1033" s="259"/>
      <c r="R1033" s="259" t="s">
        <v>444</v>
      </c>
      <c r="S1033" s="247" t="s">
        <v>895</v>
      </c>
      <c r="T1033" s="247" t="s">
        <v>7842</v>
      </c>
      <c r="U1033" s="247"/>
      <c r="V1033" s="247"/>
      <c r="W1033" s="247"/>
      <c r="X1033" s="553"/>
      <c r="Y1033" s="48"/>
      <c r="Z1033" s="48"/>
      <c r="AA1033" s="48"/>
      <c r="AB1033" s="48"/>
      <c r="AC1033" s="48"/>
      <c r="AD1033" s="48"/>
      <c r="AE1033" s="48"/>
      <c r="AF1033" s="48"/>
      <c r="AG1033" s="48"/>
      <c r="AH1033" s="48"/>
      <c r="AI1033" s="48"/>
      <c r="AJ1033" s="48"/>
      <c r="AK1033" s="48"/>
      <c r="AL1033" s="48"/>
      <c r="AM1033" s="48"/>
      <c r="AN1033" s="48"/>
      <c r="AO1033" s="48"/>
      <c r="AP1033" s="48"/>
      <c r="AQ1033" s="48"/>
      <c r="AR1033" s="48"/>
      <c r="AS1033" s="48"/>
    </row>
    <row r="1034" spans="1:45" ht="14.25" customHeight="1">
      <c r="A1034" s="58" t="s">
        <v>7843</v>
      </c>
      <c r="B1034" s="42" t="s">
        <v>6583</v>
      </c>
      <c r="C1034" s="55" t="s">
        <v>7844</v>
      </c>
      <c r="D1034" s="58" t="s">
        <v>6585</v>
      </c>
      <c r="E1034" s="49" t="s">
        <v>1103</v>
      </c>
      <c r="F1034" s="49" t="s">
        <v>198</v>
      </c>
      <c r="G1034" s="61" t="s">
        <v>7845</v>
      </c>
      <c r="H1034" s="62" t="s">
        <v>7846</v>
      </c>
      <c r="I1034" s="45" t="s">
        <v>153</v>
      </c>
      <c r="J1034" s="45">
        <f ca="1">H1034-CONTROLE!$A$2</f>
        <v>-632</v>
      </c>
      <c r="K1034" s="534" t="str">
        <f t="shared" ca="1" si="158"/>
        <v>ENCERRADO</v>
      </c>
      <c r="L1034" s="42" t="s">
        <v>6267</v>
      </c>
      <c r="M1034" s="42" t="s">
        <v>2986</v>
      </c>
      <c r="N1034" s="122"/>
      <c r="O1034" s="42" t="s">
        <v>1314</v>
      </c>
      <c r="P1034" s="42" t="s">
        <v>920</v>
      </c>
      <c r="Q1034" s="122"/>
      <c r="R1034" s="55" t="s">
        <v>7847</v>
      </c>
      <c r="S1034" s="42" t="s">
        <v>2420</v>
      </c>
      <c r="T1034" s="128" t="s">
        <v>2421</v>
      </c>
      <c r="U1034" s="122"/>
      <c r="V1034" s="42" t="s">
        <v>1841</v>
      </c>
      <c r="W1034" s="42" t="s">
        <v>1355</v>
      </c>
      <c r="X1034" s="122"/>
      <c r="Y1034" s="123"/>
      <c r="Z1034" s="48"/>
      <c r="AA1034" s="48"/>
      <c r="AB1034" s="48"/>
      <c r="AC1034" s="48"/>
      <c r="AD1034" s="48"/>
      <c r="AE1034" s="48"/>
      <c r="AF1034" s="48"/>
      <c r="AG1034" s="48"/>
      <c r="AH1034" s="48"/>
      <c r="AI1034" s="48"/>
      <c r="AJ1034" s="48"/>
      <c r="AK1034" s="48"/>
      <c r="AL1034" s="48"/>
      <c r="AM1034" s="48"/>
      <c r="AN1034" s="48"/>
      <c r="AO1034" s="48"/>
      <c r="AP1034" s="48"/>
      <c r="AQ1034" s="48"/>
      <c r="AR1034" s="48"/>
      <c r="AS1034" s="48"/>
    </row>
    <row r="1035" spans="1:45" ht="14.25" customHeight="1">
      <c r="A1035" s="58" t="s">
        <v>7843</v>
      </c>
      <c r="B1035" s="42" t="s">
        <v>6583</v>
      </c>
      <c r="C1035" s="55" t="s">
        <v>7844</v>
      </c>
      <c r="D1035" s="58" t="s">
        <v>6585</v>
      </c>
      <c r="E1035" s="49" t="s">
        <v>1103</v>
      </c>
      <c r="F1035" s="49" t="s">
        <v>198</v>
      </c>
      <c r="G1035" s="61" t="s">
        <v>7845</v>
      </c>
      <c r="H1035" s="62" t="s">
        <v>7846</v>
      </c>
      <c r="I1035" s="45" t="s">
        <v>153</v>
      </c>
      <c r="J1035" s="45">
        <f ca="1">H1035-CONTROLE!$A$2</f>
        <v>-632</v>
      </c>
      <c r="K1035" s="534" t="str">
        <f t="shared" ca="1" si="158"/>
        <v>ENCERRADO</v>
      </c>
      <c r="L1035" s="42" t="s">
        <v>6267</v>
      </c>
      <c r="M1035" s="42" t="s">
        <v>2986</v>
      </c>
      <c r="N1035" s="122"/>
      <c r="O1035" s="42" t="s">
        <v>1314</v>
      </c>
      <c r="P1035" s="42" t="s">
        <v>920</v>
      </c>
      <c r="Q1035" s="122"/>
      <c r="R1035" s="55" t="s">
        <v>7848</v>
      </c>
      <c r="S1035" s="42" t="s">
        <v>2506</v>
      </c>
      <c r="T1035" s="128" t="s">
        <v>2507</v>
      </c>
      <c r="U1035" s="122"/>
      <c r="V1035" s="42" t="s">
        <v>790</v>
      </c>
      <c r="W1035" s="42" t="s">
        <v>791</v>
      </c>
      <c r="X1035" s="122"/>
      <c r="Y1035" s="123"/>
      <c r="Z1035" s="48"/>
      <c r="AA1035" s="48"/>
      <c r="AB1035" s="48"/>
      <c r="AC1035" s="48"/>
      <c r="AD1035" s="48"/>
      <c r="AE1035" s="48"/>
      <c r="AF1035" s="48"/>
      <c r="AG1035" s="48"/>
      <c r="AH1035" s="48"/>
      <c r="AI1035" s="48"/>
      <c r="AJ1035" s="48"/>
      <c r="AK1035" s="48"/>
      <c r="AL1035" s="48"/>
      <c r="AM1035" s="48"/>
      <c r="AN1035" s="48"/>
      <c r="AO1035" s="48"/>
      <c r="AP1035" s="48"/>
      <c r="AQ1035" s="48"/>
      <c r="AR1035" s="48"/>
      <c r="AS1035" s="48"/>
    </row>
    <row r="1036" spans="1:45" ht="14.25" customHeight="1">
      <c r="A1036" s="254" t="s">
        <v>7849</v>
      </c>
      <c r="B1036" s="259" t="s">
        <v>7850</v>
      </c>
      <c r="C1036" s="259"/>
      <c r="D1036" s="259" t="s">
        <v>5018</v>
      </c>
      <c r="E1036" s="407" t="s">
        <v>7851</v>
      </c>
      <c r="F1036" s="573"/>
      <c r="G1036" s="573">
        <v>44032</v>
      </c>
      <c r="H1036" s="574" t="s">
        <v>7852</v>
      </c>
      <c r="I1036" s="338" t="s">
        <v>236</v>
      </c>
      <c r="J1036" s="338">
        <f ca="1">H1036-CONTROLE!$A$2</f>
        <v>-854</v>
      </c>
      <c r="K1036" s="534" t="str">
        <f t="shared" ca="1" si="158"/>
        <v>ENCERRADO</v>
      </c>
      <c r="L1036" s="259" t="s">
        <v>1402</v>
      </c>
      <c r="M1036" s="247" t="s">
        <v>1403</v>
      </c>
      <c r="N1036" s="247"/>
      <c r="O1036" s="247" t="s">
        <v>7853</v>
      </c>
      <c r="P1036" s="247" t="s">
        <v>7854</v>
      </c>
      <c r="Q1036" s="259"/>
      <c r="R1036" s="259" t="s">
        <v>4661</v>
      </c>
      <c r="S1036" s="247" t="s">
        <v>1399</v>
      </c>
      <c r="T1036" s="292" t="s">
        <v>1400</v>
      </c>
      <c r="U1036" s="247"/>
      <c r="V1036" s="247" t="s">
        <v>4289</v>
      </c>
      <c r="W1036" s="247" t="s">
        <v>4290</v>
      </c>
      <c r="X1036" s="553"/>
      <c r="Y1036" s="48"/>
      <c r="Z1036" s="48"/>
      <c r="AA1036" s="48"/>
      <c r="AB1036" s="48"/>
      <c r="AC1036" s="48"/>
      <c r="AD1036" s="48"/>
      <c r="AE1036" s="48"/>
      <c r="AF1036" s="48"/>
      <c r="AG1036" s="48"/>
      <c r="AH1036" s="48"/>
      <c r="AI1036" s="48"/>
      <c r="AJ1036" s="48"/>
      <c r="AK1036" s="48"/>
      <c r="AL1036" s="48"/>
      <c r="AM1036" s="48"/>
      <c r="AN1036" s="48"/>
      <c r="AO1036" s="48"/>
      <c r="AP1036" s="48"/>
      <c r="AQ1036" s="48"/>
      <c r="AR1036" s="48"/>
      <c r="AS1036" s="48"/>
    </row>
    <row r="1037" spans="1:45" ht="14.25" customHeight="1">
      <c r="A1037" s="254" t="s">
        <v>7855</v>
      </c>
      <c r="B1037" s="259" t="s">
        <v>6754</v>
      </c>
      <c r="C1037" s="259" t="s">
        <v>7856</v>
      </c>
      <c r="D1037" s="259" t="s">
        <v>6781</v>
      </c>
      <c r="E1037" s="407" t="s">
        <v>6757</v>
      </c>
      <c r="F1037" s="573"/>
      <c r="G1037" s="573">
        <v>44075</v>
      </c>
      <c r="H1037" s="574" t="s">
        <v>7857</v>
      </c>
      <c r="I1037" s="249" t="s">
        <v>633</v>
      </c>
      <c r="J1037" s="249">
        <f ca="1">H1037-$A$2</f>
        <v>-812</v>
      </c>
      <c r="K1037" s="534" t="str">
        <f t="shared" ca="1" si="158"/>
        <v>ENCERRADO</v>
      </c>
      <c r="L1037" s="247" t="s">
        <v>110</v>
      </c>
      <c r="M1037" s="247" t="s">
        <v>477</v>
      </c>
      <c r="N1037" s="247"/>
      <c r="O1037" s="247" t="s">
        <v>113</v>
      </c>
      <c r="P1037" s="247" t="s">
        <v>479</v>
      </c>
      <c r="Q1037" s="259"/>
      <c r="R1037" s="259" t="s">
        <v>115</v>
      </c>
      <c r="S1037" s="247" t="s">
        <v>5491</v>
      </c>
      <c r="T1037" s="247" t="s">
        <v>1593</v>
      </c>
      <c r="U1037" s="259"/>
      <c r="V1037" s="259" t="s">
        <v>481</v>
      </c>
      <c r="W1037" s="259" t="s">
        <v>482</v>
      </c>
      <c r="X1037" s="553"/>
      <c r="Y1037" s="48"/>
      <c r="Z1037" s="48"/>
      <c r="AA1037" s="48"/>
      <c r="AB1037" s="48"/>
      <c r="AC1037" s="48"/>
      <c r="AD1037" s="48"/>
      <c r="AE1037" s="48"/>
      <c r="AF1037" s="48"/>
      <c r="AG1037" s="48"/>
      <c r="AH1037" s="48"/>
      <c r="AI1037" s="48"/>
      <c r="AJ1037" s="48"/>
      <c r="AK1037" s="48"/>
      <c r="AL1037" s="48"/>
      <c r="AM1037" s="48"/>
      <c r="AN1037" s="48"/>
      <c r="AO1037" s="48"/>
      <c r="AP1037" s="48"/>
      <c r="AQ1037" s="48"/>
      <c r="AR1037" s="48"/>
      <c r="AS1037" s="48"/>
    </row>
    <row r="1038" spans="1:45" ht="14.25" customHeight="1">
      <c r="A1038" s="259" t="s">
        <v>7858</v>
      </c>
      <c r="B1038" s="259" t="s">
        <v>7859</v>
      </c>
      <c r="C1038" s="259"/>
      <c r="D1038" s="259" t="s">
        <v>2643</v>
      </c>
      <c r="E1038" s="407" t="s">
        <v>2644</v>
      </c>
      <c r="F1038" s="573"/>
      <c r="G1038" s="573">
        <v>44155</v>
      </c>
      <c r="H1038" s="573">
        <v>44519</v>
      </c>
      <c r="I1038" s="574" t="s">
        <v>55</v>
      </c>
      <c r="J1038" s="249">
        <f ca="1">H1038-CONTROLE!$A$2</f>
        <v>-731</v>
      </c>
      <c r="K1038" s="534" t="str">
        <f t="shared" ca="1" si="158"/>
        <v>ENCERRADO</v>
      </c>
      <c r="L1038" s="259" t="s">
        <v>105</v>
      </c>
      <c r="M1038" s="461" t="s">
        <v>7860</v>
      </c>
      <c r="N1038" s="259"/>
      <c r="O1038" s="259" t="s">
        <v>102</v>
      </c>
      <c r="P1038" s="461" t="s">
        <v>7861</v>
      </c>
      <c r="Q1038" s="38"/>
      <c r="R1038" s="38" t="s">
        <v>104</v>
      </c>
      <c r="S1038" s="259" t="s">
        <v>6412</v>
      </c>
      <c r="T1038" s="461" t="s">
        <v>7862</v>
      </c>
      <c r="U1038" s="630"/>
      <c r="V1038" s="630" t="s">
        <v>7863</v>
      </c>
      <c r="W1038" s="561" t="s">
        <v>7864</v>
      </c>
      <c r="X1038" s="553"/>
      <c r="Y1038" s="48"/>
      <c r="Z1038" s="48"/>
      <c r="AA1038" s="48"/>
      <c r="AB1038" s="48"/>
      <c r="AC1038" s="48"/>
      <c r="AD1038" s="48"/>
      <c r="AE1038" s="48"/>
      <c r="AF1038" s="48"/>
      <c r="AG1038" s="48"/>
      <c r="AH1038" s="48"/>
      <c r="AI1038" s="48"/>
      <c r="AJ1038" s="48"/>
      <c r="AK1038" s="48"/>
      <c r="AL1038" s="48"/>
      <c r="AM1038" s="48"/>
      <c r="AN1038" s="48"/>
      <c r="AO1038" s="48"/>
      <c r="AP1038" s="48"/>
      <c r="AQ1038" s="48"/>
      <c r="AR1038" s="48"/>
      <c r="AS1038" s="48"/>
    </row>
    <row r="1039" spans="1:45" ht="14.25" customHeight="1">
      <c r="A1039" s="259" t="s">
        <v>7865</v>
      </c>
      <c r="B1039" s="259" t="s">
        <v>7866</v>
      </c>
      <c r="C1039" s="259" t="s">
        <v>7867</v>
      </c>
      <c r="D1039" s="259" t="s">
        <v>7868</v>
      </c>
      <c r="E1039" s="407" t="s">
        <v>7869</v>
      </c>
      <c r="F1039" s="573"/>
      <c r="G1039" s="573">
        <v>44166</v>
      </c>
      <c r="H1039" s="573">
        <v>44346</v>
      </c>
      <c r="I1039" s="574" t="s">
        <v>440</v>
      </c>
      <c r="J1039" s="249">
        <f ca="1">H1039-CONTROLE!$A$2</f>
        <v>-904</v>
      </c>
      <c r="K1039" s="534" t="str">
        <f t="shared" ca="1" si="158"/>
        <v>ENCERRADO</v>
      </c>
      <c r="L1039" s="259" t="s">
        <v>7870</v>
      </c>
      <c r="M1039" s="631" t="s">
        <v>7871</v>
      </c>
      <c r="N1039" s="258"/>
      <c r="O1039" s="258" t="s">
        <v>4932</v>
      </c>
      <c r="P1039" s="631" t="s">
        <v>4933</v>
      </c>
      <c r="Q1039" s="632"/>
      <c r="R1039" s="632" t="s">
        <v>1407</v>
      </c>
      <c r="S1039" s="18" t="s">
        <v>1872</v>
      </c>
      <c r="T1039" s="614" t="s">
        <v>7872</v>
      </c>
      <c r="U1039" s="18"/>
      <c r="V1039" s="18" t="s">
        <v>3353</v>
      </c>
      <c r="W1039" s="614" t="s">
        <v>247</v>
      </c>
      <c r="X1039" s="553"/>
      <c r="Y1039" s="48"/>
      <c r="Z1039" s="48"/>
      <c r="AA1039" s="48"/>
      <c r="AB1039" s="48"/>
      <c r="AC1039" s="48"/>
      <c r="AD1039" s="48"/>
      <c r="AE1039" s="48"/>
      <c r="AF1039" s="48"/>
      <c r="AG1039" s="48"/>
      <c r="AH1039" s="48"/>
      <c r="AI1039" s="48"/>
      <c r="AJ1039" s="48"/>
      <c r="AK1039" s="48"/>
      <c r="AL1039" s="48"/>
      <c r="AM1039" s="48"/>
      <c r="AN1039" s="48"/>
      <c r="AO1039" s="48"/>
      <c r="AP1039" s="48"/>
      <c r="AQ1039" s="48"/>
      <c r="AR1039" s="48"/>
      <c r="AS1039" s="48"/>
    </row>
    <row r="1040" spans="1:45" ht="14.25" customHeight="1">
      <c r="A1040" s="259" t="s">
        <v>7865</v>
      </c>
      <c r="B1040" s="259" t="s">
        <v>7866</v>
      </c>
      <c r="C1040" s="259" t="s">
        <v>7867</v>
      </c>
      <c r="D1040" s="259" t="s">
        <v>7868</v>
      </c>
      <c r="E1040" s="407" t="s">
        <v>7869</v>
      </c>
      <c r="F1040" s="573"/>
      <c r="G1040" s="573">
        <v>44166</v>
      </c>
      <c r="H1040" s="573">
        <v>44346</v>
      </c>
      <c r="I1040" s="574" t="s">
        <v>440</v>
      </c>
      <c r="J1040" s="249">
        <f ca="1">H1040-CONTROLE!$A$2</f>
        <v>-904</v>
      </c>
      <c r="K1040" s="534" t="str">
        <f t="shared" ca="1" si="158"/>
        <v>ENCERRADO</v>
      </c>
      <c r="L1040" s="259" t="s">
        <v>7870</v>
      </c>
      <c r="M1040" s="631" t="s">
        <v>7871</v>
      </c>
      <c r="N1040" s="258"/>
      <c r="O1040" s="258" t="s">
        <v>4932</v>
      </c>
      <c r="P1040" s="631" t="s">
        <v>4933</v>
      </c>
      <c r="Q1040" s="632"/>
      <c r="R1040" s="632" t="s">
        <v>1413</v>
      </c>
      <c r="S1040" s="18" t="s">
        <v>7873</v>
      </c>
      <c r="T1040" s="614" t="s">
        <v>7874</v>
      </c>
      <c r="U1040" s="18"/>
      <c r="V1040" s="18" t="s">
        <v>7875</v>
      </c>
      <c r="W1040" s="614" t="s">
        <v>2165</v>
      </c>
      <c r="X1040" s="553"/>
      <c r="Y1040" s="48"/>
      <c r="Z1040" s="48"/>
      <c r="AA1040" s="48"/>
      <c r="AB1040" s="48"/>
      <c r="AC1040" s="48"/>
      <c r="AD1040" s="48"/>
      <c r="AE1040" s="48"/>
      <c r="AF1040" s="48"/>
      <c r="AG1040" s="48"/>
      <c r="AH1040" s="48"/>
      <c r="AI1040" s="48"/>
      <c r="AJ1040" s="48"/>
      <c r="AK1040" s="48"/>
      <c r="AL1040" s="48"/>
      <c r="AM1040" s="48"/>
      <c r="AN1040" s="48"/>
      <c r="AO1040" s="48"/>
      <c r="AP1040" s="48"/>
      <c r="AQ1040" s="48"/>
      <c r="AR1040" s="48"/>
      <c r="AS1040" s="48"/>
    </row>
    <row r="1041" spans="1:45" ht="14.25" customHeight="1">
      <c r="A1041" s="254" t="s">
        <v>7865</v>
      </c>
      <c r="B1041" s="254" t="s">
        <v>7866</v>
      </c>
      <c r="C1041" s="254" t="s">
        <v>7867</v>
      </c>
      <c r="D1041" s="254" t="s">
        <v>7868</v>
      </c>
      <c r="E1041" s="407" t="s">
        <v>7869</v>
      </c>
      <c r="F1041" s="573"/>
      <c r="G1041" s="573">
        <v>44166</v>
      </c>
      <c r="H1041" s="573">
        <v>44346</v>
      </c>
      <c r="I1041" s="574" t="s">
        <v>440</v>
      </c>
      <c r="J1041" s="249">
        <f ca="1">H1041-CONTROLE!$A$2</f>
        <v>-904</v>
      </c>
      <c r="K1041" s="534" t="str">
        <f t="shared" ca="1" si="158"/>
        <v>ENCERRADO</v>
      </c>
      <c r="L1041" s="254" t="s">
        <v>7870</v>
      </c>
      <c r="M1041" s="633" t="s">
        <v>7871</v>
      </c>
      <c r="N1041" s="264"/>
      <c r="O1041" s="264" t="s">
        <v>4932</v>
      </c>
      <c r="P1041" s="633" t="s">
        <v>4933</v>
      </c>
      <c r="Q1041" s="254"/>
      <c r="R1041" s="254" t="s">
        <v>528</v>
      </c>
      <c r="S1041" s="304" t="s">
        <v>853</v>
      </c>
      <c r="T1041" s="634" t="s">
        <v>854</v>
      </c>
      <c r="U1041" s="304"/>
      <c r="V1041" s="304" t="s">
        <v>7583</v>
      </c>
      <c r="W1041" s="635" t="s">
        <v>6231</v>
      </c>
      <c r="X1041" s="553"/>
      <c r="Y1041" s="48"/>
      <c r="Z1041" s="48"/>
      <c r="AA1041" s="48"/>
      <c r="AB1041" s="48"/>
      <c r="AC1041" s="48"/>
      <c r="AD1041" s="48"/>
      <c r="AE1041" s="48"/>
      <c r="AF1041" s="48"/>
      <c r="AG1041" s="48"/>
      <c r="AH1041" s="48"/>
      <c r="AI1041" s="48"/>
      <c r="AJ1041" s="48"/>
      <c r="AK1041" s="48"/>
      <c r="AL1041" s="48"/>
      <c r="AM1041" s="48"/>
      <c r="AN1041" s="48"/>
      <c r="AO1041" s="48"/>
      <c r="AP1041" s="48"/>
      <c r="AQ1041" s="48"/>
      <c r="AR1041" s="48"/>
      <c r="AS1041" s="48"/>
    </row>
    <row r="1042" spans="1:45" ht="14.25" customHeight="1">
      <c r="A1042" s="259" t="s">
        <v>7865</v>
      </c>
      <c r="B1042" s="259" t="s">
        <v>7866</v>
      </c>
      <c r="C1042" s="259" t="s">
        <v>7867</v>
      </c>
      <c r="D1042" s="259" t="s">
        <v>7868</v>
      </c>
      <c r="E1042" s="407" t="s">
        <v>7869</v>
      </c>
      <c r="F1042" s="573"/>
      <c r="G1042" s="573">
        <v>44166</v>
      </c>
      <c r="H1042" s="573">
        <v>44346</v>
      </c>
      <c r="I1042" s="574" t="s">
        <v>440</v>
      </c>
      <c r="J1042" s="249">
        <f ca="1">H1042-CONTROLE!$A$2</f>
        <v>-904</v>
      </c>
      <c r="K1042" s="534" t="str">
        <f t="shared" ca="1" si="158"/>
        <v>ENCERRADO</v>
      </c>
      <c r="L1042" s="259" t="s">
        <v>7870</v>
      </c>
      <c r="M1042" s="631" t="s">
        <v>7871</v>
      </c>
      <c r="N1042" s="258"/>
      <c r="O1042" s="258" t="s">
        <v>4932</v>
      </c>
      <c r="P1042" s="631" t="s">
        <v>4933</v>
      </c>
      <c r="Q1042" s="636"/>
      <c r="R1042" s="636" t="s">
        <v>726</v>
      </c>
      <c r="S1042" s="259" t="s">
        <v>7876</v>
      </c>
      <c r="T1042" s="18" t="s">
        <v>4869</v>
      </c>
      <c r="U1042" s="259"/>
      <c r="V1042" s="259" t="s">
        <v>4708</v>
      </c>
      <c r="W1042" s="259" t="s">
        <v>1128</v>
      </c>
      <c r="X1042" s="553"/>
      <c r="Y1042" s="48"/>
      <c r="Z1042" s="48"/>
      <c r="AA1042" s="48"/>
      <c r="AB1042" s="48"/>
      <c r="AC1042" s="48"/>
      <c r="AD1042" s="48"/>
      <c r="AE1042" s="48"/>
      <c r="AF1042" s="48"/>
      <c r="AG1042" s="48"/>
      <c r="AH1042" s="48"/>
      <c r="AI1042" s="48"/>
      <c r="AJ1042" s="48"/>
      <c r="AK1042" s="48"/>
      <c r="AL1042" s="48"/>
      <c r="AM1042" s="48"/>
      <c r="AN1042" s="48"/>
      <c r="AO1042" s="48"/>
      <c r="AP1042" s="48"/>
      <c r="AQ1042" s="48"/>
      <c r="AR1042" s="48"/>
      <c r="AS1042" s="48"/>
    </row>
    <row r="1043" spans="1:45" ht="14.25" customHeight="1">
      <c r="A1043" s="254" t="s">
        <v>7865</v>
      </c>
      <c r="B1043" s="254" t="s">
        <v>7866</v>
      </c>
      <c r="C1043" s="254" t="s">
        <v>7867</v>
      </c>
      <c r="D1043" s="254" t="s">
        <v>7868</v>
      </c>
      <c r="E1043" s="407" t="s">
        <v>7869</v>
      </c>
      <c r="F1043" s="573"/>
      <c r="G1043" s="573">
        <v>44166</v>
      </c>
      <c r="H1043" s="573">
        <v>44346</v>
      </c>
      <c r="I1043" s="574" t="s">
        <v>440</v>
      </c>
      <c r="J1043" s="249">
        <f ca="1">H1043-CONTROLE!$A$2</f>
        <v>-904</v>
      </c>
      <c r="K1043" s="534" t="str">
        <f t="shared" ca="1" si="158"/>
        <v>ENCERRADO</v>
      </c>
      <c r="L1043" s="254" t="s">
        <v>7870</v>
      </c>
      <c r="M1043" s="633" t="s">
        <v>7871</v>
      </c>
      <c r="N1043" s="264"/>
      <c r="O1043" s="264" t="s">
        <v>4932</v>
      </c>
      <c r="P1043" s="633" t="s">
        <v>4933</v>
      </c>
      <c r="Q1043" s="636"/>
      <c r="R1043" s="636" t="s">
        <v>129</v>
      </c>
      <c r="S1043" s="254" t="s">
        <v>730</v>
      </c>
      <c r="T1043" s="637" t="s">
        <v>731</v>
      </c>
      <c r="U1043" s="254"/>
      <c r="V1043" s="254" t="s">
        <v>2690</v>
      </c>
      <c r="W1043" s="635" t="s">
        <v>2691</v>
      </c>
      <c r="X1043" s="553"/>
      <c r="Y1043" s="48"/>
      <c r="Z1043" s="48"/>
      <c r="AA1043" s="48"/>
      <c r="AB1043" s="48"/>
      <c r="AC1043" s="48"/>
      <c r="AD1043" s="48"/>
      <c r="AE1043" s="48"/>
      <c r="AF1043" s="48"/>
      <c r="AG1043" s="48"/>
      <c r="AH1043" s="48"/>
      <c r="AI1043" s="48"/>
      <c r="AJ1043" s="48"/>
      <c r="AK1043" s="48"/>
      <c r="AL1043" s="48"/>
      <c r="AM1043" s="48"/>
      <c r="AN1043" s="48"/>
      <c r="AO1043" s="48"/>
      <c r="AP1043" s="48"/>
      <c r="AQ1043" s="48"/>
      <c r="AR1043" s="48"/>
      <c r="AS1043" s="48"/>
    </row>
    <row r="1044" spans="1:45" ht="14.25" customHeight="1">
      <c r="A1044" s="259" t="s">
        <v>7865</v>
      </c>
      <c r="B1044" s="259" t="s">
        <v>7866</v>
      </c>
      <c r="C1044" s="259" t="s">
        <v>7867</v>
      </c>
      <c r="D1044" s="259" t="s">
        <v>7868</v>
      </c>
      <c r="E1044" s="407" t="s">
        <v>7869</v>
      </c>
      <c r="F1044" s="573"/>
      <c r="G1044" s="573">
        <v>44166</v>
      </c>
      <c r="H1044" s="573">
        <v>44346</v>
      </c>
      <c r="I1044" s="574" t="s">
        <v>440</v>
      </c>
      <c r="J1044" s="249">
        <f ca="1">H1044-CONTROLE!$A$2</f>
        <v>-904</v>
      </c>
      <c r="K1044" s="534" t="str">
        <f t="shared" ca="1" si="158"/>
        <v>ENCERRADO</v>
      </c>
      <c r="L1044" s="259" t="s">
        <v>7870</v>
      </c>
      <c r="M1044" s="631" t="s">
        <v>7871</v>
      </c>
      <c r="N1044" s="258"/>
      <c r="O1044" s="258" t="s">
        <v>4932</v>
      </c>
      <c r="P1044" s="631" t="s">
        <v>4933</v>
      </c>
      <c r="Q1044" s="38"/>
      <c r="R1044" s="38" t="s">
        <v>1430</v>
      </c>
      <c r="S1044" s="259" t="s">
        <v>1645</v>
      </c>
      <c r="T1044" s="561" t="s">
        <v>1646</v>
      </c>
      <c r="U1044" s="259"/>
      <c r="V1044" s="259" t="s">
        <v>1431</v>
      </c>
      <c r="W1044" s="18" t="s">
        <v>1432</v>
      </c>
      <c r="X1044" s="553"/>
      <c r="Y1044" s="48"/>
      <c r="Z1044" s="48"/>
      <c r="AA1044" s="48"/>
      <c r="AB1044" s="48"/>
      <c r="AC1044" s="48"/>
      <c r="AD1044" s="48"/>
      <c r="AE1044" s="48"/>
      <c r="AF1044" s="48"/>
      <c r="AG1044" s="48"/>
      <c r="AH1044" s="48"/>
      <c r="AI1044" s="48"/>
      <c r="AJ1044" s="48"/>
      <c r="AK1044" s="48"/>
      <c r="AL1044" s="48"/>
      <c r="AM1044" s="48"/>
      <c r="AN1044" s="48"/>
      <c r="AO1044" s="48"/>
      <c r="AP1044" s="48"/>
      <c r="AQ1044" s="48"/>
      <c r="AR1044" s="48"/>
      <c r="AS1044" s="48"/>
    </row>
    <row r="1045" spans="1:45" ht="14.25" customHeight="1">
      <c r="A1045" s="259" t="s">
        <v>7865</v>
      </c>
      <c r="B1045" s="259" t="s">
        <v>7866</v>
      </c>
      <c r="C1045" s="259" t="s">
        <v>7867</v>
      </c>
      <c r="D1045" s="259" t="s">
        <v>7868</v>
      </c>
      <c r="E1045" s="407" t="s">
        <v>7869</v>
      </c>
      <c r="F1045" s="573"/>
      <c r="G1045" s="573">
        <v>44166</v>
      </c>
      <c r="H1045" s="573">
        <v>44346</v>
      </c>
      <c r="I1045" s="574" t="s">
        <v>440</v>
      </c>
      <c r="J1045" s="249">
        <f ca="1">H1045-CONTROLE!$A$2</f>
        <v>-904</v>
      </c>
      <c r="K1045" s="534" t="str">
        <f t="shared" ca="1" si="158"/>
        <v>ENCERRADO</v>
      </c>
      <c r="L1045" s="259" t="s">
        <v>7870</v>
      </c>
      <c r="M1045" s="631" t="s">
        <v>7871</v>
      </c>
      <c r="N1045" s="258"/>
      <c r="O1045" s="258" t="s">
        <v>4932</v>
      </c>
      <c r="P1045" s="631" t="s">
        <v>4933</v>
      </c>
      <c r="Q1045" s="259"/>
      <c r="R1045" s="259" t="s">
        <v>470</v>
      </c>
      <c r="S1045" s="259" t="s">
        <v>7877</v>
      </c>
      <c r="T1045" s="561" t="s">
        <v>7878</v>
      </c>
      <c r="U1045" s="259"/>
      <c r="V1045" s="259" t="s">
        <v>5463</v>
      </c>
      <c r="W1045" s="614" t="s">
        <v>5464</v>
      </c>
      <c r="X1045" s="553"/>
      <c r="Y1045" s="48"/>
      <c r="Z1045" s="48"/>
      <c r="AA1045" s="48"/>
      <c r="AB1045" s="48"/>
      <c r="AC1045" s="48"/>
      <c r="AD1045" s="48"/>
      <c r="AE1045" s="48"/>
      <c r="AF1045" s="48"/>
      <c r="AG1045" s="48"/>
      <c r="AH1045" s="48"/>
      <c r="AI1045" s="48"/>
      <c r="AJ1045" s="48"/>
      <c r="AK1045" s="48"/>
      <c r="AL1045" s="48"/>
      <c r="AM1045" s="48"/>
      <c r="AN1045" s="48"/>
      <c r="AO1045" s="48"/>
      <c r="AP1045" s="48"/>
      <c r="AQ1045" s="48"/>
      <c r="AR1045" s="48"/>
      <c r="AS1045" s="48"/>
    </row>
    <row r="1046" spans="1:45" ht="14.25" customHeight="1">
      <c r="A1046" s="259" t="s">
        <v>7865</v>
      </c>
      <c r="B1046" s="259" t="s">
        <v>7866</v>
      </c>
      <c r="C1046" s="259" t="s">
        <v>7867</v>
      </c>
      <c r="D1046" s="259" t="s">
        <v>7868</v>
      </c>
      <c r="E1046" s="407" t="s">
        <v>7869</v>
      </c>
      <c r="F1046" s="573"/>
      <c r="G1046" s="573">
        <v>44166</v>
      </c>
      <c r="H1046" s="573">
        <v>44346</v>
      </c>
      <c r="I1046" s="574" t="s">
        <v>440</v>
      </c>
      <c r="J1046" s="249">
        <f ca="1">H1046-CONTROLE!$A$2</f>
        <v>-904</v>
      </c>
      <c r="K1046" s="534" t="str">
        <f t="shared" ca="1" si="158"/>
        <v>ENCERRADO</v>
      </c>
      <c r="L1046" s="259" t="s">
        <v>7870</v>
      </c>
      <c r="M1046" s="631" t="s">
        <v>7871</v>
      </c>
      <c r="N1046" s="258"/>
      <c r="O1046" s="258" t="s">
        <v>4932</v>
      </c>
      <c r="P1046" s="631" t="s">
        <v>4933</v>
      </c>
      <c r="Q1046" s="38"/>
      <c r="R1046" s="38" t="s">
        <v>1440</v>
      </c>
      <c r="S1046" s="259" t="s">
        <v>7879</v>
      </c>
      <c r="T1046" s="561" t="s">
        <v>1223</v>
      </c>
      <c r="U1046" s="259"/>
      <c r="V1046" s="259" t="s">
        <v>1263</v>
      </c>
      <c r="W1046" s="614" t="s">
        <v>1264</v>
      </c>
      <c r="X1046" s="553"/>
      <c r="Y1046" s="48"/>
      <c r="Z1046" s="48"/>
      <c r="AA1046" s="48"/>
      <c r="AB1046" s="48"/>
      <c r="AC1046" s="48"/>
      <c r="AD1046" s="48"/>
      <c r="AE1046" s="48"/>
      <c r="AF1046" s="48"/>
      <c r="AG1046" s="48"/>
      <c r="AH1046" s="48"/>
      <c r="AI1046" s="48"/>
      <c r="AJ1046" s="48"/>
      <c r="AK1046" s="48"/>
      <c r="AL1046" s="48"/>
      <c r="AM1046" s="48"/>
      <c r="AN1046" s="48"/>
      <c r="AO1046" s="48"/>
      <c r="AP1046" s="48"/>
      <c r="AQ1046" s="48"/>
      <c r="AR1046" s="48"/>
      <c r="AS1046" s="48"/>
    </row>
    <row r="1047" spans="1:45" ht="14.25" customHeight="1">
      <c r="A1047" s="259" t="s">
        <v>7865</v>
      </c>
      <c r="B1047" s="259" t="s">
        <v>7866</v>
      </c>
      <c r="C1047" s="259" t="s">
        <v>7867</v>
      </c>
      <c r="D1047" s="259" t="s">
        <v>7868</v>
      </c>
      <c r="E1047" s="407" t="s">
        <v>7869</v>
      </c>
      <c r="F1047" s="573"/>
      <c r="G1047" s="573">
        <v>44166</v>
      </c>
      <c r="H1047" s="573">
        <v>44346</v>
      </c>
      <c r="I1047" s="574" t="s">
        <v>440</v>
      </c>
      <c r="J1047" s="249">
        <f ca="1">H1047-CONTROLE!$A$2</f>
        <v>-904</v>
      </c>
      <c r="K1047" s="534" t="str">
        <f t="shared" ca="1" si="158"/>
        <v>ENCERRADO</v>
      </c>
      <c r="L1047" s="259" t="s">
        <v>7870</v>
      </c>
      <c r="M1047" s="631" t="s">
        <v>7871</v>
      </c>
      <c r="N1047" s="258"/>
      <c r="O1047" s="258" t="s">
        <v>4932</v>
      </c>
      <c r="P1047" s="631" t="s">
        <v>4933</v>
      </c>
      <c r="Q1047" s="264"/>
      <c r="R1047" s="264" t="s">
        <v>226</v>
      </c>
      <c r="S1047" s="259" t="s">
        <v>7880</v>
      </c>
      <c r="T1047" s="561" t="s">
        <v>7881</v>
      </c>
      <c r="U1047" s="259"/>
      <c r="V1047" s="259" t="s">
        <v>1167</v>
      </c>
      <c r="W1047" s="614" t="s">
        <v>1168</v>
      </c>
      <c r="X1047" s="553"/>
      <c r="Y1047" s="48"/>
      <c r="Z1047" s="48"/>
      <c r="AA1047" s="48"/>
      <c r="AB1047" s="48"/>
      <c r="AC1047" s="48"/>
      <c r="AD1047" s="48"/>
      <c r="AE1047" s="48"/>
      <c r="AF1047" s="48"/>
      <c r="AG1047" s="48"/>
      <c r="AH1047" s="48"/>
      <c r="AI1047" s="48"/>
      <c r="AJ1047" s="48"/>
      <c r="AK1047" s="48"/>
      <c r="AL1047" s="48"/>
      <c r="AM1047" s="48"/>
      <c r="AN1047" s="48"/>
      <c r="AO1047" s="48"/>
      <c r="AP1047" s="48"/>
      <c r="AQ1047" s="48"/>
      <c r="AR1047" s="48"/>
      <c r="AS1047" s="48"/>
    </row>
    <row r="1048" spans="1:45" ht="14.25" customHeight="1">
      <c r="A1048" s="259" t="s">
        <v>7865</v>
      </c>
      <c r="B1048" s="259" t="s">
        <v>7866</v>
      </c>
      <c r="C1048" s="259" t="s">
        <v>7867</v>
      </c>
      <c r="D1048" s="259" t="s">
        <v>7868</v>
      </c>
      <c r="E1048" s="407" t="s">
        <v>7869</v>
      </c>
      <c r="F1048" s="573"/>
      <c r="G1048" s="573">
        <v>44166</v>
      </c>
      <c r="H1048" s="573">
        <v>44346</v>
      </c>
      <c r="I1048" s="574" t="s">
        <v>440</v>
      </c>
      <c r="J1048" s="249">
        <f ca="1">H1048-CONTROLE!$A$2</f>
        <v>-904</v>
      </c>
      <c r="K1048" s="534" t="str">
        <f t="shared" ca="1" si="158"/>
        <v>ENCERRADO</v>
      </c>
      <c r="L1048" s="259" t="s">
        <v>7870</v>
      </c>
      <c r="M1048" s="631" t="s">
        <v>7871</v>
      </c>
      <c r="N1048" s="258"/>
      <c r="O1048" s="258" t="s">
        <v>4932</v>
      </c>
      <c r="P1048" s="631" t="s">
        <v>4933</v>
      </c>
      <c r="Q1048" s="38"/>
      <c r="R1048" s="38" t="s">
        <v>875</v>
      </c>
      <c r="S1048" s="259" t="s">
        <v>876</v>
      </c>
      <c r="T1048" s="561" t="s">
        <v>877</v>
      </c>
      <c r="U1048" s="259"/>
      <c r="V1048" s="259" t="s">
        <v>185</v>
      </c>
      <c r="W1048" s="18" t="s">
        <v>186</v>
      </c>
      <c r="X1048" s="553"/>
      <c r="Y1048" s="48"/>
      <c r="Z1048" s="48"/>
      <c r="AA1048" s="48"/>
      <c r="AB1048" s="48"/>
      <c r="AC1048" s="48"/>
      <c r="AD1048" s="48"/>
      <c r="AE1048" s="48"/>
      <c r="AF1048" s="48"/>
      <c r="AG1048" s="48"/>
      <c r="AH1048" s="48"/>
      <c r="AI1048" s="48"/>
      <c r="AJ1048" s="48"/>
      <c r="AK1048" s="48"/>
      <c r="AL1048" s="48"/>
      <c r="AM1048" s="48"/>
      <c r="AN1048" s="48"/>
      <c r="AO1048" s="48"/>
      <c r="AP1048" s="48"/>
      <c r="AQ1048" s="48"/>
      <c r="AR1048" s="48"/>
      <c r="AS1048" s="48"/>
    </row>
    <row r="1049" spans="1:45" ht="14.25" customHeight="1">
      <c r="A1049" s="259" t="s">
        <v>7865</v>
      </c>
      <c r="B1049" s="259" t="s">
        <v>7866</v>
      </c>
      <c r="C1049" s="259" t="s">
        <v>7867</v>
      </c>
      <c r="D1049" s="259" t="s">
        <v>7868</v>
      </c>
      <c r="E1049" s="407" t="s">
        <v>7869</v>
      </c>
      <c r="F1049" s="573"/>
      <c r="G1049" s="573">
        <v>44166</v>
      </c>
      <c r="H1049" s="573">
        <v>44346</v>
      </c>
      <c r="I1049" s="574" t="s">
        <v>440</v>
      </c>
      <c r="J1049" s="249">
        <f ca="1">H1049-CONTROLE!$A$2</f>
        <v>-904</v>
      </c>
      <c r="K1049" s="534" t="str">
        <f t="shared" ca="1" si="158"/>
        <v>ENCERRADO</v>
      </c>
      <c r="L1049" s="259" t="s">
        <v>7870</v>
      </c>
      <c r="M1049" s="631" t="s">
        <v>7871</v>
      </c>
      <c r="N1049" s="258"/>
      <c r="O1049" s="258" t="s">
        <v>4932</v>
      </c>
      <c r="P1049" s="631" t="s">
        <v>4933</v>
      </c>
      <c r="Q1049" s="38"/>
      <c r="R1049" s="38" t="s">
        <v>1457</v>
      </c>
      <c r="S1049" s="258" t="s">
        <v>2426</v>
      </c>
      <c r="T1049" s="259" t="s">
        <v>2427</v>
      </c>
      <c r="U1049" s="259"/>
      <c r="V1049" s="259" t="s">
        <v>7185</v>
      </c>
      <c r="W1049" s="18" t="s">
        <v>5969</v>
      </c>
      <c r="X1049" s="553"/>
      <c r="Y1049" s="48"/>
      <c r="Z1049" s="48"/>
      <c r="AA1049" s="48"/>
      <c r="AB1049" s="48"/>
      <c r="AC1049" s="48"/>
      <c r="AD1049" s="48"/>
      <c r="AE1049" s="48"/>
      <c r="AF1049" s="48"/>
      <c r="AG1049" s="48"/>
      <c r="AH1049" s="48"/>
      <c r="AI1049" s="48"/>
      <c r="AJ1049" s="48"/>
      <c r="AK1049" s="48"/>
      <c r="AL1049" s="48"/>
      <c r="AM1049" s="48"/>
      <c r="AN1049" s="48"/>
      <c r="AO1049" s="48"/>
      <c r="AP1049" s="48"/>
      <c r="AQ1049" s="48"/>
      <c r="AR1049" s="48"/>
      <c r="AS1049" s="48"/>
    </row>
    <row r="1050" spans="1:45" ht="14.25" customHeight="1">
      <c r="A1050" s="259" t="s">
        <v>7865</v>
      </c>
      <c r="B1050" s="259" t="s">
        <v>7866</v>
      </c>
      <c r="C1050" s="259" t="s">
        <v>7867</v>
      </c>
      <c r="D1050" s="259" t="s">
        <v>7868</v>
      </c>
      <c r="E1050" s="407" t="s">
        <v>7869</v>
      </c>
      <c r="F1050" s="573"/>
      <c r="G1050" s="573">
        <v>44166</v>
      </c>
      <c r="H1050" s="573">
        <v>44346</v>
      </c>
      <c r="I1050" s="574" t="s">
        <v>440</v>
      </c>
      <c r="J1050" s="249">
        <f ca="1">H1050-CONTROLE!$A$2</f>
        <v>-904</v>
      </c>
      <c r="K1050" s="534" t="str">
        <f t="shared" ca="1" si="158"/>
        <v>ENCERRADO</v>
      </c>
      <c r="L1050" s="259" t="s">
        <v>7870</v>
      </c>
      <c r="M1050" s="631" t="s">
        <v>7871</v>
      </c>
      <c r="N1050" s="258"/>
      <c r="O1050" s="258" t="s">
        <v>4932</v>
      </c>
      <c r="P1050" s="631" t="s">
        <v>4933</v>
      </c>
      <c r="Q1050" s="38"/>
      <c r="R1050" s="38" t="s">
        <v>1461</v>
      </c>
      <c r="S1050" s="259" t="s">
        <v>161</v>
      </c>
      <c r="T1050" s="561" t="s">
        <v>162</v>
      </c>
      <c r="U1050" s="259"/>
      <c r="V1050" s="259" t="s">
        <v>1785</v>
      </c>
      <c r="W1050" s="614" t="s">
        <v>1786</v>
      </c>
      <c r="X1050" s="553"/>
      <c r="Y1050" s="48"/>
      <c r="Z1050" s="48"/>
      <c r="AA1050" s="48"/>
      <c r="AB1050" s="48"/>
      <c r="AC1050" s="48"/>
      <c r="AD1050" s="48"/>
      <c r="AE1050" s="48"/>
      <c r="AF1050" s="48"/>
      <c r="AG1050" s="48"/>
      <c r="AH1050" s="48"/>
      <c r="AI1050" s="48"/>
      <c r="AJ1050" s="48"/>
      <c r="AK1050" s="48"/>
      <c r="AL1050" s="48"/>
      <c r="AM1050" s="48"/>
      <c r="AN1050" s="48"/>
      <c r="AO1050" s="48"/>
      <c r="AP1050" s="48"/>
      <c r="AQ1050" s="48"/>
      <c r="AR1050" s="48"/>
      <c r="AS1050" s="48"/>
    </row>
    <row r="1051" spans="1:45" ht="14.25" customHeight="1">
      <c r="A1051" s="259" t="s">
        <v>7865</v>
      </c>
      <c r="B1051" s="259" t="s">
        <v>7866</v>
      </c>
      <c r="C1051" s="259" t="s">
        <v>7867</v>
      </c>
      <c r="D1051" s="259" t="s">
        <v>7868</v>
      </c>
      <c r="E1051" s="407" t="s">
        <v>7869</v>
      </c>
      <c r="F1051" s="573"/>
      <c r="G1051" s="573">
        <v>44166</v>
      </c>
      <c r="H1051" s="573">
        <v>44346</v>
      </c>
      <c r="I1051" s="574" t="s">
        <v>440</v>
      </c>
      <c r="J1051" s="249">
        <f ca="1">H1051-CONTROLE!$A$2</f>
        <v>-904</v>
      </c>
      <c r="K1051" s="534" t="str">
        <f t="shared" ca="1" si="158"/>
        <v>ENCERRADO</v>
      </c>
      <c r="L1051" s="259" t="s">
        <v>7870</v>
      </c>
      <c r="M1051" s="631" t="s">
        <v>7871</v>
      </c>
      <c r="N1051" s="258"/>
      <c r="O1051" s="258" t="s">
        <v>4932</v>
      </c>
      <c r="P1051" s="631" t="s">
        <v>4933</v>
      </c>
      <c r="Q1051" s="38"/>
      <c r="R1051" s="38" t="s">
        <v>1467</v>
      </c>
      <c r="S1051" s="18" t="s">
        <v>4859</v>
      </c>
      <c r="T1051" s="18" t="s">
        <v>4860</v>
      </c>
      <c r="U1051" s="259"/>
      <c r="V1051" s="259" t="s">
        <v>4862</v>
      </c>
      <c r="W1051" s="561" t="s">
        <v>4714</v>
      </c>
      <c r="X1051" s="553"/>
      <c r="Y1051" s="48"/>
      <c r="Z1051" s="48"/>
      <c r="AA1051" s="48"/>
      <c r="AB1051" s="48"/>
      <c r="AC1051" s="48"/>
      <c r="AD1051" s="48"/>
      <c r="AE1051" s="48"/>
      <c r="AF1051" s="48"/>
      <c r="AG1051" s="48"/>
      <c r="AH1051" s="48"/>
      <c r="AI1051" s="48"/>
      <c r="AJ1051" s="48"/>
      <c r="AK1051" s="48"/>
      <c r="AL1051" s="48"/>
      <c r="AM1051" s="48"/>
      <c r="AN1051" s="48"/>
      <c r="AO1051" s="48"/>
      <c r="AP1051" s="48"/>
      <c r="AQ1051" s="48"/>
      <c r="AR1051" s="48"/>
      <c r="AS1051" s="48"/>
    </row>
    <row r="1052" spans="1:45" ht="14.25" customHeight="1">
      <c r="A1052" s="259" t="s">
        <v>7865</v>
      </c>
      <c r="B1052" s="259" t="s">
        <v>7866</v>
      </c>
      <c r="C1052" s="259" t="s">
        <v>7867</v>
      </c>
      <c r="D1052" s="259" t="s">
        <v>7868</v>
      </c>
      <c r="E1052" s="407" t="s">
        <v>7869</v>
      </c>
      <c r="F1052" s="573"/>
      <c r="G1052" s="573">
        <v>44166</v>
      </c>
      <c r="H1052" s="573">
        <v>44346</v>
      </c>
      <c r="I1052" s="574" t="s">
        <v>440</v>
      </c>
      <c r="J1052" s="249">
        <f ca="1">H1052-CONTROLE!$A$2</f>
        <v>-904</v>
      </c>
      <c r="K1052" s="534" t="str">
        <f t="shared" ca="1" si="158"/>
        <v>ENCERRADO</v>
      </c>
      <c r="L1052" s="259" t="s">
        <v>7870</v>
      </c>
      <c r="M1052" s="631" t="s">
        <v>7871</v>
      </c>
      <c r="N1052" s="258"/>
      <c r="O1052" s="258" t="s">
        <v>4932</v>
      </c>
      <c r="P1052" s="631" t="s">
        <v>4933</v>
      </c>
      <c r="Q1052" s="38"/>
      <c r="R1052" s="38" t="s">
        <v>1471</v>
      </c>
      <c r="S1052" s="259" t="s">
        <v>1475</v>
      </c>
      <c r="T1052" s="561" t="s">
        <v>1476</v>
      </c>
      <c r="U1052" s="259"/>
      <c r="V1052" s="259" t="s">
        <v>7882</v>
      </c>
      <c r="W1052" s="614" t="s">
        <v>7883</v>
      </c>
      <c r="X1052" s="553"/>
      <c r="Y1052" s="48"/>
      <c r="Z1052" s="48"/>
      <c r="AA1052" s="48"/>
      <c r="AB1052" s="48"/>
      <c r="AC1052" s="48"/>
      <c r="AD1052" s="48"/>
      <c r="AE1052" s="48"/>
      <c r="AF1052" s="48"/>
      <c r="AG1052" s="48"/>
      <c r="AH1052" s="48"/>
      <c r="AI1052" s="48"/>
      <c r="AJ1052" s="48"/>
      <c r="AK1052" s="48"/>
      <c r="AL1052" s="48"/>
      <c r="AM1052" s="48"/>
      <c r="AN1052" s="48"/>
      <c r="AO1052" s="48"/>
      <c r="AP1052" s="48"/>
      <c r="AQ1052" s="48"/>
      <c r="AR1052" s="48"/>
      <c r="AS1052" s="48"/>
    </row>
    <row r="1053" spans="1:45" ht="14.25" customHeight="1">
      <c r="A1053" s="259" t="s">
        <v>7865</v>
      </c>
      <c r="B1053" s="259" t="s">
        <v>7866</v>
      </c>
      <c r="C1053" s="259" t="s">
        <v>7867</v>
      </c>
      <c r="D1053" s="259" t="s">
        <v>7868</v>
      </c>
      <c r="E1053" s="407" t="s">
        <v>7869</v>
      </c>
      <c r="F1053" s="573"/>
      <c r="G1053" s="573">
        <v>44166</v>
      </c>
      <c r="H1053" s="573">
        <v>44346</v>
      </c>
      <c r="I1053" s="574" t="s">
        <v>440</v>
      </c>
      <c r="J1053" s="249">
        <f ca="1">H1053-CONTROLE!$A$2</f>
        <v>-904</v>
      </c>
      <c r="K1053" s="534" t="str">
        <f t="shared" ca="1" si="158"/>
        <v>ENCERRADO</v>
      </c>
      <c r="L1053" s="259" t="s">
        <v>7870</v>
      </c>
      <c r="M1053" s="631" t="s">
        <v>7871</v>
      </c>
      <c r="N1053" s="258"/>
      <c r="O1053" s="258" t="s">
        <v>4932</v>
      </c>
      <c r="P1053" s="631" t="s">
        <v>4933</v>
      </c>
      <c r="Q1053" s="38"/>
      <c r="R1053" s="38" t="s">
        <v>1477</v>
      </c>
      <c r="S1053" s="259" t="s">
        <v>895</v>
      </c>
      <c r="T1053" s="561" t="s">
        <v>776</v>
      </c>
      <c r="U1053" s="259"/>
      <c r="V1053" s="259" t="s">
        <v>7884</v>
      </c>
      <c r="W1053" s="614" t="s">
        <v>7885</v>
      </c>
      <c r="X1053" s="553"/>
      <c r="Y1053" s="48"/>
      <c r="Z1053" s="48"/>
      <c r="AA1053" s="48"/>
      <c r="AB1053" s="48"/>
      <c r="AC1053" s="48"/>
      <c r="AD1053" s="48"/>
      <c r="AE1053" s="48"/>
      <c r="AF1053" s="48"/>
      <c r="AG1053" s="48"/>
      <c r="AH1053" s="48"/>
      <c r="AI1053" s="48"/>
      <c r="AJ1053" s="48"/>
      <c r="AK1053" s="48"/>
      <c r="AL1053" s="48"/>
      <c r="AM1053" s="48"/>
      <c r="AN1053" s="48"/>
      <c r="AO1053" s="48"/>
      <c r="AP1053" s="48"/>
      <c r="AQ1053" s="48"/>
      <c r="AR1053" s="48"/>
      <c r="AS1053" s="48"/>
    </row>
    <row r="1054" spans="1:45" ht="14.25" customHeight="1">
      <c r="A1054" s="259" t="s">
        <v>7865</v>
      </c>
      <c r="B1054" s="259" t="s">
        <v>7866</v>
      </c>
      <c r="C1054" s="259" t="s">
        <v>7867</v>
      </c>
      <c r="D1054" s="259" t="s">
        <v>7868</v>
      </c>
      <c r="E1054" s="407" t="s">
        <v>7869</v>
      </c>
      <c r="F1054" s="573"/>
      <c r="G1054" s="573">
        <v>44166</v>
      </c>
      <c r="H1054" s="573">
        <v>44346</v>
      </c>
      <c r="I1054" s="574" t="s">
        <v>440</v>
      </c>
      <c r="J1054" s="249">
        <f ca="1">H1054-CONTROLE!$A$2</f>
        <v>-904</v>
      </c>
      <c r="K1054" s="534" t="str">
        <f t="shared" ca="1" si="158"/>
        <v>ENCERRADO</v>
      </c>
      <c r="L1054" s="259" t="s">
        <v>7870</v>
      </c>
      <c r="M1054" s="631" t="s">
        <v>7871</v>
      </c>
      <c r="N1054" s="258"/>
      <c r="O1054" s="258" t="s">
        <v>4932</v>
      </c>
      <c r="P1054" s="631" t="s">
        <v>4933</v>
      </c>
      <c r="Q1054" s="38"/>
      <c r="R1054" s="38" t="s">
        <v>685</v>
      </c>
      <c r="S1054" s="259" t="s">
        <v>7886</v>
      </c>
      <c r="T1054" s="614" t="s">
        <v>7887</v>
      </c>
      <c r="U1054" s="259"/>
      <c r="V1054" s="259" t="s">
        <v>7888</v>
      </c>
      <c r="W1054" s="561" t="s">
        <v>7889</v>
      </c>
      <c r="X1054" s="553"/>
      <c r="Y1054" s="48"/>
      <c r="Z1054" s="48"/>
      <c r="AA1054" s="48"/>
      <c r="AB1054" s="48"/>
      <c r="AC1054" s="48"/>
      <c r="AD1054" s="48"/>
      <c r="AE1054" s="48"/>
      <c r="AF1054" s="48"/>
      <c r="AG1054" s="48"/>
      <c r="AH1054" s="48"/>
      <c r="AI1054" s="48"/>
      <c r="AJ1054" s="48"/>
      <c r="AK1054" s="48"/>
      <c r="AL1054" s="48"/>
      <c r="AM1054" s="48"/>
      <c r="AN1054" s="48"/>
      <c r="AO1054" s="48"/>
      <c r="AP1054" s="48"/>
      <c r="AQ1054" s="48"/>
      <c r="AR1054" s="48"/>
      <c r="AS1054" s="48"/>
    </row>
    <row r="1055" spans="1:45" ht="14.25" customHeight="1">
      <c r="A1055" s="259" t="s">
        <v>7865</v>
      </c>
      <c r="B1055" s="259" t="s">
        <v>7866</v>
      </c>
      <c r="C1055" s="259" t="s">
        <v>7867</v>
      </c>
      <c r="D1055" s="259" t="s">
        <v>7868</v>
      </c>
      <c r="E1055" s="407" t="s">
        <v>7869</v>
      </c>
      <c r="F1055" s="573"/>
      <c r="G1055" s="573">
        <v>44166</v>
      </c>
      <c r="H1055" s="573">
        <v>44346</v>
      </c>
      <c r="I1055" s="574" t="s">
        <v>440</v>
      </c>
      <c r="J1055" s="249">
        <f ca="1">H1055-CONTROLE!$A$2</f>
        <v>-904</v>
      </c>
      <c r="K1055" s="534" t="str">
        <f t="shared" ca="1" si="158"/>
        <v>ENCERRADO</v>
      </c>
      <c r="L1055" s="259" t="s">
        <v>7870</v>
      </c>
      <c r="M1055" s="631" t="s">
        <v>7871</v>
      </c>
      <c r="N1055" s="258"/>
      <c r="O1055" s="258" t="s">
        <v>4932</v>
      </c>
      <c r="P1055" s="631" t="s">
        <v>4933</v>
      </c>
      <c r="Q1055" s="38"/>
      <c r="R1055" s="38" t="s">
        <v>1487</v>
      </c>
      <c r="S1055" s="259" t="s">
        <v>5290</v>
      </c>
      <c r="T1055" s="561" t="s">
        <v>5869</v>
      </c>
      <c r="U1055" s="258"/>
      <c r="V1055" s="258" t="s">
        <v>27</v>
      </c>
      <c r="W1055" s="638" t="s">
        <v>28</v>
      </c>
      <c r="X1055" s="553"/>
      <c r="Y1055" s="48"/>
      <c r="Z1055" s="48"/>
      <c r="AA1055" s="48"/>
      <c r="AB1055" s="48"/>
      <c r="AC1055" s="48"/>
      <c r="AD1055" s="48"/>
      <c r="AE1055" s="48"/>
      <c r="AF1055" s="48"/>
      <c r="AG1055" s="48"/>
      <c r="AH1055" s="48"/>
      <c r="AI1055" s="48"/>
      <c r="AJ1055" s="48"/>
      <c r="AK1055" s="48"/>
      <c r="AL1055" s="48"/>
      <c r="AM1055" s="48"/>
      <c r="AN1055" s="48"/>
      <c r="AO1055" s="48"/>
      <c r="AP1055" s="48"/>
      <c r="AQ1055" s="48"/>
      <c r="AR1055" s="48"/>
      <c r="AS1055" s="48"/>
    </row>
    <row r="1056" spans="1:45" ht="14.25" customHeight="1">
      <c r="A1056" s="259" t="s">
        <v>7865</v>
      </c>
      <c r="B1056" s="259" t="s">
        <v>7866</v>
      </c>
      <c r="C1056" s="259" t="s">
        <v>7867</v>
      </c>
      <c r="D1056" s="259" t="s">
        <v>7868</v>
      </c>
      <c r="E1056" s="407" t="s">
        <v>7869</v>
      </c>
      <c r="F1056" s="573"/>
      <c r="G1056" s="573">
        <v>44166</v>
      </c>
      <c r="H1056" s="573">
        <v>44346</v>
      </c>
      <c r="I1056" s="574" t="s">
        <v>440</v>
      </c>
      <c r="J1056" s="249">
        <f ca="1">H1056-CONTROLE!$A$2</f>
        <v>-904</v>
      </c>
      <c r="K1056" s="534" t="str">
        <f t="shared" ca="1" si="158"/>
        <v>ENCERRADO</v>
      </c>
      <c r="L1056" s="259" t="s">
        <v>7870</v>
      </c>
      <c r="M1056" s="631" t="s">
        <v>7871</v>
      </c>
      <c r="N1056" s="258"/>
      <c r="O1056" s="258" t="s">
        <v>4932</v>
      </c>
      <c r="P1056" s="631" t="s">
        <v>4933</v>
      </c>
      <c r="Q1056" s="38"/>
      <c r="R1056" s="38" t="s">
        <v>77</v>
      </c>
      <c r="S1056" s="18" t="s">
        <v>297</v>
      </c>
      <c r="T1056" s="18" t="s">
        <v>298</v>
      </c>
      <c r="U1056" s="18"/>
      <c r="V1056" s="18" t="s">
        <v>7890</v>
      </c>
      <c r="W1056" s="18" t="s">
        <v>7891</v>
      </c>
      <c r="X1056" s="553"/>
      <c r="Y1056" s="48"/>
      <c r="Z1056" s="48"/>
      <c r="AA1056" s="48"/>
      <c r="AB1056" s="48"/>
      <c r="AC1056" s="48"/>
      <c r="AD1056" s="48"/>
      <c r="AE1056" s="48"/>
      <c r="AF1056" s="48"/>
      <c r="AG1056" s="48"/>
      <c r="AH1056" s="48"/>
      <c r="AI1056" s="48"/>
      <c r="AJ1056" s="48"/>
      <c r="AK1056" s="48"/>
      <c r="AL1056" s="48"/>
      <c r="AM1056" s="48"/>
      <c r="AN1056" s="48"/>
      <c r="AO1056" s="48"/>
      <c r="AP1056" s="48"/>
      <c r="AQ1056" s="48"/>
      <c r="AR1056" s="48"/>
      <c r="AS1056" s="48"/>
    </row>
    <row r="1057" spans="1:45" ht="14.25" customHeight="1">
      <c r="A1057" s="259" t="s">
        <v>7865</v>
      </c>
      <c r="B1057" s="259" t="s">
        <v>7866</v>
      </c>
      <c r="C1057" s="259" t="s">
        <v>7867</v>
      </c>
      <c r="D1057" s="259" t="s">
        <v>7868</v>
      </c>
      <c r="E1057" s="407" t="s">
        <v>7869</v>
      </c>
      <c r="F1057" s="573"/>
      <c r="G1057" s="573">
        <v>44166</v>
      </c>
      <c r="H1057" s="573">
        <v>44346</v>
      </c>
      <c r="I1057" s="574" t="s">
        <v>440</v>
      </c>
      <c r="J1057" s="249">
        <f ca="1">H1057-CONTROLE!$A$2</f>
        <v>-904</v>
      </c>
      <c r="K1057" s="534" t="str">
        <f t="shared" ca="1" si="158"/>
        <v>ENCERRADO</v>
      </c>
      <c r="L1057" s="259" t="s">
        <v>7870</v>
      </c>
      <c r="M1057" s="631" t="s">
        <v>7871</v>
      </c>
      <c r="N1057" s="258"/>
      <c r="O1057" s="258" t="s">
        <v>4932</v>
      </c>
      <c r="P1057" s="631" t="s">
        <v>4933</v>
      </c>
      <c r="Q1057" s="632"/>
      <c r="R1057" s="632" t="s">
        <v>1499</v>
      </c>
      <c r="S1057" s="18" t="s">
        <v>7892</v>
      </c>
      <c r="T1057" s="18" t="s">
        <v>7893</v>
      </c>
      <c r="U1057" s="18"/>
      <c r="V1057" s="18" t="s">
        <v>7894</v>
      </c>
      <c r="W1057" s="18" t="s">
        <v>7895</v>
      </c>
      <c r="X1057" s="553"/>
      <c r="Y1057" s="48"/>
      <c r="Z1057" s="48"/>
      <c r="AA1057" s="48"/>
      <c r="AB1057" s="48"/>
      <c r="AC1057" s="48"/>
      <c r="AD1057" s="48"/>
      <c r="AE1057" s="48"/>
      <c r="AF1057" s="48"/>
      <c r="AG1057" s="48"/>
      <c r="AH1057" s="48"/>
      <c r="AI1057" s="48"/>
      <c r="AJ1057" s="48"/>
      <c r="AK1057" s="48"/>
      <c r="AL1057" s="48"/>
      <c r="AM1057" s="48"/>
      <c r="AN1057" s="48"/>
      <c r="AO1057" s="48"/>
      <c r="AP1057" s="48"/>
      <c r="AQ1057" s="48"/>
      <c r="AR1057" s="48"/>
      <c r="AS1057" s="48"/>
    </row>
    <row r="1058" spans="1:45" ht="14.25" customHeight="1">
      <c r="A1058" s="259" t="s">
        <v>7865</v>
      </c>
      <c r="B1058" s="259" t="s">
        <v>7866</v>
      </c>
      <c r="C1058" s="259" t="s">
        <v>7867</v>
      </c>
      <c r="D1058" s="259" t="s">
        <v>7868</v>
      </c>
      <c r="E1058" s="407" t="s">
        <v>7869</v>
      </c>
      <c r="F1058" s="573"/>
      <c r="G1058" s="573">
        <v>44166</v>
      </c>
      <c r="H1058" s="573">
        <v>44346</v>
      </c>
      <c r="I1058" s="574" t="s">
        <v>440</v>
      </c>
      <c r="J1058" s="249">
        <f ca="1">H1058-CONTROLE!$A$2</f>
        <v>-904</v>
      </c>
      <c r="K1058" s="534" t="str">
        <f t="shared" ca="1" si="158"/>
        <v>ENCERRADO</v>
      </c>
      <c r="L1058" s="259" t="s">
        <v>7870</v>
      </c>
      <c r="M1058" s="631" t="s">
        <v>7871</v>
      </c>
      <c r="N1058" s="258"/>
      <c r="O1058" s="258" t="s">
        <v>4932</v>
      </c>
      <c r="P1058" s="631" t="s">
        <v>4933</v>
      </c>
      <c r="Q1058" s="632"/>
      <c r="R1058" s="632" t="s">
        <v>1505</v>
      </c>
      <c r="S1058" s="18" t="s">
        <v>2509</v>
      </c>
      <c r="T1058" s="18" t="s">
        <v>2510</v>
      </c>
      <c r="U1058" s="259"/>
      <c r="V1058" s="259" t="s">
        <v>2072</v>
      </c>
      <c r="W1058" s="18" t="s">
        <v>7896</v>
      </c>
      <c r="X1058" s="553"/>
      <c r="Y1058" s="48"/>
      <c r="Z1058" s="48"/>
      <c r="AA1058" s="48"/>
      <c r="AB1058" s="48"/>
      <c r="AC1058" s="48"/>
      <c r="AD1058" s="48"/>
      <c r="AE1058" s="48"/>
      <c r="AF1058" s="48"/>
      <c r="AG1058" s="48"/>
      <c r="AH1058" s="48"/>
      <c r="AI1058" s="48"/>
      <c r="AJ1058" s="48"/>
      <c r="AK1058" s="48"/>
      <c r="AL1058" s="48"/>
      <c r="AM1058" s="48"/>
      <c r="AN1058" s="48"/>
      <c r="AO1058" s="48"/>
      <c r="AP1058" s="48"/>
      <c r="AQ1058" s="48"/>
      <c r="AR1058" s="48"/>
      <c r="AS1058" s="48"/>
    </row>
    <row r="1059" spans="1:45" ht="14.25" customHeight="1">
      <c r="A1059" s="259" t="s">
        <v>7865</v>
      </c>
      <c r="B1059" s="259" t="s">
        <v>7866</v>
      </c>
      <c r="C1059" s="259" t="s">
        <v>7867</v>
      </c>
      <c r="D1059" s="259" t="s">
        <v>7868</v>
      </c>
      <c r="E1059" s="407" t="s">
        <v>7869</v>
      </c>
      <c r="F1059" s="573"/>
      <c r="G1059" s="573">
        <v>44166</v>
      </c>
      <c r="H1059" s="573">
        <v>44346</v>
      </c>
      <c r="I1059" s="574" t="s">
        <v>440</v>
      </c>
      <c r="J1059" s="249">
        <f ca="1">H1059-CONTROLE!$A$2</f>
        <v>-904</v>
      </c>
      <c r="K1059" s="534" t="str">
        <f t="shared" ca="1" si="158"/>
        <v>ENCERRADO</v>
      </c>
      <c r="L1059" s="259" t="s">
        <v>7870</v>
      </c>
      <c r="M1059" s="631" t="s">
        <v>7871</v>
      </c>
      <c r="N1059" s="258"/>
      <c r="O1059" s="258" t="s">
        <v>4932</v>
      </c>
      <c r="P1059" s="631" t="s">
        <v>4933</v>
      </c>
      <c r="Q1059" s="632"/>
      <c r="R1059" s="632" t="s">
        <v>1511</v>
      </c>
      <c r="S1059" s="18" t="s">
        <v>923</v>
      </c>
      <c r="T1059" s="614" t="s">
        <v>924</v>
      </c>
      <c r="U1059" s="18"/>
      <c r="V1059" s="18" t="s">
        <v>7017</v>
      </c>
      <c r="W1059" s="614" t="s">
        <v>7018</v>
      </c>
      <c r="X1059" s="553"/>
      <c r="Y1059" s="48"/>
      <c r="Z1059" s="48"/>
      <c r="AA1059" s="48"/>
      <c r="AB1059" s="48"/>
      <c r="AC1059" s="48"/>
      <c r="AD1059" s="48"/>
      <c r="AE1059" s="48"/>
      <c r="AF1059" s="48"/>
      <c r="AG1059" s="48"/>
      <c r="AH1059" s="48"/>
      <c r="AI1059" s="48"/>
      <c r="AJ1059" s="48"/>
      <c r="AK1059" s="48"/>
      <c r="AL1059" s="48"/>
      <c r="AM1059" s="48"/>
      <c r="AN1059" s="48"/>
      <c r="AO1059" s="48"/>
      <c r="AP1059" s="48"/>
      <c r="AQ1059" s="48"/>
      <c r="AR1059" s="48"/>
      <c r="AS1059" s="48"/>
    </row>
    <row r="1060" spans="1:45" ht="14.25" customHeight="1">
      <c r="A1060" s="259" t="s">
        <v>7865</v>
      </c>
      <c r="B1060" s="259" t="s">
        <v>7866</v>
      </c>
      <c r="C1060" s="259" t="s">
        <v>7867</v>
      </c>
      <c r="D1060" s="259" t="s">
        <v>7868</v>
      </c>
      <c r="E1060" s="407" t="s">
        <v>7869</v>
      </c>
      <c r="F1060" s="573"/>
      <c r="G1060" s="573">
        <v>44166</v>
      </c>
      <c r="H1060" s="573">
        <v>44346</v>
      </c>
      <c r="I1060" s="574" t="s">
        <v>440</v>
      </c>
      <c r="J1060" s="249">
        <f ca="1">H1060-CONTROLE!$A$2</f>
        <v>-904</v>
      </c>
      <c r="K1060" s="534" t="str">
        <f t="shared" ca="1" si="158"/>
        <v>ENCERRADO</v>
      </c>
      <c r="L1060" s="259" t="s">
        <v>7870</v>
      </c>
      <c r="M1060" s="631" t="s">
        <v>7871</v>
      </c>
      <c r="N1060" s="258"/>
      <c r="O1060" s="258" t="s">
        <v>4932</v>
      </c>
      <c r="P1060" s="631" t="s">
        <v>4933</v>
      </c>
      <c r="Q1060" s="632"/>
      <c r="R1060" s="632" t="s">
        <v>4818</v>
      </c>
      <c r="S1060" s="18" t="s">
        <v>3383</v>
      </c>
      <c r="T1060" s="18" t="s">
        <v>802</v>
      </c>
      <c r="U1060" s="18"/>
      <c r="V1060" s="18" t="s">
        <v>1316</v>
      </c>
      <c r="W1060" s="18" t="s">
        <v>1317</v>
      </c>
      <c r="X1060" s="553"/>
      <c r="Y1060" s="48"/>
      <c r="Z1060" s="48"/>
      <c r="AA1060" s="48"/>
      <c r="AB1060" s="48"/>
      <c r="AC1060" s="48"/>
      <c r="AD1060" s="48"/>
      <c r="AE1060" s="48"/>
      <c r="AF1060" s="48"/>
      <c r="AG1060" s="48"/>
      <c r="AH1060" s="48"/>
      <c r="AI1060" s="48"/>
      <c r="AJ1060" s="48"/>
      <c r="AK1060" s="48"/>
      <c r="AL1060" s="48"/>
      <c r="AM1060" s="48"/>
      <c r="AN1060" s="48"/>
      <c r="AO1060" s="48"/>
      <c r="AP1060" s="48"/>
      <c r="AQ1060" s="48"/>
      <c r="AR1060" s="48"/>
      <c r="AS1060" s="48"/>
    </row>
    <row r="1061" spans="1:45" ht="14.25" customHeight="1">
      <c r="A1061" s="259" t="s">
        <v>7865</v>
      </c>
      <c r="B1061" s="259" t="s">
        <v>7866</v>
      </c>
      <c r="C1061" s="259" t="s">
        <v>7867</v>
      </c>
      <c r="D1061" s="259" t="s">
        <v>7868</v>
      </c>
      <c r="E1061" s="407" t="s">
        <v>7869</v>
      </c>
      <c r="F1061" s="573"/>
      <c r="G1061" s="573">
        <v>44166</v>
      </c>
      <c r="H1061" s="573">
        <v>44346</v>
      </c>
      <c r="I1061" s="574" t="s">
        <v>440</v>
      </c>
      <c r="J1061" s="249">
        <f ca="1">H1061-CONTROLE!$A$2</f>
        <v>-904</v>
      </c>
      <c r="K1061" s="534" t="str">
        <f t="shared" ca="1" si="158"/>
        <v>ENCERRADO</v>
      </c>
      <c r="L1061" s="259" t="s">
        <v>7870</v>
      </c>
      <c r="M1061" s="631" t="s">
        <v>7871</v>
      </c>
      <c r="N1061" s="258"/>
      <c r="O1061" s="258" t="s">
        <v>4932</v>
      </c>
      <c r="P1061" s="631" t="s">
        <v>4933</v>
      </c>
      <c r="Q1061" s="632"/>
      <c r="R1061" s="632" t="s">
        <v>1524</v>
      </c>
      <c r="S1061" s="18" t="s">
        <v>2248</v>
      </c>
      <c r="T1061" s="614" t="s">
        <v>1041</v>
      </c>
      <c r="U1061" s="18"/>
      <c r="V1061" s="18" t="s">
        <v>2250</v>
      </c>
      <c r="W1061" s="18" t="s">
        <v>1036</v>
      </c>
      <c r="X1061" s="553"/>
      <c r="Y1061" s="48"/>
      <c r="Z1061" s="48"/>
      <c r="AA1061" s="48"/>
      <c r="AB1061" s="48"/>
      <c r="AC1061" s="48"/>
      <c r="AD1061" s="48"/>
      <c r="AE1061" s="48"/>
      <c r="AF1061" s="48"/>
      <c r="AG1061" s="48"/>
      <c r="AH1061" s="48"/>
      <c r="AI1061" s="48"/>
      <c r="AJ1061" s="48"/>
      <c r="AK1061" s="48"/>
      <c r="AL1061" s="48"/>
      <c r="AM1061" s="48"/>
      <c r="AN1061" s="48"/>
      <c r="AO1061" s="48"/>
      <c r="AP1061" s="48"/>
      <c r="AQ1061" s="48"/>
      <c r="AR1061" s="48"/>
      <c r="AS1061" s="48"/>
    </row>
    <row r="1062" spans="1:45" ht="14.25" customHeight="1">
      <c r="A1062" s="259" t="s">
        <v>7865</v>
      </c>
      <c r="B1062" s="259" t="s">
        <v>7866</v>
      </c>
      <c r="C1062" s="259" t="s">
        <v>7867</v>
      </c>
      <c r="D1062" s="259" t="s">
        <v>7868</v>
      </c>
      <c r="E1062" s="407" t="s">
        <v>7869</v>
      </c>
      <c r="F1062" s="573"/>
      <c r="G1062" s="573">
        <v>44166</v>
      </c>
      <c r="H1062" s="573">
        <v>44346</v>
      </c>
      <c r="I1062" s="574" t="s">
        <v>440</v>
      </c>
      <c r="J1062" s="249">
        <f ca="1">H1062-CONTROLE!$A$2</f>
        <v>-904</v>
      </c>
      <c r="K1062" s="534" t="str">
        <f t="shared" ca="1" si="158"/>
        <v>ENCERRADO</v>
      </c>
      <c r="L1062" s="259" t="s">
        <v>7870</v>
      </c>
      <c r="M1062" s="631" t="s">
        <v>7871</v>
      </c>
      <c r="N1062" s="258"/>
      <c r="O1062" s="258" t="s">
        <v>4932</v>
      </c>
      <c r="P1062" s="631" t="s">
        <v>4933</v>
      </c>
      <c r="Q1062" s="632"/>
      <c r="R1062" s="632" t="s">
        <v>1527</v>
      </c>
      <c r="S1062" s="639" t="s">
        <v>4141</v>
      </c>
      <c r="T1062" s="640" t="s">
        <v>1150</v>
      </c>
      <c r="U1062" s="641"/>
      <c r="V1062" s="641" t="s">
        <v>7897</v>
      </c>
      <c r="W1062" s="614" t="s">
        <v>7898</v>
      </c>
      <c r="X1062" s="553"/>
      <c r="Y1062" s="48"/>
      <c r="Z1062" s="48"/>
      <c r="AA1062" s="48"/>
      <c r="AB1062" s="48"/>
      <c r="AC1062" s="48"/>
      <c r="AD1062" s="48"/>
      <c r="AE1062" s="48"/>
      <c r="AF1062" s="48"/>
      <c r="AG1062" s="48"/>
      <c r="AH1062" s="48"/>
      <c r="AI1062" s="48"/>
      <c r="AJ1062" s="48"/>
      <c r="AK1062" s="48"/>
      <c r="AL1062" s="48"/>
      <c r="AM1062" s="48"/>
      <c r="AN1062" s="48"/>
      <c r="AO1062" s="48"/>
      <c r="AP1062" s="48"/>
      <c r="AQ1062" s="48"/>
      <c r="AR1062" s="48"/>
      <c r="AS1062" s="48"/>
    </row>
    <row r="1063" spans="1:45" ht="14.25" customHeight="1">
      <c r="A1063" s="259" t="s">
        <v>7865</v>
      </c>
      <c r="B1063" s="259" t="s">
        <v>7866</v>
      </c>
      <c r="C1063" s="259" t="s">
        <v>7867</v>
      </c>
      <c r="D1063" s="259" t="s">
        <v>7868</v>
      </c>
      <c r="E1063" s="407" t="s">
        <v>7869</v>
      </c>
      <c r="F1063" s="573"/>
      <c r="G1063" s="573">
        <v>44166</v>
      </c>
      <c r="H1063" s="573">
        <v>44346</v>
      </c>
      <c r="I1063" s="574" t="s">
        <v>440</v>
      </c>
      <c r="J1063" s="249">
        <f ca="1">H1063-CONTROLE!$A$2</f>
        <v>-904</v>
      </c>
      <c r="K1063" s="534" t="str">
        <f t="shared" ca="1" si="158"/>
        <v>ENCERRADO</v>
      </c>
      <c r="L1063" s="259" t="s">
        <v>7870</v>
      </c>
      <c r="M1063" s="631" t="s">
        <v>7871</v>
      </c>
      <c r="N1063" s="258"/>
      <c r="O1063" s="258" t="s">
        <v>4932</v>
      </c>
      <c r="P1063" s="631" t="s">
        <v>4933</v>
      </c>
      <c r="Q1063" s="632"/>
      <c r="R1063" s="632" t="s">
        <v>1533</v>
      </c>
      <c r="S1063" s="18" t="s">
        <v>7899</v>
      </c>
      <c r="T1063" s="614" t="s">
        <v>7900</v>
      </c>
      <c r="U1063" s="18"/>
      <c r="V1063" s="18" t="s">
        <v>1592</v>
      </c>
      <c r="W1063" s="614" t="s">
        <v>1593</v>
      </c>
      <c r="X1063" s="553"/>
      <c r="Y1063" s="48"/>
      <c r="Z1063" s="48"/>
      <c r="AA1063" s="48"/>
      <c r="AB1063" s="48"/>
      <c r="AC1063" s="48"/>
      <c r="AD1063" s="48"/>
      <c r="AE1063" s="48"/>
      <c r="AF1063" s="48"/>
      <c r="AG1063" s="48"/>
      <c r="AH1063" s="48"/>
      <c r="AI1063" s="48"/>
      <c r="AJ1063" s="48"/>
      <c r="AK1063" s="48"/>
      <c r="AL1063" s="48"/>
      <c r="AM1063" s="48"/>
      <c r="AN1063" s="48"/>
      <c r="AO1063" s="48"/>
      <c r="AP1063" s="48"/>
      <c r="AQ1063" s="48"/>
      <c r="AR1063" s="48"/>
      <c r="AS1063" s="48"/>
    </row>
    <row r="1064" spans="1:45" ht="14.25" customHeight="1">
      <c r="A1064" s="259" t="s">
        <v>7865</v>
      </c>
      <c r="B1064" s="259" t="s">
        <v>7866</v>
      </c>
      <c r="C1064" s="259" t="s">
        <v>7867</v>
      </c>
      <c r="D1064" s="259" t="s">
        <v>7868</v>
      </c>
      <c r="E1064" s="407" t="s">
        <v>7869</v>
      </c>
      <c r="F1064" s="573"/>
      <c r="G1064" s="573">
        <v>44166</v>
      </c>
      <c r="H1064" s="573">
        <v>44346</v>
      </c>
      <c r="I1064" s="574" t="s">
        <v>440</v>
      </c>
      <c r="J1064" s="249">
        <f ca="1">H1064-CONTROLE!$A$2</f>
        <v>-904</v>
      </c>
      <c r="K1064" s="534" t="str">
        <f t="shared" ca="1" si="158"/>
        <v>ENCERRADO</v>
      </c>
      <c r="L1064" s="259" t="s">
        <v>7870</v>
      </c>
      <c r="M1064" s="631" t="s">
        <v>7871</v>
      </c>
      <c r="N1064" s="258"/>
      <c r="O1064" s="258" t="s">
        <v>4932</v>
      </c>
      <c r="P1064" s="631" t="s">
        <v>4933</v>
      </c>
      <c r="Q1064" s="632"/>
      <c r="R1064" s="632" t="s">
        <v>407</v>
      </c>
      <c r="S1064" s="18" t="s">
        <v>408</v>
      </c>
      <c r="T1064" s="614" t="s">
        <v>409</v>
      </c>
      <c r="U1064" s="18"/>
      <c r="V1064" s="18" t="s">
        <v>4872</v>
      </c>
      <c r="W1064" s="18" t="s">
        <v>4873</v>
      </c>
      <c r="X1064" s="553"/>
      <c r="Y1064" s="48"/>
      <c r="Z1064" s="48"/>
      <c r="AA1064" s="48"/>
      <c r="AB1064" s="48"/>
      <c r="AC1064" s="48"/>
      <c r="AD1064" s="48"/>
      <c r="AE1064" s="48"/>
      <c r="AF1064" s="48"/>
      <c r="AG1064" s="48"/>
      <c r="AH1064" s="48"/>
      <c r="AI1064" s="48"/>
      <c r="AJ1064" s="48"/>
      <c r="AK1064" s="48"/>
      <c r="AL1064" s="48"/>
      <c r="AM1064" s="48"/>
      <c r="AN1064" s="48"/>
      <c r="AO1064" s="48"/>
      <c r="AP1064" s="48"/>
      <c r="AQ1064" s="48"/>
      <c r="AR1064" s="48"/>
      <c r="AS1064" s="48"/>
    </row>
    <row r="1065" spans="1:45" ht="14.25" customHeight="1">
      <c r="A1065" s="259" t="s">
        <v>7865</v>
      </c>
      <c r="B1065" s="259" t="s">
        <v>7866</v>
      </c>
      <c r="C1065" s="259" t="s">
        <v>7867</v>
      </c>
      <c r="D1065" s="259" t="s">
        <v>7868</v>
      </c>
      <c r="E1065" s="407" t="s">
        <v>7869</v>
      </c>
      <c r="F1065" s="573"/>
      <c r="G1065" s="573">
        <v>44166</v>
      </c>
      <c r="H1065" s="573">
        <v>44346</v>
      </c>
      <c r="I1065" s="574" t="s">
        <v>440</v>
      </c>
      <c r="J1065" s="249">
        <f ca="1">H1065-CONTROLE!$A$2</f>
        <v>-904</v>
      </c>
      <c r="K1065" s="534" t="str">
        <f t="shared" ca="1" si="158"/>
        <v>ENCERRADO</v>
      </c>
      <c r="L1065" s="259" t="s">
        <v>7870</v>
      </c>
      <c r="M1065" s="631" t="s">
        <v>7871</v>
      </c>
      <c r="N1065" s="258"/>
      <c r="O1065" s="258" t="s">
        <v>4932</v>
      </c>
      <c r="P1065" s="631" t="s">
        <v>4933</v>
      </c>
      <c r="Q1065" s="632"/>
      <c r="R1065" s="632" t="s">
        <v>7901</v>
      </c>
      <c r="S1065" s="18" t="s">
        <v>4703</v>
      </c>
      <c r="T1065" s="18" t="s">
        <v>7902</v>
      </c>
      <c r="U1065" s="18"/>
      <c r="V1065" s="18" t="s">
        <v>7903</v>
      </c>
      <c r="W1065" s="18" t="s">
        <v>1379</v>
      </c>
      <c r="X1065" s="553"/>
      <c r="Y1065" s="48"/>
      <c r="Z1065" s="48"/>
      <c r="AA1065" s="48"/>
      <c r="AB1065" s="48"/>
      <c r="AC1065" s="48"/>
      <c r="AD1065" s="48"/>
      <c r="AE1065" s="48"/>
      <c r="AF1065" s="48"/>
      <c r="AG1065" s="48"/>
      <c r="AH1065" s="48"/>
      <c r="AI1065" s="48"/>
      <c r="AJ1065" s="48"/>
      <c r="AK1065" s="48"/>
      <c r="AL1065" s="48"/>
      <c r="AM1065" s="48"/>
      <c r="AN1065" s="48"/>
      <c r="AO1065" s="48"/>
      <c r="AP1065" s="48"/>
      <c r="AQ1065" s="48"/>
      <c r="AR1065" s="48"/>
      <c r="AS1065" s="48"/>
    </row>
    <row r="1066" spans="1:45" ht="14.25" customHeight="1">
      <c r="A1066" s="259" t="s">
        <v>7865</v>
      </c>
      <c r="B1066" s="259" t="s">
        <v>7866</v>
      </c>
      <c r="C1066" s="259" t="s">
        <v>7867</v>
      </c>
      <c r="D1066" s="259" t="s">
        <v>7868</v>
      </c>
      <c r="E1066" s="407" t="s">
        <v>7869</v>
      </c>
      <c r="F1066" s="573"/>
      <c r="G1066" s="573">
        <v>44166</v>
      </c>
      <c r="H1066" s="573">
        <v>44346</v>
      </c>
      <c r="I1066" s="574" t="s">
        <v>440</v>
      </c>
      <c r="J1066" s="249">
        <f ca="1">H1066-CONTROLE!$A$2</f>
        <v>-904</v>
      </c>
      <c r="K1066" s="534" t="str">
        <f t="shared" ca="1" si="158"/>
        <v>ENCERRADO</v>
      </c>
      <c r="L1066" s="259" t="s">
        <v>7870</v>
      </c>
      <c r="M1066" s="631" t="s">
        <v>7871</v>
      </c>
      <c r="N1066" s="258"/>
      <c r="O1066" s="258" t="s">
        <v>4932</v>
      </c>
      <c r="P1066" s="631" t="s">
        <v>4933</v>
      </c>
      <c r="Q1066" s="632"/>
      <c r="R1066" s="632" t="s">
        <v>7904</v>
      </c>
      <c r="S1066" s="18" t="s">
        <v>7905</v>
      </c>
      <c r="T1066" s="614" t="s">
        <v>6394</v>
      </c>
      <c r="U1066" s="18"/>
      <c r="V1066" s="18" t="s">
        <v>7906</v>
      </c>
      <c r="W1066" s="614" t="s">
        <v>7907</v>
      </c>
      <c r="X1066" s="553"/>
      <c r="Y1066" s="48"/>
      <c r="Z1066" s="48"/>
      <c r="AA1066" s="48"/>
      <c r="AB1066" s="48"/>
      <c r="AC1066" s="48"/>
      <c r="AD1066" s="48"/>
      <c r="AE1066" s="48"/>
      <c r="AF1066" s="48"/>
      <c r="AG1066" s="48"/>
      <c r="AH1066" s="48"/>
      <c r="AI1066" s="48"/>
      <c r="AJ1066" s="48"/>
      <c r="AK1066" s="48"/>
      <c r="AL1066" s="48"/>
      <c r="AM1066" s="48"/>
      <c r="AN1066" s="48"/>
      <c r="AO1066" s="48"/>
      <c r="AP1066" s="48"/>
      <c r="AQ1066" s="48"/>
      <c r="AR1066" s="48"/>
      <c r="AS1066" s="48"/>
    </row>
    <row r="1067" spans="1:45" ht="14.25" customHeight="1">
      <c r="A1067" s="259" t="s">
        <v>7908</v>
      </c>
      <c r="B1067" s="259" t="s">
        <v>7866</v>
      </c>
      <c r="C1067" s="259" t="s">
        <v>7909</v>
      </c>
      <c r="D1067" s="259" t="s">
        <v>7910</v>
      </c>
      <c r="E1067" s="407" t="s">
        <v>7869</v>
      </c>
      <c r="F1067" s="573"/>
      <c r="G1067" s="573">
        <v>44153</v>
      </c>
      <c r="H1067" s="573">
        <v>44333</v>
      </c>
      <c r="I1067" s="574" t="s">
        <v>440</v>
      </c>
      <c r="J1067" s="148">
        <f ca="1">H1067-CONTROLE!$A$2</f>
        <v>-917</v>
      </c>
      <c r="K1067" s="251" t="str">
        <f t="shared" ca="1" si="158"/>
        <v>ENCERRADO</v>
      </c>
      <c r="L1067" s="259" t="s">
        <v>7870</v>
      </c>
      <c r="M1067" s="631" t="s">
        <v>7871</v>
      </c>
      <c r="N1067" s="258"/>
      <c r="O1067" s="258" t="s">
        <v>4932</v>
      </c>
      <c r="P1067" s="631" t="s">
        <v>4933</v>
      </c>
      <c r="Q1067" s="632"/>
      <c r="R1067" s="632" t="s">
        <v>1407</v>
      </c>
      <c r="S1067" s="18" t="s">
        <v>1872</v>
      </c>
      <c r="T1067" s="614" t="s">
        <v>7872</v>
      </c>
      <c r="U1067" s="18"/>
      <c r="V1067" s="18" t="s">
        <v>3353</v>
      </c>
      <c r="W1067" s="18" t="s">
        <v>247</v>
      </c>
      <c r="X1067" s="553"/>
      <c r="Y1067" s="48"/>
      <c r="Z1067" s="48"/>
      <c r="AA1067" s="48"/>
      <c r="AB1067" s="48"/>
      <c r="AC1067" s="48"/>
      <c r="AD1067" s="48"/>
      <c r="AE1067" s="48"/>
      <c r="AF1067" s="48"/>
      <c r="AG1067" s="48"/>
      <c r="AH1067" s="48"/>
      <c r="AI1067" s="48"/>
      <c r="AJ1067" s="48"/>
      <c r="AK1067" s="48"/>
      <c r="AL1067" s="48"/>
      <c r="AM1067" s="48"/>
      <c r="AN1067" s="48"/>
      <c r="AO1067" s="48"/>
      <c r="AP1067" s="48"/>
      <c r="AQ1067" s="48"/>
      <c r="AR1067" s="48"/>
      <c r="AS1067" s="48"/>
    </row>
    <row r="1068" spans="1:45" ht="14.25" customHeight="1">
      <c r="A1068" s="259" t="s">
        <v>7908</v>
      </c>
      <c r="B1068" s="259" t="s">
        <v>7866</v>
      </c>
      <c r="C1068" s="259" t="s">
        <v>7909</v>
      </c>
      <c r="D1068" s="259" t="s">
        <v>7910</v>
      </c>
      <c r="E1068" s="407" t="s">
        <v>7869</v>
      </c>
      <c r="F1068" s="573"/>
      <c r="G1068" s="573">
        <v>44153</v>
      </c>
      <c r="H1068" s="573">
        <v>44333</v>
      </c>
      <c r="I1068" s="574" t="s">
        <v>440</v>
      </c>
      <c r="J1068" s="148">
        <f ca="1">H1068-CONTROLE!$A$2</f>
        <v>-917</v>
      </c>
      <c r="K1068" s="251" t="str">
        <f t="shared" ca="1" si="158"/>
        <v>ENCERRADO</v>
      </c>
      <c r="L1068" s="259" t="s">
        <v>7870</v>
      </c>
      <c r="M1068" s="631" t="s">
        <v>7871</v>
      </c>
      <c r="N1068" s="258"/>
      <c r="O1068" s="258" t="s">
        <v>4932</v>
      </c>
      <c r="P1068" s="631" t="s">
        <v>4933</v>
      </c>
      <c r="Q1068" s="632"/>
      <c r="R1068" s="632" t="s">
        <v>1413</v>
      </c>
      <c r="S1068" s="18" t="s">
        <v>7873</v>
      </c>
      <c r="T1068" s="614" t="s">
        <v>7874</v>
      </c>
      <c r="U1068" s="18"/>
      <c r="V1068" s="18" t="s">
        <v>7875</v>
      </c>
      <c r="W1068" s="614" t="s">
        <v>2165</v>
      </c>
      <c r="X1068" s="553"/>
      <c r="Y1068" s="48"/>
      <c r="Z1068" s="48"/>
      <c r="AA1068" s="48"/>
      <c r="AB1068" s="48"/>
      <c r="AC1068" s="48"/>
      <c r="AD1068" s="48"/>
      <c r="AE1068" s="48"/>
      <c r="AF1068" s="48"/>
      <c r="AG1068" s="48"/>
      <c r="AH1068" s="48"/>
      <c r="AI1068" s="48"/>
      <c r="AJ1068" s="48"/>
      <c r="AK1068" s="48"/>
      <c r="AL1068" s="48"/>
      <c r="AM1068" s="48"/>
      <c r="AN1068" s="48"/>
      <c r="AO1068" s="48"/>
      <c r="AP1068" s="48"/>
      <c r="AQ1068" s="48"/>
      <c r="AR1068" s="48"/>
      <c r="AS1068" s="48"/>
    </row>
    <row r="1069" spans="1:45" ht="14.25" customHeight="1">
      <c r="A1069" s="254" t="s">
        <v>7908</v>
      </c>
      <c r="B1069" s="254" t="s">
        <v>7866</v>
      </c>
      <c r="C1069" s="254" t="s">
        <v>7909</v>
      </c>
      <c r="D1069" s="254" t="s">
        <v>7910</v>
      </c>
      <c r="E1069" s="407" t="s">
        <v>7869</v>
      </c>
      <c r="F1069" s="573"/>
      <c r="G1069" s="573">
        <v>44153</v>
      </c>
      <c r="H1069" s="573">
        <v>44333</v>
      </c>
      <c r="I1069" s="574" t="s">
        <v>440</v>
      </c>
      <c r="J1069" s="148">
        <f ca="1">H1069-CONTROLE!$A$2</f>
        <v>-917</v>
      </c>
      <c r="K1069" s="251" t="str">
        <f t="shared" ca="1" si="158"/>
        <v>ENCERRADO</v>
      </c>
      <c r="L1069" s="254" t="s">
        <v>7870</v>
      </c>
      <c r="M1069" s="633" t="s">
        <v>7871</v>
      </c>
      <c r="N1069" s="264"/>
      <c r="O1069" s="264" t="s">
        <v>4932</v>
      </c>
      <c r="P1069" s="633" t="s">
        <v>4933</v>
      </c>
      <c r="Q1069" s="254"/>
      <c r="R1069" s="254" t="s">
        <v>528</v>
      </c>
      <c r="S1069" s="304" t="s">
        <v>853</v>
      </c>
      <c r="T1069" s="635" t="s">
        <v>854</v>
      </c>
      <c r="U1069" s="304"/>
      <c r="V1069" s="304" t="s">
        <v>7583</v>
      </c>
      <c r="W1069" s="635" t="s">
        <v>6231</v>
      </c>
      <c r="X1069" s="553"/>
      <c r="Y1069" s="48"/>
      <c r="Z1069" s="48"/>
      <c r="AA1069" s="48"/>
      <c r="AB1069" s="48"/>
      <c r="AC1069" s="48"/>
      <c r="AD1069" s="48"/>
      <c r="AE1069" s="48"/>
      <c r="AF1069" s="48"/>
      <c r="AG1069" s="48"/>
      <c r="AH1069" s="48"/>
      <c r="AI1069" s="48"/>
      <c r="AJ1069" s="48"/>
      <c r="AK1069" s="48"/>
      <c r="AL1069" s="48"/>
      <c r="AM1069" s="48"/>
      <c r="AN1069" s="48"/>
      <c r="AO1069" s="48"/>
      <c r="AP1069" s="48"/>
      <c r="AQ1069" s="48"/>
      <c r="AR1069" s="48"/>
      <c r="AS1069" s="48"/>
    </row>
    <row r="1070" spans="1:45" ht="14.25" customHeight="1">
      <c r="A1070" s="259" t="s">
        <v>7908</v>
      </c>
      <c r="B1070" s="259" t="s">
        <v>7866</v>
      </c>
      <c r="C1070" s="259" t="s">
        <v>7909</v>
      </c>
      <c r="D1070" s="259" t="s">
        <v>7910</v>
      </c>
      <c r="E1070" s="407" t="s">
        <v>7869</v>
      </c>
      <c r="F1070" s="573"/>
      <c r="G1070" s="573">
        <v>44153</v>
      </c>
      <c r="H1070" s="573">
        <v>44333</v>
      </c>
      <c r="I1070" s="574" t="s">
        <v>440</v>
      </c>
      <c r="J1070" s="148">
        <f ca="1">H1070-CONTROLE!$A$2</f>
        <v>-917</v>
      </c>
      <c r="K1070" s="251" t="str">
        <f t="shared" ca="1" si="158"/>
        <v>ENCERRADO</v>
      </c>
      <c r="L1070" s="259" t="s">
        <v>7870</v>
      </c>
      <c r="M1070" s="631" t="s">
        <v>7871</v>
      </c>
      <c r="N1070" s="258"/>
      <c r="O1070" s="258" t="s">
        <v>4932</v>
      </c>
      <c r="P1070" s="631" t="s">
        <v>4933</v>
      </c>
      <c r="Q1070" s="636"/>
      <c r="R1070" s="636" t="s">
        <v>726</v>
      </c>
      <c r="S1070" s="259" t="s">
        <v>7876</v>
      </c>
      <c r="T1070" s="18" t="s">
        <v>4869</v>
      </c>
      <c r="U1070" s="259"/>
      <c r="V1070" s="259" t="s">
        <v>4708</v>
      </c>
      <c r="W1070" s="259" t="s">
        <v>1128</v>
      </c>
      <c r="X1070" s="553"/>
      <c r="Y1070" s="48"/>
      <c r="Z1070" s="48"/>
      <c r="AA1070" s="48"/>
      <c r="AB1070" s="48"/>
      <c r="AC1070" s="48"/>
      <c r="AD1070" s="48"/>
      <c r="AE1070" s="48"/>
      <c r="AF1070" s="48"/>
      <c r="AG1070" s="48"/>
      <c r="AH1070" s="48"/>
      <c r="AI1070" s="48"/>
      <c r="AJ1070" s="48"/>
      <c r="AK1070" s="48"/>
      <c r="AL1070" s="48"/>
      <c r="AM1070" s="48"/>
      <c r="AN1070" s="48"/>
      <c r="AO1070" s="48"/>
      <c r="AP1070" s="48"/>
      <c r="AQ1070" s="48"/>
      <c r="AR1070" s="48"/>
      <c r="AS1070" s="48"/>
    </row>
    <row r="1071" spans="1:45" ht="14.25" customHeight="1">
      <c r="A1071" s="254" t="s">
        <v>7908</v>
      </c>
      <c r="B1071" s="254" t="s">
        <v>7866</v>
      </c>
      <c r="C1071" s="254" t="s">
        <v>7909</v>
      </c>
      <c r="D1071" s="254" t="s">
        <v>7910</v>
      </c>
      <c r="E1071" s="407" t="s">
        <v>7869</v>
      </c>
      <c r="F1071" s="573"/>
      <c r="G1071" s="573">
        <v>44153</v>
      </c>
      <c r="H1071" s="573">
        <v>44333</v>
      </c>
      <c r="I1071" s="574" t="s">
        <v>440</v>
      </c>
      <c r="J1071" s="148">
        <f ca="1">H1071-CONTROLE!$A$2</f>
        <v>-917</v>
      </c>
      <c r="K1071" s="251" t="str">
        <f t="shared" ca="1" si="158"/>
        <v>ENCERRADO</v>
      </c>
      <c r="L1071" s="254" t="s">
        <v>7870</v>
      </c>
      <c r="M1071" s="633" t="s">
        <v>7871</v>
      </c>
      <c r="N1071" s="264"/>
      <c r="O1071" s="264" t="s">
        <v>4932</v>
      </c>
      <c r="P1071" s="633" t="s">
        <v>4933</v>
      </c>
      <c r="Q1071" s="636"/>
      <c r="R1071" s="636" t="s">
        <v>129</v>
      </c>
      <c r="S1071" s="254" t="s">
        <v>730</v>
      </c>
      <c r="T1071" s="637" t="s">
        <v>731</v>
      </c>
      <c r="U1071" s="254"/>
      <c r="V1071" s="254" t="s">
        <v>2690</v>
      </c>
      <c r="W1071" s="635" t="s">
        <v>2691</v>
      </c>
      <c r="X1071" s="553"/>
      <c r="Y1071" s="48"/>
      <c r="Z1071" s="48"/>
      <c r="AA1071" s="48"/>
      <c r="AB1071" s="48"/>
      <c r="AC1071" s="48"/>
      <c r="AD1071" s="48"/>
      <c r="AE1071" s="48"/>
      <c r="AF1071" s="48"/>
      <c r="AG1071" s="48"/>
      <c r="AH1071" s="48"/>
      <c r="AI1071" s="48"/>
      <c r="AJ1071" s="48"/>
      <c r="AK1071" s="48"/>
      <c r="AL1071" s="48"/>
      <c r="AM1071" s="48"/>
      <c r="AN1071" s="48"/>
      <c r="AO1071" s="48"/>
      <c r="AP1071" s="48"/>
      <c r="AQ1071" s="48"/>
      <c r="AR1071" s="48"/>
      <c r="AS1071" s="48"/>
    </row>
    <row r="1072" spans="1:45" ht="14.25" customHeight="1">
      <c r="A1072" s="259" t="s">
        <v>7908</v>
      </c>
      <c r="B1072" s="259" t="s">
        <v>7866</v>
      </c>
      <c r="C1072" s="259" t="s">
        <v>7909</v>
      </c>
      <c r="D1072" s="259" t="s">
        <v>7910</v>
      </c>
      <c r="E1072" s="407" t="s">
        <v>7869</v>
      </c>
      <c r="F1072" s="573"/>
      <c r="G1072" s="573">
        <v>44153</v>
      </c>
      <c r="H1072" s="573">
        <v>44333</v>
      </c>
      <c r="I1072" s="574" t="s">
        <v>440</v>
      </c>
      <c r="J1072" s="148">
        <f ca="1">H1072-CONTROLE!$A$2</f>
        <v>-917</v>
      </c>
      <c r="K1072" s="251" t="str">
        <f t="shared" ca="1" si="158"/>
        <v>ENCERRADO</v>
      </c>
      <c r="L1072" s="259" t="s">
        <v>7870</v>
      </c>
      <c r="M1072" s="631" t="s">
        <v>7871</v>
      </c>
      <c r="N1072" s="258"/>
      <c r="O1072" s="258" t="s">
        <v>4932</v>
      </c>
      <c r="P1072" s="631" t="s">
        <v>4933</v>
      </c>
      <c r="Q1072" s="38"/>
      <c r="R1072" s="38" t="s">
        <v>1430</v>
      </c>
      <c r="S1072" s="259" t="s">
        <v>1645</v>
      </c>
      <c r="T1072" s="561" t="s">
        <v>1646</v>
      </c>
      <c r="U1072" s="259"/>
      <c r="V1072" s="259" t="s">
        <v>1431</v>
      </c>
      <c r="W1072" s="18" t="s">
        <v>1432</v>
      </c>
      <c r="X1072" s="553"/>
      <c r="Y1072" s="48"/>
      <c r="Z1072" s="48"/>
      <c r="AA1072" s="48"/>
      <c r="AB1072" s="48"/>
      <c r="AC1072" s="48"/>
      <c r="AD1072" s="48"/>
      <c r="AE1072" s="48"/>
      <c r="AF1072" s="48"/>
      <c r="AG1072" s="48"/>
      <c r="AH1072" s="48"/>
      <c r="AI1072" s="48"/>
      <c r="AJ1072" s="48"/>
      <c r="AK1072" s="48"/>
      <c r="AL1072" s="48"/>
      <c r="AM1072" s="48"/>
      <c r="AN1072" s="48"/>
      <c r="AO1072" s="48"/>
      <c r="AP1072" s="48"/>
      <c r="AQ1072" s="48"/>
      <c r="AR1072" s="48"/>
      <c r="AS1072" s="48"/>
    </row>
    <row r="1073" spans="1:45" ht="14.25" customHeight="1">
      <c r="A1073" s="259" t="s">
        <v>7908</v>
      </c>
      <c r="B1073" s="259" t="s">
        <v>7866</v>
      </c>
      <c r="C1073" s="259" t="s">
        <v>7909</v>
      </c>
      <c r="D1073" s="259" t="s">
        <v>7910</v>
      </c>
      <c r="E1073" s="407" t="s">
        <v>7869</v>
      </c>
      <c r="F1073" s="573"/>
      <c r="G1073" s="573">
        <v>44153</v>
      </c>
      <c r="H1073" s="573">
        <v>44333</v>
      </c>
      <c r="I1073" s="574" t="s">
        <v>440</v>
      </c>
      <c r="J1073" s="148">
        <f ca="1">H1073-CONTROLE!$A$2</f>
        <v>-917</v>
      </c>
      <c r="K1073" s="251" t="str">
        <f t="shared" ca="1" si="158"/>
        <v>ENCERRADO</v>
      </c>
      <c r="L1073" s="259" t="s">
        <v>7870</v>
      </c>
      <c r="M1073" s="631" t="s">
        <v>7871</v>
      </c>
      <c r="N1073" s="258"/>
      <c r="O1073" s="258" t="s">
        <v>4932</v>
      </c>
      <c r="P1073" s="631" t="s">
        <v>4933</v>
      </c>
      <c r="Q1073" s="259"/>
      <c r="R1073" s="259" t="s">
        <v>470</v>
      </c>
      <c r="S1073" s="259" t="s">
        <v>7877</v>
      </c>
      <c r="T1073" s="561" t="s">
        <v>7878</v>
      </c>
      <c r="U1073" s="259"/>
      <c r="V1073" s="259" t="s">
        <v>5463</v>
      </c>
      <c r="W1073" s="614" t="s">
        <v>5464</v>
      </c>
      <c r="X1073" s="553"/>
      <c r="Y1073" s="48"/>
      <c r="Z1073" s="48"/>
      <c r="AA1073" s="48"/>
      <c r="AB1073" s="48"/>
      <c r="AC1073" s="48"/>
      <c r="AD1073" s="48"/>
      <c r="AE1073" s="48"/>
      <c r="AF1073" s="48"/>
      <c r="AG1073" s="48"/>
      <c r="AH1073" s="48"/>
      <c r="AI1073" s="48"/>
      <c r="AJ1073" s="48"/>
      <c r="AK1073" s="48"/>
      <c r="AL1073" s="48"/>
      <c r="AM1073" s="48"/>
      <c r="AN1073" s="48"/>
      <c r="AO1073" s="48"/>
      <c r="AP1073" s="48"/>
      <c r="AQ1073" s="48"/>
      <c r="AR1073" s="48"/>
      <c r="AS1073" s="48"/>
    </row>
    <row r="1074" spans="1:45" ht="14.25" customHeight="1">
      <c r="A1074" s="259" t="s">
        <v>7908</v>
      </c>
      <c r="B1074" s="259" t="s">
        <v>7866</v>
      </c>
      <c r="C1074" s="259" t="s">
        <v>7909</v>
      </c>
      <c r="D1074" s="259" t="s">
        <v>7910</v>
      </c>
      <c r="E1074" s="407" t="s">
        <v>7869</v>
      </c>
      <c r="F1074" s="573"/>
      <c r="G1074" s="573">
        <v>44153</v>
      </c>
      <c r="H1074" s="573">
        <v>44333</v>
      </c>
      <c r="I1074" s="574" t="s">
        <v>440</v>
      </c>
      <c r="J1074" s="148">
        <f ca="1">H1074-CONTROLE!$A$2</f>
        <v>-917</v>
      </c>
      <c r="K1074" s="251" t="str">
        <f t="shared" ca="1" si="158"/>
        <v>ENCERRADO</v>
      </c>
      <c r="L1074" s="259" t="s">
        <v>7870</v>
      </c>
      <c r="M1074" s="631" t="s">
        <v>7871</v>
      </c>
      <c r="N1074" s="258"/>
      <c r="O1074" s="258" t="s">
        <v>4932</v>
      </c>
      <c r="P1074" s="631" t="s">
        <v>4933</v>
      </c>
      <c r="Q1074" s="38"/>
      <c r="R1074" s="38" t="s">
        <v>1440</v>
      </c>
      <c r="S1074" s="259" t="s">
        <v>7879</v>
      </c>
      <c r="T1074" s="561" t="s">
        <v>1223</v>
      </c>
      <c r="U1074" s="259"/>
      <c r="V1074" s="259" t="s">
        <v>1263</v>
      </c>
      <c r="W1074" s="614" t="s">
        <v>1264</v>
      </c>
      <c r="X1074" s="553"/>
      <c r="Y1074" s="48"/>
      <c r="Z1074" s="48"/>
      <c r="AA1074" s="48"/>
      <c r="AB1074" s="48"/>
      <c r="AC1074" s="48"/>
      <c r="AD1074" s="48"/>
      <c r="AE1074" s="48"/>
      <c r="AF1074" s="48"/>
      <c r="AG1074" s="48"/>
      <c r="AH1074" s="48"/>
      <c r="AI1074" s="48"/>
      <c r="AJ1074" s="48"/>
      <c r="AK1074" s="48"/>
      <c r="AL1074" s="48"/>
      <c r="AM1074" s="48"/>
      <c r="AN1074" s="48"/>
      <c r="AO1074" s="48"/>
      <c r="AP1074" s="48"/>
      <c r="AQ1074" s="48"/>
      <c r="AR1074" s="48"/>
      <c r="AS1074" s="48"/>
    </row>
    <row r="1075" spans="1:45" ht="14.25" customHeight="1">
      <c r="A1075" s="259" t="s">
        <v>7908</v>
      </c>
      <c r="B1075" s="259" t="s">
        <v>7866</v>
      </c>
      <c r="C1075" s="259" t="s">
        <v>7909</v>
      </c>
      <c r="D1075" s="259" t="s">
        <v>7910</v>
      </c>
      <c r="E1075" s="407" t="s">
        <v>7869</v>
      </c>
      <c r="F1075" s="573"/>
      <c r="G1075" s="573">
        <v>44153</v>
      </c>
      <c r="H1075" s="573">
        <v>44333</v>
      </c>
      <c r="I1075" s="574" t="s">
        <v>440</v>
      </c>
      <c r="J1075" s="148">
        <f ca="1">H1075-CONTROLE!$A$2</f>
        <v>-917</v>
      </c>
      <c r="K1075" s="251" t="str">
        <f t="shared" ca="1" si="158"/>
        <v>ENCERRADO</v>
      </c>
      <c r="L1075" s="259" t="s">
        <v>7870</v>
      </c>
      <c r="M1075" s="631" t="s">
        <v>7871</v>
      </c>
      <c r="N1075" s="258"/>
      <c r="O1075" s="258" t="s">
        <v>4932</v>
      </c>
      <c r="P1075" s="631" t="s">
        <v>4933</v>
      </c>
      <c r="Q1075" s="264"/>
      <c r="R1075" s="264" t="s">
        <v>226</v>
      </c>
      <c r="S1075" s="259" t="s">
        <v>7880</v>
      </c>
      <c r="T1075" s="561" t="s">
        <v>7881</v>
      </c>
      <c r="U1075" s="259"/>
      <c r="V1075" s="259" t="s">
        <v>1167</v>
      </c>
      <c r="W1075" s="614" t="s">
        <v>1168</v>
      </c>
      <c r="X1075" s="553"/>
      <c r="Y1075" s="48"/>
      <c r="Z1075" s="48"/>
      <c r="AA1075" s="48"/>
      <c r="AB1075" s="48"/>
      <c r="AC1075" s="48"/>
      <c r="AD1075" s="48"/>
      <c r="AE1075" s="48"/>
      <c r="AF1075" s="48"/>
      <c r="AG1075" s="48"/>
      <c r="AH1075" s="48"/>
      <c r="AI1075" s="48"/>
      <c r="AJ1075" s="48"/>
      <c r="AK1075" s="48"/>
      <c r="AL1075" s="48"/>
      <c r="AM1075" s="48"/>
      <c r="AN1075" s="48"/>
      <c r="AO1075" s="48"/>
      <c r="AP1075" s="48"/>
      <c r="AQ1075" s="48"/>
      <c r="AR1075" s="48"/>
      <c r="AS1075" s="48"/>
    </row>
    <row r="1076" spans="1:45" ht="14.25" customHeight="1">
      <c r="A1076" s="259" t="s">
        <v>7908</v>
      </c>
      <c r="B1076" s="259" t="s">
        <v>7866</v>
      </c>
      <c r="C1076" s="259" t="s">
        <v>7909</v>
      </c>
      <c r="D1076" s="259" t="s">
        <v>7910</v>
      </c>
      <c r="E1076" s="407" t="s">
        <v>7869</v>
      </c>
      <c r="F1076" s="573"/>
      <c r="G1076" s="573">
        <v>44153</v>
      </c>
      <c r="H1076" s="573">
        <v>44333</v>
      </c>
      <c r="I1076" s="574" t="s">
        <v>440</v>
      </c>
      <c r="J1076" s="148">
        <f ca="1">H1076-CONTROLE!$A$2</f>
        <v>-917</v>
      </c>
      <c r="K1076" s="251" t="str">
        <f t="shared" ca="1" si="158"/>
        <v>ENCERRADO</v>
      </c>
      <c r="L1076" s="259" t="s">
        <v>7870</v>
      </c>
      <c r="M1076" s="631" t="s">
        <v>7871</v>
      </c>
      <c r="N1076" s="258"/>
      <c r="O1076" s="258" t="s">
        <v>4932</v>
      </c>
      <c r="P1076" s="631" t="s">
        <v>4933</v>
      </c>
      <c r="Q1076" s="38"/>
      <c r="R1076" s="38" t="s">
        <v>875</v>
      </c>
      <c r="S1076" s="259" t="s">
        <v>876</v>
      </c>
      <c r="T1076" s="561" t="s">
        <v>877</v>
      </c>
      <c r="U1076" s="259"/>
      <c r="V1076" s="259" t="s">
        <v>185</v>
      </c>
      <c r="W1076" s="18" t="s">
        <v>186</v>
      </c>
      <c r="X1076" s="553"/>
      <c r="Y1076" s="48"/>
      <c r="Z1076" s="48"/>
      <c r="AA1076" s="48"/>
      <c r="AB1076" s="48"/>
      <c r="AC1076" s="48"/>
      <c r="AD1076" s="48"/>
      <c r="AE1076" s="48"/>
      <c r="AF1076" s="48"/>
      <c r="AG1076" s="48"/>
      <c r="AH1076" s="48"/>
      <c r="AI1076" s="48"/>
      <c r="AJ1076" s="48"/>
      <c r="AK1076" s="48"/>
      <c r="AL1076" s="48"/>
      <c r="AM1076" s="48"/>
      <c r="AN1076" s="48"/>
      <c r="AO1076" s="48"/>
      <c r="AP1076" s="48"/>
      <c r="AQ1076" s="48"/>
      <c r="AR1076" s="48"/>
      <c r="AS1076" s="48"/>
    </row>
    <row r="1077" spans="1:45" ht="14.25" customHeight="1">
      <c r="A1077" s="259" t="s">
        <v>7908</v>
      </c>
      <c r="B1077" s="259" t="s">
        <v>7866</v>
      </c>
      <c r="C1077" s="259" t="s">
        <v>7909</v>
      </c>
      <c r="D1077" s="259" t="s">
        <v>7910</v>
      </c>
      <c r="E1077" s="407" t="s">
        <v>7869</v>
      </c>
      <c r="F1077" s="573"/>
      <c r="G1077" s="573">
        <v>44153</v>
      </c>
      <c r="H1077" s="573">
        <v>44333</v>
      </c>
      <c r="I1077" s="574" t="s">
        <v>440</v>
      </c>
      <c r="J1077" s="148">
        <f ca="1">H1077-CONTROLE!$A$2</f>
        <v>-917</v>
      </c>
      <c r="K1077" s="251" t="str">
        <f t="shared" ca="1" si="158"/>
        <v>ENCERRADO</v>
      </c>
      <c r="L1077" s="259" t="s">
        <v>7870</v>
      </c>
      <c r="M1077" s="631" t="s">
        <v>7871</v>
      </c>
      <c r="N1077" s="258"/>
      <c r="O1077" s="258" t="s">
        <v>4932</v>
      </c>
      <c r="P1077" s="631" t="s">
        <v>4933</v>
      </c>
      <c r="Q1077" s="38"/>
      <c r="R1077" s="38" t="s">
        <v>1457</v>
      </c>
      <c r="S1077" s="258" t="s">
        <v>2426</v>
      </c>
      <c r="T1077" s="259" t="s">
        <v>2427</v>
      </c>
      <c r="U1077" s="259"/>
      <c r="V1077" s="259" t="s">
        <v>7185</v>
      </c>
      <c r="W1077" s="18" t="s">
        <v>5969</v>
      </c>
      <c r="X1077" s="553"/>
      <c r="Y1077" s="48"/>
      <c r="Z1077" s="48"/>
      <c r="AA1077" s="48"/>
      <c r="AB1077" s="48"/>
      <c r="AC1077" s="48"/>
      <c r="AD1077" s="48"/>
      <c r="AE1077" s="48"/>
      <c r="AF1077" s="48"/>
      <c r="AG1077" s="48"/>
      <c r="AH1077" s="48"/>
      <c r="AI1077" s="48"/>
      <c r="AJ1077" s="48"/>
      <c r="AK1077" s="48"/>
      <c r="AL1077" s="48"/>
      <c r="AM1077" s="48"/>
      <c r="AN1077" s="48"/>
      <c r="AO1077" s="48"/>
      <c r="AP1077" s="48"/>
      <c r="AQ1077" s="48"/>
      <c r="AR1077" s="48"/>
      <c r="AS1077" s="48"/>
    </row>
    <row r="1078" spans="1:45" ht="14.25" customHeight="1">
      <c r="A1078" s="259" t="s">
        <v>7908</v>
      </c>
      <c r="B1078" s="259" t="s">
        <v>7866</v>
      </c>
      <c r="C1078" s="259" t="s">
        <v>7909</v>
      </c>
      <c r="D1078" s="259" t="s">
        <v>7910</v>
      </c>
      <c r="E1078" s="407" t="s">
        <v>7869</v>
      </c>
      <c r="F1078" s="573"/>
      <c r="G1078" s="573">
        <v>44153</v>
      </c>
      <c r="H1078" s="573">
        <v>44333</v>
      </c>
      <c r="I1078" s="574" t="s">
        <v>440</v>
      </c>
      <c r="J1078" s="148">
        <f ca="1">H1078-CONTROLE!$A$2</f>
        <v>-917</v>
      </c>
      <c r="K1078" s="251" t="str">
        <f t="shared" ca="1" si="158"/>
        <v>ENCERRADO</v>
      </c>
      <c r="L1078" s="259" t="s">
        <v>7870</v>
      </c>
      <c r="M1078" s="631" t="s">
        <v>7871</v>
      </c>
      <c r="N1078" s="258"/>
      <c r="O1078" s="258" t="s">
        <v>4932</v>
      </c>
      <c r="P1078" s="631" t="s">
        <v>4933</v>
      </c>
      <c r="Q1078" s="38"/>
      <c r="R1078" s="38" t="s">
        <v>1461</v>
      </c>
      <c r="S1078" s="259" t="s">
        <v>161</v>
      </c>
      <c r="T1078" s="561" t="s">
        <v>162</v>
      </c>
      <c r="U1078" s="259"/>
      <c r="V1078" s="259" t="s">
        <v>1785</v>
      </c>
      <c r="W1078" s="614" t="s">
        <v>7911</v>
      </c>
      <c r="X1078" s="553"/>
      <c r="Y1078" s="48"/>
      <c r="Z1078" s="48"/>
      <c r="AA1078" s="48"/>
      <c r="AB1078" s="48"/>
      <c r="AC1078" s="48"/>
      <c r="AD1078" s="48"/>
      <c r="AE1078" s="48"/>
      <c r="AF1078" s="48"/>
      <c r="AG1078" s="48"/>
      <c r="AH1078" s="48"/>
      <c r="AI1078" s="48"/>
      <c r="AJ1078" s="48"/>
      <c r="AK1078" s="48"/>
      <c r="AL1078" s="48"/>
      <c r="AM1078" s="48"/>
      <c r="AN1078" s="48"/>
      <c r="AO1078" s="48"/>
      <c r="AP1078" s="48"/>
      <c r="AQ1078" s="48"/>
      <c r="AR1078" s="48"/>
      <c r="AS1078" s="48"/>
    </row>
    <row r="1079" spans="1:45" ht="14.25" customHeight="1">
      <c r="A1079" s="259" t="s">
        <v>7908</v>
      </c>
      <c r="B1079" s="259" t="s">
        <v>7866</v>
      </c>
      <c r="C1079" s="259" t="s">
        <v>7909</v>
      </c>
      <c r="D1079" s="259" t="s">
        <v>7910</v>
      </c>
      <c r="E1079" s="407" t="s">
        <v>7869</v>
      </c>
      <c r="F1079" s="573"/>
      <c r="G1079" s="573">
        <v>44153</v>
      </c>
      <c r="H1079" s="573">
        <v>44333</v>
      </c>
      <c r="I1079" s="574" t="s">
        <v>440</v>
      </c>
      <c r="J1079" s="148">
        <f ca="1">H1079-CONTROLE!$A$2</f>
        <v>-917</v>
      </c>
      <c r="K1079" s="251" t="str">
        <f t="shared" ca="1" si="158"/>
        <v>ENCERRADO</v>
      </c>
      <c r="L1079" s="259" t="s">
        <v>7870</v>
      </c>
      <c r="M1079" s="631" t="s">
        <v>7871</v>
      </c>
      <c r="N1079" s="258"/>
      <c r="O1079" s="258" t="s">
        <v>4932</v>
      </c>
      <c r="P1079" s="631" t="s">
        <v>4933</v>
      </c>
      <c r="Q1079" s="38"/>
      <c r="R1079" s="38" t="s">
        <v>1467</v>
      </c>
      <c r="S1079" s="259" t="s">
        <v>4862</v>
      </c>
      <c r="T1079" s="561" t="s">
        <v>4714</v>
      </c>
      <c r="U1079" s="259"/>
      <c r="V1079" s="259" t="s">
        <v>4859</v>
      </c>
      <c r="W1079" s="614" t="s">
        <v>4860</v>
      </c>
      <c r="X1079" s="553"/>
      <c r="Y1079" s="48"/>
      <c r="Z1079" s="48"/>
      <c r="AA1079" s="48"/>
      <c r="AB1079" s="48"/>
      <c r="AC1079" s="48"/>
      <c r="AD1079" s="48"/>
      <c r="AE1079" s="48"/>
      <c r="AF1079" s="48"/>
      <c r="AG1079" s="48"/>
      <c r="AH1079" s="48"/>
      <c r="AI1079" s="48"/>
      <c r="AJ1079" s="48"/>
      <c r="AK1079" s="48"/>
      <c r="AL1079" s="48"/>
      <c r="AM1079" s="48"/>
      <c r="AN1079" s="48"/>
      <c r="AO1079" s="48"/>
      <c r="AP1079" s="48"/>
      <c r="AQ1079" s="48"/>
      <c r="AR1079" s="48"/>
      <c r="AS1079" s="48"/>
    </row>
    <row r="1080" spans="1:45" ht="14.25" customHeight="1">
      <c r="A1080" s="259" t="s">
        <v>7908</v>
      </c>
      <c r="B1080" s="259" t="s">
        <v>7866</v>
      </c>
      <c r="C1080" s="259" t="s">
        <v>7909</v>
      </c>
      <c r="D1080" s="259" t="s">
        <v>7910</v>
      </c>
      <c r="E1080" s="407" t="s">
        <v>7869</v>
      </c>
      <c r="F1080" s="573"/>
      <c r="G1080" s="573">
        <v>44153</v>
      </c>
      <c r="H1080" s="573">
        <v>44333</v>
      </c>
      <c r="I1080" s="574" t="s">
        <v>440</v>
      </c>
      <c r="J1080" s="148">
        <f ca="1">H1080-CONTROLE!$A$2</f>
        <v>-917</v>
      </c>
      <c r="K1080" s="251" t="str">
        <f t="shared" ca="1" si="158"/>
        <v>ENCERRADO</v>
      </c>
      <c r="L1080" s="259" t="s">
        <v>7870</v>
      </c>
      <c r="M1080" s="631" t="s">
        <v>7871</v>
      </c>
      <c r="N1080" s="258"/>
      <c r="O1080" s="258" t="s">
        <v>4932</v>
      </c>
      <c r="P1080" s="631" t="s">
        <v>4933</v>
      </c>
      <c r="Q1080" s="38"/>
      <c r="R1080" s="38" t="s">
        <v>1471</v>
      </c>
      <c r="S1080" s="259" t="s">
        <v>1475</v>
      </c>
      <c r="T1080" s="561" t="s">
        <v>1476</v>
      </c>
      <c r="U1080" s="259"/>
      <c r="V1080" s="259" t="s">
        <v>7882</v>
      </c>
      <c r="W1080" s="614" t="s">
        <v>7883</v>
      </c>
      <c r="X1080" s="553"/>
      <c r="Y1080" s="48"/>
      <c r="Z1080" s="48"/>
      <c r="AA1080" s="48"/>
      <c r="AB1080" s="48"/>
      <c r="AC1080" s="48"/>
      <c r="AD1080" s="48"/>
      <c r="AE1080" s="48"/>
      <c r="AF1080" s="48"/>
      <c r="AG1080" s="48"/>
      <c r="AH1080" s="48"/>
      <c r="AI1080" s="48"/>
      <c r="AJ1080" s="48"/>
      <c r="AK1080" s="48"/>
      <c r="AL1080" s="48"/>
      <c r="AM1080" s="48"/>
      <c r="AN1080" s="48"/>
      <c r="AO1080" s="48"/>
      <c r="AP1080" s="48"/>
      <c r="AQ1080" s="48"/>
      <c r="AR1080" s="48"/>
      <c r="AS1080" s="48"/>
    </row>
    <row r="1081" spans="1:45" ht="14.25" customHeight="1">
      <c r="A1081" s="259" t="s">
        <v>7908</v>
      </c>
      <c r="B1081" s="259" t="s">
        <v>7866</v>
      </c>
      <c r="C1081" s="259" t="s">
        <v>7909</v>
      </c>
      <c r="D1081" s="259" t="s">
        <v>7910</v>
      </c>
      <c r="E1081" s="407" t="s">
        <v>7869</v>
      </c>
      <c r="F1081" s="573"/>
      <c r="G1081" s="573">
        <v>44153</v>
      </c>
      <c r="H1081" s="573">
        <v>44333</v>
      </c>
      <c r="I1081" s="574" t="s">
        <v>440</v>
      </c>
      <c r="J1081" s="148">
        <f ca="1">H1081-CONTROLE!$A$2</f>
        <v>-917</v>
      </c>
      <c r="K1081" s="251" t="str">
        <f t="shared" ca="1" si="158"/>
        <v>ENCERRADO</v>
      </c>
      <c r="L1081" s="259" t="s">
        <v>7870</v>
      </c>
      <c r="M1081" s="631" t="s">
        <v>7871</v>
      </c>
      <c r="N1081" s="258"/>
      <c r="O1081" s="258" t="s">
        <v>4932</v>
      </c>
      <c r="P1081" s="631" t="s">
        <v>4933</v>
      </c>
      <c r="Q1081" s="38"/>
      <c r="R1081" s="38" t="s">
        <v>1477</v>
      </c>
      <c r="S1081" s="259" t="s">
        <v>895</v>
      </c>
      <c r="T1081" s="561" t="s">
        <v>776</v>
      </c>
      <c r="U1081" s="259"/>
      <c r="V1081" s="259" t="s">
        <v>7884</v>
      </c>
      <c r="W1081" s="614" t="s">
        <v>7885</v>
      </c>
      <c r="X1081" s="553"/>
      <c r="Y1081" s="48"/>
      <c r="Z1081" s="48"/>
      <c r="AA1081" s="48"/>
      <c r="AB1081" s="48"/>
      <c r="AC1081" s="48"/>
      <c r="AD1081" s="48"/>
      <c r="AE1081" s="48"/>
      <c r="AF1081" s="48"/>
      <c r="AG1081" s="48"/>
      <c r="AH1081" s="48"/>
      <c r="AI1081" s="48"/>
      <c r="AJ1081" s="48"/>
      <c r="AK1081" s="48"/>
      <c r="AL1081" s="48"/>
      <c r="AM1081" s="48"/>
      <c r="AN1081" s="48"/>
      <c r="AO1081" s="48"/>
      <c r="AP1081" s="48"/>
      <c r="AQ1081" s="48"/>
      <c r="AR1081" s="48"/>
      <c r="AS1081" s="48"/>
    </row>
    <row r="1082" spans="1:45" ht="14.25" customHeight="1">
      <c r="A1082" s="259" t="s">
        <v>7908</v>
      </c>
      <c r="B1082" s="259" t="s">
        <v>7866</v>
      </c>
      <c r="C1082" s="259" t="s">
        <v>7909</v>
      </c>
      <c r="D1082" s="259" t="s">
        <v>7910</v>
      </c>
      <c r="E1082" s="407" t="s">
        <v>7869</v>
      </c>
      <c r="F1082" s="573"/>
      <c r="G1082" s="573">
        <v>44153</v>
      </c>
      <c r="H1082" s="573">
        <v>44333</v>
      </c>
      <c r="I1082" s="574" t="s">
        <v>440</v>
      </c>
      <c r="J1082" s="148">
        <f ca="1">H1082-CONTROLE!$A$2</f>
        <v>-917</v>
      </c>
      <c r="K1082" s="251" t="str">
        <f t="shared" ca="1" si="158"/>
        <v>ENCERRADO</v>
      </c>
      <c r="L1082" s="259" t="s">
        <v>7870</v>
      </c>
      <c r="M1082" s="631" t="s">
        <v>7871</v>
      </c>
      <c r="N1082" s="258"/>
      <c r="O1082" s="258" t="s">
        <v>4932</v>
      </c>
      <c r="P1082" s="631" t="s">
        <v>4933</v>
      </c>
      <c r="Q1082" s="38"/>
      <c r="R1082" s="38" t="s">
        <v>685</v>
      </c>
      <c r="S1082" s="259" t="s">
        <v>7888</v>
      </c>
      <c r="T1082" s="561" t="s">
        <v>7889</v>
      </c>
      <c r="U1082" s="259"/>
      <c r="V1082" s="259" t="s">
        <v>7886</v>
      </c>
      <c r="W1082" s="614" t="s">
        <v>7887</v>
      </c>
      <c r="X1082" s="553"/>
      <c r="Y1082" s="48"/>
      <c r="Z1082" s="48"/>
      <c r="AA1082" s="48"/>
      <c r="AB1082" s="48"/>
      <c r="AC1082" s="48"/>
      <c r="AD1082" s="48"/>
      <c r="AE1082" s="48"/>
      <c r="AF1082" s="48"/>
      <c r="AG1082" s="48"/>
      <c r="AH1082" s="48"/>
      <c r="AI1082" s="48"/>
      <c r="AJ1082" s="48"/>
      <c r="AK1082" s="48"/>
      <c r="AL1082" s="48"/>
      <c r="AM1082" s="48"/>
      <c r="AN1082" s="48"/>
      <c r="AO1082" s="48"/>
      <c r="AP1082" s="48"/>
      <c r="AQ1082" s="48"/>
      <c r="AR1082" s="48"/>
      <c r="AS1082" s="48"/>
    </row>
    <row r="1083" spans="1:45" ht="14.25" customHeight="1">
      <c r="A1083" s="259" t="s">
        <v>7908</v>
      </c>
      <c r="B1083" s="259" t="s">
        <v>7866</v>
      </c>
      <c r="C1083" s="259" t="s">
        <v>7909</v>
      </c>
      <c r="D1083" s="259" t="s">
        <v>7910</v>
      </c>
      <c r="E1083" s="407" t="s">
        <v>7869</v>
      </c>
      <c r="F1083" s="573"/>
      <c r="G1083" s="573">
        <v>44153</v>
      </c>
      <c r="H1083" s="573">
        <v>44333</v>
      </c>
      <c r="I1083" s="574" t="s">
        <v>440</v>
      </c>
      <c r="J1083" s="148">
        <f ca="1">H1083-CONTROLE!$A$2</f>
        <v>-917</v>
      </c>
      <c r="K1083" s="251" t="str">
        <f t="shared" ca="1" si="158"/>
        <v>ENCERRADO</v>
      </c>
      <c r="L1083" s="259" t="s">
        <v>7870</v>
      </c>
      <c r="M1083" s="631" t="s">
        <v>7871</v>
      </c>
      <c r="N1083" s="258"/>
      <c r="O1083" s="258" t="s">
        <v>4932</v>
      </c>
      <c r="P1083" s="631" t="s">
        <v>4933</v>
      </c>
      <c r="Q1083" s="38"/>
      <c r="R1083" s="38" t="s">
        <v>1487</v>
      </c>
      <c r="S1083" s="259" t="s">
        <v>5290</v>
      </c>
      <c r="T1083" s="561" t="s">
        <v>5869</v>
      </c>
      <c r="U1083" s="259"/>
      <c r="V1083" s="259" t="s">
        <v>27</v>
      </c>
      <c r="W1083" s="638" t="s">
        <v>28</v>
      </c>
      <c r="X1083" s="553"/>
      <c r="Y1083" s="48"/>
      <c r="Z1083" s="48"/>
      <c r="AA1083" s="48"/>
      <c r="AB1083" s="48"/>
      <c r="AC1083" s="48"/>
      <c r="AD1083" s="48"/>
      <c r="AE1083" s="48"/>
      <c r="AF1083" s="48"/>
      <c r="AG1083" s="48"/>
      <c r="AH1083" s="48"/>
      <c r="AI1083" s="48"/>
      <c r="AJ1083" s="48"/>
      <c r="AK1083" s="48"/>
      <c r="AL1083" s="48"/>
      <c r="AM1083" s="48"/>
      <c r="AN1083" s="48"/>
      <c r="AO1083" s="48"/>
      <c r="AP1083" s="48"/>
      <c r="AQ1083" s="48"/>
      <c r="AR1083" s="48"/>
      <c r="AS1083" s="48"/>
    </row>
    <row r="1084" spans="1:45" ht="14.25" customHeight="1">
      <c r="A1084" s="259" t="s">
        <v>7908</v>
      </c>
      <c r="B1084" s="259" t="s">
        <v>7866</v>
      </c>
      <c r="C1084" s="259" t="s">
        <v>7909</v>
      </c>
      <c r="D1084" s="259" t="s">
        <v>7910</v>
      </c>
      <c r="E1084" s="407" t="s">
        <v>7869</v>
      </c>
      <c r="F1084" s="573"/>
      <c r="G1084" s="573">
        <v>44153</v>
      </c>
      <c r="H1084" s="573">
        <v>44333</v>
      </c>
      <c r="I1084" s="574" t="s">
        <v>440</v>
      </c>
      <c r="J1084" s="148">
        <f ca="1">H1084-CONTROLE!$A$2</f>
        <v>-917</v>
      </c>
      <c r="K1084" s="251" t="str">
        <f t="shared" ca="1" si="158"/>
        <v>ENCERRADO</v>
      </c>
      <c r="L1084" s="259" t="s">
        <v>7870</v>
      </c>
      <c r="M1084" s="631" t="s">
        <v>7871</v>
      </c>
      <c r="N1084" s="258"/>
      <c r="O1084" s="258" t="s">
        <v>4932</v>
      </c>
      <c r="P1084" s="631" t="s">
        <v>4933</v>
      </c>
      <c r="Q1084" s="38"/>
      <c r="R1084" s="38" t="s">
        <v>77</v>
      </c>
      <c r="S1084" s="18" t="s">
        <v>2056</v>
      </c>
      <c r="T1084" s="259" t="s">
        <v>2057</v>
      </c>
      <c r="U1084" s="18"/>
      <c r="V1084" s="18" t="s">
        <v>297</v>
      </c>
      <c r="W1084" s="18" t="s">
        <v>298</v>
      </c>
      <c r="X1084" s="553"/>
      <c r="Y1084" s="48"/>
      <c r="Z1084" s="48"/>
      <c r="AA1084" s="48"/>
      <c r="AB1084" s="48"/>
      <c r="AC1084" s="48"/>
      <c r="AD1084" s="48"/>
      <c r="AE1084" s="48"/>
      <c r="AF1084" s="48"/>
      <c r="AG1084" s="48"/>
      <c r="AH1084" s="48"/>
      <c r="AI1084" s="48"/>
      <c r="AJ1084" s="48"/>
      <c r="AK1084" s="48"/>
      <c r="AL1084" s="48"/>
      <c r="AM1084" s="48"/>
      <c r="AN1084" s="48"/>
      <c r="AO1084" s="48"/>
      <c r="AP1084" s="48"/>
      <c r="AQ1084" s="48"/>
      <c r="AR1084" s="48"/>
      <c r="AS1084" s="48"/>
    </row>
    <row r="1085" spans="1:45" ht="14.25" customHeight="1">
      <c r="A1085" s="259" t="s">
        <v>7908</v>
      </c>
      <c r="B1085" s="259" t="s">
        <v>7866</v>
      </c>
      <c r="C1085" s="259" t="s">
        <v>7909</v>
      </c>
      <c r="D1085" s="259" t="s">
        <v>7910</v>
      </c>
      <c r="E1085" s="407" t="s">
        <v>7869</v>
      </c>
      <c r="F1085" s="573"/>
      <c r="G1085" s="573">
        <v>44153</v>
      </c>
      <c r="H1085" s="573">
        <v>44333</v>
      </c>
      <c r="I1085" s="574" t="s">
        <v>440</v>
      </c>
      <c r="J1085" s="148">
        <f ca="1">H1085-CONTROLE!$A$2</f>
        <v>-917</v>
      </c>
      <c r="K1085" s="251" t="str">
        <f t="shared" ca="1" si="158"/>
        <v>ENCERRADO</v>
      </c>
      <c r="L1085" s="259" t="s">
        <v>7870</v>
      </c>
      <c r="M1085" s="631" t="s">
        <v>7871</v>
      </c>
      <c r="N1085" s="258"/>
      <c r="O1085" s="258" t="s">
        <v>4932</v>
      </c>
      <c r="P1085" s="631" t="s">
        <v>4933</v>
      </c>
      <c r="Q1085" s="632"/>
      <c r="R1085" s="632" t="s">
        <v>1499</v>
      </c>
      <c r="S1085" s="18" t="s">
        <v>6599</v>
      </c>
      <c r="T1085" s="18" t="s">
        <v>4778</v>
      </c>
      <c r="U1085" s="18"/>
      <c r="V1085" s="18" t="s">
        <v>1829</v>
      </c>
      <c r="W1085" s="18" t="s">
        <v>7912</v>
      </c>
      <c r="X1085" s="553"/>
      <c r="Y1085" s="48"/>
      <c r="Z1085" s="48"/>
      <c r="AA1085" s="48"/>
      <c r="AB1085" s="48"/>
      <c r="AC1085" s="48"/>
      <c r="AD1085" s="48"/>
      <c r="AE1085" s="48"/>
      <c r="AF1085" s="48"/>
      <c r="AG1085" s="48"/>
      <c r="AH1085" s="48"/>
      <c r="AI1085" s="48"/>
      <c r="AJ1085" s="48"/>
      <c r="AK1085" s="48"/>
      <c r="AL1085" s="48"/>
      <c r="AM1085" s="48"/>
      <c r="AN1085" s="48"/>
      <c r="AO1085" s="48"/>
      <c r="AP1085" s="48"/>
      <c r="AQ1085" s="48"/>
      <c r="AR1085" s="48"/>
      <c r="AS1085" s="48"/>
    </row>
    <row r="1086" spans="1:45" ht="14.25" customHeight="1">
      <c r="A1086" s="259" t="s">
        <v>7908</v>
      </c>
      <c r="B1086" s="259" t="s">
        <v>7866</v>
      </c>
      <c r="C1086" s="259" t="s">
        <v>7909</v>
      </c>
      <c r="D1086" s="259" t="s">
        <v>7910</v>
      </c>
      <c r="E1086" s="407" t="s">
        <v>7869</v>
      </c>
      <c r="F1086" s="573"/>
      <c r="G1086" s="573">
        <v>44153</v>
      </c>
      <c r="H1086" s="573">
        <v>44333</v>
      </c>
      <c r="I1086" s="574" t="s">
        <v>440</v>
      </c>
      <c r="J1086" s="148">
        <f ca="1">H1086-CONTROLE!$A$2</f>
        <v>-917</v>
      </c>
      <c r="K1086" s="251" t="str">
        <f t="shared" ca="1" si="158"/>
        <v>ENCERRADO</v>
      </c>
      <c r="L1086" s="259" t="s">
        <v>7870</v>
      </c>
      <c r="M1086" s="631" t="s">
        <v>7871</v>
      </c>
      <c r="N1086" s="258"/>
      <c r="O1086" s="258" t="s">
        <v>4932</v>
      </c>
      <c r="P1086" s="631" t="s">
        <v>4933</v>
      </c>
      <c r="Q1086" s="632"/>
      <c r="R1086" s="632" t="s">
        <v>1505</v>
      </c>
      <c r="S1086" s="18" t="s">
        <v>2509</v>
      </c>
      <c r="T1086" s="18" t="s">
        <v>2510</v>
      </c>
      <c r="U1086" s="259"/>
      <c r="V1086" s="259" t="s">
        <v>2072</v>
      </c>
      <c r="W1086" s="18" t="s">
        <v>7896</v>
      </c>
      <c r="X1086" s="553"/>
      <c r="Y1086" s="48"/>
      <c r="Z1086" s="48"/>
      <c r="AA1086" s="48"/>
      <c r="AB1086" s="48"/>
      <c r="AC1086" s="48"/>
      <c r="AD1086" s="48"/>
      <c r="AE1086" s="48"/>
      <c r="AF1086" s="48"/>
      <c r="AG1086" s="48"/>
      <c r="AH1086" s="48"/>
      <c r="AI1086" s="48"/>
      <c r="AJ1086" s="48"/>
      <c r="AK1086" s="48"/>
      <c r="AL1086" s="48"/>
      <c r="AM1086" s="48"/>
      <c r="AN1086" s="48"/>
      <c r="AO1086" s="48"/>
      <c r="AP1086" s="48"/>
      <c r="AQ1086" s="48"/>
      <c r="AR1086" s="48"/>
      <c r="AS1086" s="48"/>
    </row>
    <row r="1087" spans="1:45" ht="14.25" customHeight="1">
      <c r="A1087" s="259" t="s">
        <v>7908</v>
      </c>
      <c r="B1087" s="259" t="s">
        <v>7866</v>
      </c>
      <c r="C1087" s="259" t="s">
        <v>7909</v>
      </c>
      <c r="D1087" s="259" t="s">
        <v>7910</v>
      </c>
      <c r="E1087" s="407" t="s">
        <v>7869</v>
      </c>
      <c r="F1087" s="573"/>
      <c r="G1087" s="573">
        <v>44153</v>
      </c>
      <c r="H1087" s="573">
        <v>44333</v>
      </c>
      <c r="I1087" s="574" t="s">
        <v>440</v>
      </c>
      <c r="J1087" s="148">
        <f ca="1">H1087-CONTROLE!$A$2</f>
        <v>-917</v>
      </c>
      <c r="K1087" s="251" t="str">
        <f t="shared" ca="1" si="158"/>
        <v>ENCERRADO</v>
      </c>
      <c r="L1087" s="259" t="s">
        <v>7870</v>
      </c>
      <c r="M1087" s="631" t="s">
        <v>7871</v>
      </c>
      <c r="N1087" s="258"/>
      <c r="O1087" s="258" t="s">
        <v>4932</v>
      </c>
      <c r="P1087" s="631" t="s">
        <v>4933</v>
      </c>
      <c r="Q1087" s="632"/>
      <c r="R1087" s="632" t="s">
        <v>1511</v>
      </c>
      <c r="S1087" s="18" t="s">
        <v>923</v>
      </c>
      <c r="T1087" s="614" t="s">
        <v>924</v>
      </c>
      <c r="U1087" s="18"/>
      <c r="V1087" s="18" t="s">
        <v>7017</v>
      </c>
      <c r="W1087" s="614" t="s">
        <v>7018</v>
      </c>
      <c r="X1087" s="553"/>
      <c r="Y1087" s="48"/>
      <c r="Z1087" s="48"/>
      <c r="AA1087" s="48"/>
      <c r="AB1087" s="48"/>
      <c r="AC1087" s="48"/>
      <c r="AD1087" s="48"/>
      <c r="AE1087" s="48"/>
      <c r="AF1087" s="48"/>
      <c r="AG1087" s="48"/>
      <c r="AH1087" s="48"/>
      <c r="AI1087" s="48"/>
      <c r="AJ1087" s="48"/>
      <c r="AK1087" s="48"/>
      <c r="AL1087" s="48"/>
      <c r="AM1087" s="48"/>
      <c r="AN1087" s="48"/>
      <c r="AO1087" s="48"/>
      <c r="AP1087" s="48"/>
      <c r="AQ1087" s="48"/>
      <c r="AR1087" s="48"/>
      <c r="AS1087" s="48"/>
    </row>
    <row r="1088" spans="1:45" ht="14.25" customHeight="1">
      <c r="A1088" s="259" t="s">
        <v>7908</v>
      </c>
      <c r="B1088" s="259" t="s">
        <v>7866</v>
      </c>
      <c r="C1088" s="259" t="s">
        <v>7909</v>
      </c>
      <c r="D1088" s="259" t="s">
        <v>7910</v>
      </c>
      <c r="E1088" s="407" t="s">
        <v>7869</v>
      </c>
      <c r="F1088" s="573"/>
      <c r="G1088" s="573">
        <v>44153</v>
      </c>
      <c r="H1088" s="573">
        <v>44333</v>
      </c>
      <c r="I1088" s="574" t="s">
        <v>440</v>
      </c>
      <c r="J1088" s="148">
        <f ca="1">H1088-CONTROLE!$A$2</f>
        <v>-917</v>
      </c>
      <c r="K1088" s="251" t="str">
        <f t="shared" ca="1" si="158"/>
        <v>ENCERRADO</v>
      </c>
      <c r="L1088" s="259" t="s">
        <v>7870</v>
      </c>
      <c r="M1088" s="631" t="s">
        <v>7871</v>
      </c>
      <c r="N1088" s="258"/>
      <c r="O1088" s="258" t="s">
        <v>4932</v>
      </c>
      <c r="P1088" s="631" t="s">
        <v>4933</v>
      </c>
      <c r="Q1088" s="632"/>
      <c r="R1088" s="632" t="s">
        <v>1518</v>
      </c>
      <c r="S1088" s="18" t="s">
        <v>1316</v>
      </c>
      <c r="T1088" s="18" t="s">
        <v>1317</v>
      </c>
      <c r="U1088" s="259"/>
      <c r="V1088" s="259" t="s">
        <v>7913</v>
      </c>
      <c r="W1088" s="18" t="s">
        <v>7914</v>
      </c>
      <c r="X1088" s="553"/>
      <c r="Y1088" s="48"/>
      <c r="Z1088" s="48"/>
      <c r="AA1088" s="48"/>
      <c r="AB1088" s="48"/>
      <c r="AC1088" s="48"/>
      <c r="AD1088" s="48"/>
      <c r="AE1088" s="48"/>
      <c r="AF1088" s="48"/>
      <c r="AG1088" s="48"/>
      <c r="AH1088" s="48"/>
      <c r="AI1088" s="48"/>
      <c r="AJ1088" s="48"/>
      <c r="AK1088" s="48"/>
      <c r="AL1088" s="48"/>
      <c r="AM1088" s="48"/>
      <c r="AN1088" s="48"/>
      <c r="AO1088" s="48"/>
      <c r="AP1088" s="48"/>
      <c r="AQ1088" s="48"/>
      <c r="AR1088" s="48"/>
      <c r="AS1088" s="48"/>
    </row>
    <row r="1089" spans="1:45" ht="14.25" customHeight="1">
      <c r="A1089" s="259" t="s">
        <v>7908</v>
      </c>
      <c r="B1089" s="259" t="s">
        <v>7866</v>
      </c>
      <c r="C1089" s="259" t="s">
        <v>7909</v>
      </c>
      <c r="D1089" s="259" t="s">
        <v>7910</v>
      </c>
      <c r="E1089" s="407" t="s">
        <v>7869</v>
      </c>
      <c r="F1089" s="573"/>
      <c r="G1089" s="573">
        <v>44153</v>
      </c>
      <c r="H1089" s="573">
        <v>44333</v>
      </c>
      <c r="I1089" s="574" t="s">
        <v>440</v>
      </c>
      <c r="J1089" s="148">
        <f ca="1">H1089-CONTROLE!$A$2</f>
        <v>-917</v>
      </c>
      <c r="K1089" s="251" t="str">
        <f t="shared" ca="1" si="158"/>
        <v>ENCERRADO</v>
      </c>
      <c r="L1089" s="259" t="s">
        <v>7870</v>
      </c>
      <c r="M1089" s="631" t="s">
        <v>7871</v>
      </c>
      <c r="N1089" s="258"/>
      <c r="O1089" s="258" t="s">
        <v>4932</v>
      </c>
      <c r="P1089" s="631" t="s">
        <v>4933</v>
      </c>
      <c r="Q1089" s="632"/>
      <c r="R1089" s="632" t="s">
        <v>1524</v>
      </c>
      <c r="S1089" s="18" t="s">
        <v>2248</v>
      </c>
      <c r="T1089" s="614" t="s">
        <v>1041</v>
      </c>
      <c r="U1089" s="18"/>
      <c r="V1089" s="18" t="s">
        <v>2250</v>
      </c>
      <c r="W1089" s="18" t="s">
        <v>1036</v>
      </c>
      <c r="X1089" s="553"/>
      <c r="Y1089" s="48"/>
      <c r="Z1089" s="48"/>
      <c r="AA1089" s="48"/>
      <c r="AB1089" s="48"/>
      <c r="AC1089" s="48"/>
      <c r="AD1089" s="48"/>
      <c r="AE1089" s="48"/>
      <c r="AF1089" s="48"/>
      <c r="AG1089" s="48"/>
      <c r="AH1089" s="48"/>
      <c r="AI1089" s="48"/>
      <c r="AJ1089" s="48"/>
      <c r="AK1089" s="48"/>
      <c r="AL1089" s="48"/>
      <c r="AM1089" s="48"/>
      <c r="AN1089" s="48"/>
      <c r="AO1089" s="48"/>
      <c r="AP1089" s="48"/>
      <c r="AQ1089" s="48"/>
      <c r="AR1089" s="48"/>
      <c r="AS1089" s="48"/>
    </row>
    <row r="1090" spans="1:45" ht="14.25" customHeight="1">
      <c r="A1090" s="259" t="s">
        <v>7908</v>
      </c>
      <c r="B1090" s="259" t="s">
        <v>7866</v>
      </c>
      <c r="C1090" s="259" t="s">
        <v>7909</v>
      </c>
      <c r="D1090" s="259" t="s">
        <v>7910</v>
      </c>
      <c r="E1090" s="407" t="s">
        <v>7869</v>
      </c>
      <c r="F1090" s="573"/>
      <c r="G1090" s="573">
        <v>44153</v>
      </c>
      <c r="H1090" s="573">
        <v>44333</v>
      </c>
      <c r="I1090" s="574" t="s">
        <v>440</v>
      </c>
      <c r="J1090" s="148">
        <f ca="1">H1090-CONTROLE!$A$2</f>
        <v>-917</v>
      </c>
      <c r="K1090" s="251" t="str">
        <f t="shared" ca="1" si="158"/>
        <v>ENCERRADO</v>
      </c>
      <c r="L1090" s="259" t="s">
        <v>7870</v>
      </c>
      <c r="M1090" s="631" t="s">
        <v>7871</v>
      </c>
      <c r="N1090" s="258"/>
      <c r="O1090" s="258" t="s">
        <v>4932</v>
      </c>
      <c r="P1090" s="631" t="s">
        <v>4933</v>
      </c>
      <c r="Q1090" s="632"/>
      <c r="R1090" s="632" t="s">
        <v>1527</v>
      </c>
      <c r="S1090" s="639" t="s">
        <v>4141</v>
      </c>
      <c r="T1090" s="640" t="s">
        <v>1150</v>
      </c>
      <c r="U1090" s="641"/>
      <c r="V1090" s="641" t="s">
        <v>7897</v>
      </c>
      <c r="W1090" s="614" t="s">
        <v>7898</v>
      </c>
      <c r="X1090" s="553"/>
      <c r="Y1090" s="48"/>
      <c r="Z1090" s="48"/>
      <c r="AA1090" s="48"/>
      <c r="AB1090" s="48"/>
      <c r="AC1090" s="48"/>
      <c r="AD1090" s="48"/>
      <c r="AE1090" s="48"/>
      <c r="AF1090" s="48"/>
      <c r="AG1090" s="48"/>
      <c r="AH1090" s="48"/>
      <c r="AI1090" s="48"/>
      <c r="AJ1090" s="48"/>
      <c r="AK1090" s="48"/>
      <c r="AL1090" s="48"/>
      <c r="AM1090" s="48"/>
      <c r="AN1090" s="48"/>
      <c r="AO1090" s="48"/>
      <c r="AP1090" s="48"/>
      <c r="AQ1090" s="48"/>
      <c r="AR1090" s="48"/>
      <c r="AS1090" s="48"/>
    </row>
    <row r="1091" spans="1:45" ht="14.25" customHeight="1">
      <c r="A1091" s="259" t="s">
        <v>7908</v>
      </c>
      <c r="B1091" s="259" t="s">
        <v>7866</v>
      </c>
      <c r="C1091" s="259" t="s">
        <v>7909</v>
      </c>
      <c r="D1091" s="259" t="s">
        <v>7910</v>
      </c>
      <c r="E1091" s="407" t="s">
        <v>7869</v>
      </c>
      <c r="F1091" s="573"/>
      <c r="G1091" s="573">
        <v>44153</v>
      </c>
      <c r="H1091" s="573">
        <v>44333</v>
      </c>
      <c r="I1091" s="574" t="s">
        <v>440</v>
      </c>
      <c r="J1091" s="148">
        <f ca="1">H1091-CONTROLE!$A$2</f>
        <v>-917</v>
      </c>
      <c r="K1091" s="251" t="str">
        <f t="shared" ca="1" si="158"/>
        <v>ENCERRADO</v>
      </c>
      <c r="L1091" s="259" t="s">
        <v>7870</v>
      </c>
      <c r="M1091" s="631" t="s">
        <v>7871</v>
      </c>
      <c r="N1091" s="258"/>
      <c r="O1091" s="258" t="s">
        <v>4932</v>
      </c>
      <c r="P1091" s="631" t="s">
        <v>4933</v>
      </c>
      <c r="Q1091" s="632"/>
      <c r="R1091" s="632" t="s">
        <v>1533</v>
      </c>
      <c r="S1091" s="18" t="s">
        <v>7899</v>
      </c>
      <c r="T1091" s="614" t="s">
        <v>7900</v>
      </c>
      <c r="U1091" s="18"/>
      <c r="V1091" s="18" t="s">
        <v>1592</v>
      </c>
      <c r="W1091" s="614" t="s">
        <v>1593</v>
      </c>
      <c r="X1091" s="553"/>
      <c r="Y1091" s="48"/>
      <c r="Z1091" s="48"/>
      <c r="AA1091" s="48"/>
      <c r="AB1091" s="48"/>
      <c r="AC1091" s="48"/>
      <c r="AD1091" s="48"/>
      <c r="AE1091" s="48"/>
      <c r="AF1091" s="48"/>
      <c r="AG1091" s="48"/>
      <c r="AH1091" s="48"/>
      <c r="AI1091" s="48"/>
      <c r="AJ1091" s="48"/>
      <c r="AK1091" s="48"/>
      <c r="AL1091" s="48"/>
      <c r="AM1091" s="48"/>
      <c r="AN1091" s="48"/>
      <c r="AO1091" s="48"/>
      <c r="AP1091" s="48"/>
      <c r="AQ1091" s="48"/>
      <c r="AR1091" s="48"/>
      <c r="AS1091" s="48"/>
    </row>
    <row r="1092" spans="1:45" ht="14.25" customHeight="1">
      <c r="A1092" s="259" t="s">
        <v>7908</v>
      </c>
      <c r="B1092" s="259" t="s">
        <v>7866</v>
      </c>
      <c r="C1092" s="259" t="s">
        <v>7909</v>
      </c>
      <c r="D1092" s="259" t="s">
        <v>7910</v>
      </c>
      <c r="E1092" s="407" t="s">
        <v>7869</v>
      </c>
      <c r="F1092" s="573"/>
      <c r="G1092" s="573">
        <v>44153</v>
      </c>
      <c r="H1092" s="573">
        <v>44333</v>
      </c>
      <c r="I1092" s="574" t="s">
        <v>440</v>
      </c>
      <c r="J1092" s="148">
        <f ca="1">H1092-CONTROLE!$A$2</f>
        <v>-917</v>
      </c>
      <c r="K1092" s="251" t="str">
        <f t="shared" ca="1" si="158"/>
        <v>ENCERRADO</v>
      </c>
      <c r="L1092" s="259" t="s">
        <v>7870</v>
      </c>
      <c r="M1092" s="631" t="s">
        <v>7871</v>
      </c>
      <c r="N1092" s="258"/>
      <c r="O1092" s="258" t="s">
        <v>4932</v>
      </c>
      <c r="P1092" s="631" t="s">
        <v>4933</v>
      </c>
      <c r="Q1092" s="632"/>
      <c r="R1092" s="632" t="s">
        <v>407</v>
      </c>
      <c r="S1092" s="18" t="s">
        <v>408</v>
      </c>
      <c r="T1092" s="614" t="s">
        <v>409</v>
      </c>
      <c r="U1092" s="18"/>
      <c r="V1092" s="18" t="s">
        <v>4872</v>
      </c>
      <c r="W1092" s="18" t="s">
        <v>4873</v>
      </c>
      <c r="X1092" s="553"/>
      <c r="Y1092" s="48"/>
      <c r="Z1092" s="48"/>
      <c r="AA1092" s="48"/>
      <c r="AB1092" s="48"/>
      <c r="AC1092" s="48"/>
      <c r="AD1092" s="48"/>
      <c r="AE1092" s="48"/>
      <c r="AF1092" s="48"/>
      <c r="AG1092" s="48"/>
      <c r="AH1092" s="48"/>
      <c r="AI1092" s="48"/>
      <c r="AJ1092" s="48"/>
      <c r="AK1092" s="48"/>
      <c r="AL1092" s="48"/>
      <c r="AM1092" s="48"/>
      <c r="AN1092" s="48"/>
      <c r="AO1092" s="48"/>
      <c r="AP1092" s="48"/>
      <c r="AQ1092" s="48"/>
      <c r="AR1092" s="48"/>
      <c r="AS1092" s="48"/>
    </row>
    <row r="1093" spans="1:45" ht="14.25" customHeight="1">
      <c r="A1093" s="259" t="s">
        <v>7908</v>
      </c>
      <c r="B1093" s="259" t="s">
        <v>7866</v>
      </c>
      <c r="C1093" s="259" t="s">
        <v>7909</v>
      </c>
      <c r="D1093" s="259" t="s">
        <v>7910</v>
      </c>
      <c r="E1093" s="407" t="s">
        <v>7869</v>
      </c>
      <c r="F1093" s="573"/>
      <c r="G1093" s="573">
        <v>44153</v>
      </c>
      <c r="H1093" s="573">
        <v>44333</v>
      </c>
      <c r="I1093" s="574" t="s">
        <v>440</v>
      </c>
      <c r="J1093" s="148">
        <f ca="1">H1093-CONTROLE!$A$2</f>
        <v>-917</v>
      </c>
      <c r="K1093" s="251" t="str">
        <f t="shared" ca="1" si="158"/>
        <v>ENCERRADO</v>
      </c>
      <c r="L1093" s="259" t="s">
        <v>7870</v>
      </c>
      <c r="M1093" s="631" t="s">
        <v>7871</v>
      </c>
      <c r="N1093" s="258"/>
      <c r="O1093" s="258" t="s">
        <v>4932</v>
      </c>
      <c r="P1093" s="631" t="s">
        <v>4933</v>
      </c>
      <c r="Q1093" s="632"/>
      <c r="R1093" s="632" t="s">
        <v>7901</v>
      </c>
      <c r="S1093" s="18" t="s">
        <v>7903</v>
      </c>
      <c r="T1093" s="18" t="s">
        <v>1379</v>
      </c>
      <c r="U1093" s="18"/>
      <c r="V1093" s="18" t="s">
        <v>4703</v>
      </c>
      <c r="W1093" s="18" t="s">
        <v>4704</v>
      </c>
      <c r="X1093" s="553"/>
      <c r="Y1093" s="48"/>
      <c r="Z1093" s="48"/>
      <c r="AA1093" s="48"/>
      <c r="AB1093" s="48"/>
      <c r="AC1093" s="48"/>
      <c r="AD1093" s="48"/>
      <c r="AE1093" s="48"/>
      <c r="AF1093" s="48"/>
      <c r="AG1093" s="48"/>
      <c r="AH1093" s="48"/>
      <c r="AI1093" s="48"/>
      <c r="AJ1093" s="48"/>
      <c r="AK1093" s="48"/>
      <c r="AL1093" s="48"/>
      <c r="AM1093" s="48"/>
      <c r="AN1093" s="48"/>
      <c r="AO1093" s="48"/>
      <c r="AP1093" s="48"/>
      <c r="AQ1093" s="48"/>
      <c r="AR1093" s="48"/>
      <c r="AS1093" s="48"/>
    </row>
    <row r="1094" spans="1:45" ht="14.25" customHeight="1">
      <c r="A1094" s="259" t="s">
        <v>7908</v>
      </c>
      <c r="B1094" s="259" t="s">
        <v>7866</v>
      </c>
      <c r="C1094" s="259" t="s">
        <v>7909</v>
      </c>
      <c r="D1094" s="259" t="s">
        <v>7910</v>
      </c>
      <c r="E1094" s="407" t="s">
        <v>7869</v>
      </c>
      <c r="F1094" s="573"/>
      <c r="G1094" s="573">
        <v>44153</v>
      </c>
      <c r="H1094" s="573">
        <v>44333</v>
      </c>
      <c r="I1094" s="574" t="s">
        <v>440</v>
      </c>
      <c r="J1094" s="148">
        <f ca="1">H1094-CONTROLE!$A$2</f>
        <v>-917</v>
      </c>
      <c r="K1094" s="251" t="str">
        <f t="shared" ca="1" si="158"/>
        <v>ENCERRADO</v>
      </c>
      <c r="L1094" s="259" t="s">
        <v>7870</v>
      </c>
      <c r="M1094" s="631" t="s">
        <v>7871</v>
      </c>
      <c r="N1094" s="258"/>
      <c r="O1094" s="258" t="s">
        <v>4932</v>
      </c>
      <c r="P1094" s="631" t="s">
        <v>4933</v>
      </c>
      <c r="Q1094" s="632"/>
      <c r="R1094" s="632" t="s">
        <v>7904</v>
      </c>
      <c r="S1094" s="18" t="s">
        <v>7905</v>
      </c>
      <c r="T1094" s="614" t="s">
        <v>6394</v>
      </c>
      <c r="U1094" s="18"/>
      <c r="V1094" s="18" t="s">
        <v>7906</v>
      </c>
      <c r="W1094" s="614" t="s">
        <v>7907</v>
      </c>
      <c r="X1094" s="553"/>
      <c r="Y1094" s="48"/>
      <c r="Z1094" s="48"/>
      <c r="AA1094" s="48"/>
      <c r="AB1094" s="48"/>
      <c r="AC1094" s="48"/>
      <c r="AD1094" s="48"/>
      <c r="AE1094" s="48"/>
      <c r="AF1094" s="48"/>
      <c r="AG1094" s="48"/>
      <c r="AH1094" s="48"/>
      <c r="AI1094" s="48"/>
      <c r="AJ1094" s="48"/>
      <c r="AK1094" s="48"/>
      <c r="AL1094" s="48"/>
      <c r="AM1094" s="48"/>
      <c r="AN1094" s="48"/>
      <c r="AO1094" s="48"/>
      <c r="AP1094" s="48"/>
      <c r="AQ1094" s="48"/>
      <c r="AR1094" s="48"/>
      <c r="AS1094" s="48"/>
    </row>
    <row r="1095" spans="1:45" ht="14.25" customHeight="1">
      <c r="A1095" s="254" t="s">
        <v>7915</v>
      </c>
      <c r="B1095" s="247" t="s">
        <v>7916</v>
      </c>
      <c r="C1095" s="259" t="s">
        <v>7916</v>
      </c>
      <c r="D1095" s="259" t="s">
        <v>7087</v>
      </c>
      <c r="E1095" s="407" t="s">
        <v>1605</v>
      </c>
      <c r="F1095" s="573"/>
      <c r="G1095" s="573">
        <v>44186</v>
      </c>
      <c r="H1095" s="574" t="s">
        <v>7917</v>
      </c>
      <c r="I1095" s="249" t="s">
        <v>199</v>
      </c>
      <c r="J1095" s="249">
        <f ca="1">H1095-CONTROLE!$A$2</f>
        <v>-950</v>
      </c>
      <c r="K1095" s="534" t="str">
        <f t="shared" ca="1" si="158"/>
        <v>ENCERRADO</v>
      </c>
      <c r="L1095" s="259" t="s">
        <v>2267</v>
      </c>
      <c r="M1095" s="247" t="s">
        <v>1728</v>
      </c>
      <c r="N1095" s="247"/>
      <c r="O1095" s="247" t="s">
        <v>7918</v>
      </c>
      <c r="P1095" s="247" t="s">
        <v>6420</v>
      </c>
      <c r="Q1095" s="405"/>
      <c r="R1095" s="405" t="s">
        <v>6831</v>
      </c>
      <c r="S1095" s="247" t="s">
        <v>4118</v>
      </c>
      <c r="T1095" s="292" t="s">
        <v>5440</v>
      </c>
      <c r="U1095" s="247"/>
      <c r="V1095" s="247" t="s">
        <v>2265</v>
      </c>
      <c r="W1095" s="247" t="s">
        <v>6419</v>
      </c>
      <c r="X1095" s="553"/>
      <c r="Y1095" s="48"/>
      <c r="Z1095" s="48"/>
      <c r="AA1095" s="48"/>
      <c r="AB1095" s="48"/>
      <c r="AC1095" s="48"/>
      <c r="AD1095" s="48"/>
      <c r="AE1095" s="48"/>
      <c r="AF1095" s="48"/>
      <c r="AG1095" s="48"/>
      <c r="AH1095" s="48"/>
      <c r="AI1095" s="48"/>
      <c r="AJ1095" s="48"/>
      <c r="AK1095" s="48"/>
      <c r="AL1095" s="48"/>
      <c r="AM1095" s="48"/>
      <c r="AN1095" s="48"/>
      <c r="AO1095" s="48"/>
      <c r="AP1095" s="48"/>
      <c r="AQ1095" s="48"/>
      <c r="AR1095" s="48"/>
      <c r="AS1095" s="48"/>
    </row>
    <row r="1096" spans="1:45" ht="14.25" customHeight="1">
      <c r="A1096" s="254" t="s">
        <v>7919</v>
      </c>
      <c r="B1096" s="247" t="s">
        <v>7116</v>
      </c>
      <c r="C1096" s="259" t="s">
        <v>7920</v>
      </c>
      <c r="D1096" s="259" t="s">
        <v>7118</v>
      </c>
      <c r="E1096" s="407" t="s">
        <v>6546</v>
      </c>
      <c r="F1096" s="573"/>
      <c r="G1096" s="573">
        <v>44186</v>
      </c>
      <c r="H1096" s="574" t="s">
        <v>7921</v>
      </c>
      <c r="I1096" s="249" t="s">
        <v>26</v>
      </c>
      <c r="J1096" s="249" t="e">
        <f ca="1">H1096-CONTROLE!$A$2</f>
        <v>#VALUE!</v>
      </c>
      <c r="K1096" s="534" t="e">
        <f t="shared" ca="1" si="158"/>
        <v>#VALUE!</v>
      </c>
      <c r="L1096" s="259" t="s">
        <v>2267</v>
      </c>
      <c r="M1096" s="247" t="s">
        <v>1728</v>
      </c>
      <c r="N1096" s="247"/>
      <c r="O1096" s="247" t="s">
        <v>7918</v>
      </c>
      <c r="P1096" s="247" t="s">
        <v>6420</v>
      </c>
      <c r="Q1096" s="405"/>
      <c r="R1096" s="405" t="s">
        <v>7922</v>
      </c>
      <c r="S1096" s="247" t="s">
        <v>4118</v>
      </c>
      <c r="T1096" s="292" t="s">
        <v>5440</v>
      </c>
      <c r="U1096" s="292"/>
      <c r="V1096" s="247" t="s">
        <v>2265</v>
      </c>
      <c r="W1096" s="247" t="s">
        <v>6419</v>
      </c>
      <c r="X1096" s="553"/>
      <c r="Y1096" s="48"/>
      <c r="Z1096" s="48"/>
      <c r="AA1096" s="48"/>
      <c r="AB1096" s="48"/>
      <c r="AC1096" s="48"/>
      <c r="AD1096" s="48"/>
      <c r="AE1096" s="48"/>
      <c r="AF1096" s="48"/>
      <c r="AG1096" s="48"/>
      <c r="AH1096" s="48"/>
      <c r="AI1096" s="48"/>
      <c r="AJ1096" s="48"/>
      <c r="AK1096" s="48"/>
      <c r="AL1096" s="48"/>
      <c r="AM1096" s="48"/>
      <c r="AN1096" s="48"/>
      <c r="AO1096" s="48"/>
      <c r="AP1096" s="48"/>
      <c r="AQ1096" s="48"/>
      <c r="AR1096" s="48"/>
      <c r="AS1096" s="48"/>
    </row>
    <row r="1097" spans="1:45" ht="14.25" customHeight="1">
      <c r="A1097" s="254" t="s">
        <v>7923</v>
      </c>
      <c r="B1097" s="247" t="s">
        <v>7116</v>
      </c>
      <c r="C1097" s="259" t="s">
        <v>7924</v>
      </c>
      <c r="D1097" s="259" t="s">
        <v>7118</v>
      </c>
      <c r="E1097" s="407" t="s">
        <v>6546</v>
      </c>
      <c r="F1097" s="573"/>
      <c r="G1097" s="573">
        <v>44186</v>
      </c>
      <c r="H1097" s="574" t="s">
        <v>7921</v>
      </c>
      <c r="I1097" s="249" t="s">
        <v>26</v>
      </c>
      <c r="J1097" s="249" t="e">
        <f ca="1">H1097-CONTROLE!$A$2</f>
        <v>#VALUE!</v>
      </c>
      <c r="K1097" s="534" t="e">
        <f t="shared" ca="1" si="158"/>
        <v>#VALUE!</v>
      </c>
      <c r="L1097" s="259" t="s">
        <v>2267</v>
      </c>
      <c r="M1097" s="247" t="s">
        <v>1728</v>
      </c>
      <c r="N1097" s="247"/>
      <c r="O1097" s="247" t="s">
        <v>7918</v>
      </c>
      <c r="P1097" s="247" t="s">
        <v>6420</v>
      </c>
      <c r="Q1097" s="405"/>
      <c r="R1097" s="405" t="s">
        <v>7925</v>
      </c>
      <c r="S1097" s="247" t="s">
        <v>4118</v>
      </c>
      <c r="T1097" s="292" t="s">
        <v>5440</v>
      </c>
      <c r="U1097" s="292"/>
      <c r="V1097" s="247" t="s">
        <v>2265</v>
      </c>
      <c r="W1097" s="247" t="s">
        <v>6419</v>
      </c>
      <c r="X1097" s="553"/>
      <c r="Y1097" s="48"/>
      <c r="Z1097" s="48"/>
      <c r="AA1097" s="48"/>
      <c r="AB1097" s="48"/>
      <c r="AC1097" s="48"/>
      <c r="AD1097" s="48"/>
      <c r="AE1097" s="48"/>
      <c r="AF1097" s="48"/>
      <c r="AG1097" s="48"/>
      <c r="AH1097" s="48"/>
      <c r="AI1097" s="48"/>
      <c r="AJ1097" s="48"/>
      <c r="AK1097" s="48"/>
      <c r="AL1097" s="48"/>
      <c r="AM1097" s="48"/>
      <c r="AN1097" s="48"/>
      <c r="AO1097" s="48"/>
      <c r="AP1097" s="48"/>
      <c r="AQ1097" s="48"/>
      <c r="AR1097" s="48"/>
      <c r="AS1097" s="48"/>
    </row>
    <row r="1098" spans="1:45" ht="14.25" customHeight="1">
      <c r="A1098" s="254" t="s">
        <v>7926</v>
      </c>
      <c r="B1098" s="247" t="s">
        <v>7116</v>
      </c>
      <c r="C1098" s="259" t="s">
        <v>7927</v>
      </c>
      <c r="D1098" s="259" t="s">
        <v>7118</v>
      </c>
      <c r="E1098" s="407" t="s">
        <v>6546</v>
      </c>
      <c r="F1098" s="573"/>
      <c r="G1098" s="573">
        <v>44188</v>
      </c>
      <c r="H1098" s="574" t="s">
        <v>7928</v>
      </c>
      <c r="I1098" s="249" t="s">
        <v>26</v>
      </c>
      <c r="J1098" s="249" t="e">
        <f ca="1">H1098-CONTROLE!$A$2</f>
        <v>#VALUE!</v>
      </c>
      <c r="K1098" s="534" t="e">
        <f t="shared" ca="1" si="158"/>
        <v>#VALUE!</v>
      </c>
      <c r="L1098" s="259" t="s">
        <v>2267</v>
      </c>
      <c r="M1098" s="247" t="s">
        <v>1728</v>
      </c>
      <c r="N1098" s="247"/>
      <c r="O1098" s="247" t="s">
        <v>7918</v>
      </c>
      <c r="P1098" s="247" t="s">
        <v>6420</v>
      </c>
      <c r="Q1098" s="405"/>
      <c r="R1098" s="405" t="s">
        <v>7929</v>
      </c>
      <c r="S1098" s="247" t="s">
        <v>4118</v>
      </c>
      <c r="T1098" s="292" t="s">
        <v>5440</v>
      </c>
      <c r="U1098" s="292"/>
      <c r="V1098" s="247" t="s">
        <v>2265</v>
      </c>
      <c r="W1098" s="247" t="s">
        <v>6419</v>
      </c>
      <c r="X1098" s="553"/>
      <c r="Y1098" s="48"/>
      <c r="Z1098" s="48"/>
      <c r="AA1098" s="48"/>
      <c r="AB1098" s="48"/>
      <c r="AC1098" s="48"/>
      <c r="AD1098" s="48"/>
      <c r="AE1098" s="48"/>
      <c r="AF1098" s="48"/>
      <c r="AG1098" s="48"/>
      <c r="AH1098" s="48"/>
      <c r="AI1098" s="48"/>
      <c r="AJ1098" s="48"/>
      <c r="AK1098" s="48"/>
      <c r="AL1098" s="48"/>
      <c r="AM1098" s="48"/>
      <c r="AN1098" s="48"/>
      <c r="AO1098" s="48"/>
      <c r="AP1098" s="48"/>
      <c r="AQ1098" s="48"/>
      <c r="AR1098" s="48"/>
      <c r="AS1098" s="48"/>
    </row>
    <row r="1099" spans="1:45" ht="14.25" customHeight="1">
      <c r="A1099" s="254" t="s">
        <v>7930</v>
      </c>
      <c r="B1099" s="259" t="s">
        <v>6690</v>
      </c>
      <c r="C1099" s="259" t="s">
        <v>7931</v>
      </c>
      <c r="D1099" s="259" t="s">
        <v>1902</v>
      </c>
      <c r="E1099" s="407" t="s">
        <v>1903</v>
      </c>
      <c r="F1099" s="573"/>
      <c r="G1099" s="573">
        <v>43829</v>
      </c>
      <c r="H1099" s="574" t="s">
        <v>7932</v>
      </c>
      <c r="I1099" s="249" t="s">
        <v>26</v>
      </c>
      <c r="J1099" s="249">
        <f ca="1">H1099-CONTROLE!$A$2</f>
        <v>-1056</v>
      </c>
      <c r="K1099" s="534" t="str">
        <f t="shared" ca="1" si="158"/>
        <v>ENCERRADO</v>
      </c>
      <c r="L1099" s="259" t="s">
        <v>634</v>
      </c>
      <c r="M1099" s="247" t="s">
        <v>635</v>
      </c>
      <c r="N1099" s="247"/>
      <c r="O1099" s="247" t="s">
        <v>829</v>
      </c>
      <c r="P1099" s="247" t="s">
        <v>830</v>
      </c>
      <c r="Q1099" s="259"/>
      <c r="R1099" s="259" t="s">
        <v>639</v>
      </c>
      <c r="S1099" s="247" t="s">
        <v>2082</v>
      </c>
      <c r="T1099" s="292" t="s">
        <v>2083</v>
      </c>
      <c r="U1099" s="247"/>
      <c r="V1099" s="247" t="s">
        <v>2085</v>
      </c>
      <c r="W1099" s="247" t="s">
        <v>2086</v>
      </c>
      <c r="X1099" s="553"/>
      <c r="Y1099" s="48"/>
      <c r="Z1099" s="48"/>
      <c r="AA1099" s="48"/>
      <c r="AB1099" s="48"/>
      <c r="AC1099" s="48"/>
      <c r="AD1099" s="48"/>
      <c r="AE1099" s="48"/>
      <c r="AF1099" s="48"/>
      <c r="AG1099" s="48"/>
      <c r="AH1099" s="48"/>
      <c r="AI1099" s="48"/>
      <c r="AJ1099" s="48"/>
      <c r="AK1099" s="48"/>
      <c r="AL1099" s="48"/>
      <c r="AM1099" s="48"/>
      <c r="AN1099" s="48"/>
      <c r="AO1099" s="48"/>
      <c r="AP1099" s="48"/>
      <c r="AQ1099" s="48"/>
      <c r="AR1099" s="48"/>
      <c r="AS1099" s="48"/>
    </row>
    <row r="1100" spans="1:45" ht="14.25" customHeight="1">
      <c r="A1100" s="254" t="s">
        <v>7933</v>
      </c>
      <c r="B1100" s="247" t="s">
        <v>7934</v>
      </c>
      <c r="C1100" s="259" t="s">
        <v>7934</v>
      </c>
      <c r="D1100" s="259" t="s">
        <v>6303</v>
      </c>
      <c r="E1100" s="407" t="s">
        <v>7935</v>
      </c>
      <c r="F1100" s="573"/>
      <c r="G1100" s="573">
        <v>44194</v>
      </c>
      <c r="H1100" s="574" t="s">
        <v>7702</v>
      </c>
      <c r="I1100" s="249" t="s">
        <v>26</v>
      </c>
      <c r="J1100" s="249">
        <f ca="1">H1100-CONTROLE!$A$2</f>
        <v>-692</v>
      </c>
      <c r="K1100" s="534" t="str">
        <f t="shared" ca="1" si="158"/>
        <v>ENCERRADO</v>
      </c>
      <c r="L1100" s="258" t="s">
        <v>7936</v>
      </c>
      <c r="M1100" s="642" t="s">
        <v>2195</v>
      </c>
      <c r="N1100" s="643" t="s">
        <v>7937</v>
      </c>
      <c r="O1100" s="258" t="s">
        <v>4280</v>
      </c>
      <c r="P1100" s="642" t="s">
        <v>4281</v>
      </c>
      <c r="Q1100" s="643" t="s">
        <v>7937</v>
      </c>
      <c r="R1100" s="259" t="s">
        <v>1270</v>
      </c>
      <c r="S1100" s="258" t="s">
        <v>7938</v>
      </c>
      <c r="T1100" s="258" t="s">
        <v>7939</v>
      </c>
      <c r="U1100" s="553" t="s">
        <v>7940</v>
      </c>
      <c r="V1100" s="258" t="s">
        <v>5059</v>
      </c>
      <c r="W1100" s="258" t="s">
        <v>4993</v>
      </c>
      <c r="X1100" s="553" t="s">
        <v>7940</v>
      </c>
      <c r="Y1100" s="644"/>
      <c r="Z1100" s="644"/>
      <c r="AA1100" s="644"/>
      <c r="AB1100" s="644"/>
      <c r="AC1100" s="644"/>
      <c r="AD1100" s="644"/>
      <c r="AE1100" s="644"/>
      <c r="AF1100" s="644"/>
      <c r="AG1100" s="644"/>
      <c r="AH1100" s="644"/>
      <c r="AI1100" s="644"/>
      <c r="AJ1100" s="644"/>
      <c r="AK1100" s="644"/>
      <c r="AL1100" s="644"/>
      <c r="AM1100" s="644"/>
      <c r="AN1100" s="644"/>
      <c r="AO1100" s="644"/>
      <c r="AP1100" s="644"/>
      <c r="AQ1100" s="644"/>
      <c r="AR1100" s="644"/>
      <c r="AS1100" s="644"/>
    </row>
    <row r="1101" spans="1:45" ht="14.25" customHeight="1">
      <c r="A1101" s="254" t="s">
        <v>7933</v>
      </c>
      <c r="B1101" s="247" t="s">
        <v>7934</v>
      </c>
      <c r="C1101" s="259" t="s">
        <v>7934</v>
      </c>
      <c r="D1101" s="259" t="s">
        <v>6303</v>
      </c>
      <c r="E1101" s="407" t="s">
        <v>7935</v>
      </c>
      <c r="F1101" s="573"/>
      <c r="G1101" s="573">
        <v>44194</v>
      </c>
      <c r="H1101" s="574" t="s">
        <v>7702</v>
      </c>
      <c r="I1101" s="249" t="s">
        <v>26</v>
      </c>
      <c r="J1101" s="249">
        <f ca="1">H1101-CONTROLE!$A$2</f>
        <v>-692</v>
      </c>
      <c r="K1101" s="534" t="str">
        <f t="shared" ca="1" si="158"/>
        <v>ENCERRADO</v>
      </c>
      <c r="L1101" s="258" t="s">
        <v>7936</v>
      </c>
      <c r="M1101" s="642" t="s">
        <v>2195</v>
      </c>
      <c r="N1101" s="643" t="s">
        <v>7937</v>
      </c>
      <c r="O1101" s="258" t="s">
        <v>4280</v>
      </c>
      <c r="P1101" s="642" t="s">
        <v>4281</v>
      </c>
      <c r="Q1101" s="643" t="s">
        <v>7937</v>
      </c>
      <c r="R1101" s="259" t="s">
        <v>242</v>
      </c>
      <c r="S1101" s="258" t="s">
        <v>7941</v>
      </c>
      <c r="T1101" s="258" t="s">
        <v>7942</v>
      </c>
      <c r="U1101" s="553" t="s">
        <v>7943</v>
      </c>
      <c r="V1101" s="258" t="s">
        <v>7944</v>
      </c>
      <c r="W1101" s="258" t="s">
        <v>7945</v>
      </c>
      <c r="X1101" s="553" t="s">
        <v>7943</v>
      </c>
      <c r="Y1101" s="644"/>
      <c r="Z1101" s="644"/>
      <c r="AA1101" s="644"/>
      <c r="AB1101" s="644"/>
      <c r="AC1101" s="644"/>
      <c r="AD1101" s="644"/>
      <c r="AE1101" s="644"/>
      <c r="AF1101" s="644"/>
      <c r="AG1101" s="644"/>
      <c r="AH1101" s="644"/>
      <c r="AI1101" s="644"/>
      <c r="AJ1101" s="644"/>
      <c r="AK1101" s="644"/>
      <c r="AL1101" s="644"/>
      <c r="AM1101" s="644"/>
      <c r="AN1101" s="644"/>
      <c r="AO1101" s="644"/>
      <c r="AP1101" s="644"/>
      <c r="AQ1101" s="644"/>
      <c r="AR1101" s="644"/>
      <c r="AS1101" s="644"/>
    </row>
    <row r="1102" spans="1:45" ht="14.25" customHeight="1">
      <c r="A1102" s="254" t="s">
        <v>7933</v>
      </c>
      <c r="B1102" s="247" t="s">
        <v>7934</v>
      </c>
      <c r="C1102" s="259" t="s">
        <v>7934</v>
      </c>
      <c r="D1102" s="259" t="s">
        <v>6303</v>
      </c>
      <c r="E1102" s="407" t="s">
        <v>7935</v>
      </c>
      <c r="F1102" s="573"/>
      <c r="G1102" s="573">
        <v>44194</v>
      </c>
      <c r="H1102" s="574" t="s">
        <v>7702</v>
      </c>
      <c r="I1102" s="249" t="s">
        <v>26</v>
      </c>
      <c r="J1102" s="249">
        <f ca="1">H1102-CONTROLE!$A$2</f>
        <v>-692</v>
      </c>
      <c r="K1102" s="534" t="str">
        <f t="shared" ca="1" si="158"/>
        <v>ENCERRADO</v>
      </c>
      <c r="L1102" s="258" t="s">
        <v>7936</v>
      </c>
      <c r="M1102" s="642" t="s">
        <v>2195</v>
      </c>
      <c r="N1102" s="643" t="s">
        <v>7937</v>
      </c>
      <c r="O1102" s="258" t="s">
        <v>4280</v>
      </c>
      <c r="P1102" s="642" t="s">
        <v>4281</v>
      </c>
      <c r="Q1102" s="643" t="s">
        <v>7937</v>
      </c>
      <c r="R1102" s="259" t="s">
        <v>367</v>
      </c>
      <c r="S1102" s="258" t="s">
        <v>7946</v>
      </c>
      <c r="T1102" s="258" t="s">
        <v>7947</v>
      </c>
      <c r="U1102" s="553" t="s">
        <v>7948</v>
      </c>
      <c r="V1102" s="258" t="s">
        <v>7949</v>
      </c>
      <c r="W1102" s="258" t="s">
        <v>7950</v>
      </c>
      <c r="X1102" s="553" t="s">
        <v>7948</v>
      </c>
      <c r="Y1102" s="644"/>
      <c r="Z1102" s="644"/>
      <c r="AA1102" s="644"/>
      <c r="AB1102" s="644"/>
      <c r="AC1102" s="644"/>
      <c r="AD1102" s="644"/>
      <c r="AE1102" s="644"/>
      <c r="AF1102" s="644"/>
      <c r="AG1102" s="644"/>
      <c r="AH1102" s="644"/>
      <c r="AI1102" s="644"/>
      <c r="AJ1102" s="644"/>
      <c r="AK1102" s="644"/>
      <c r="AL1102" s="644"/>
      <c r="AM1102" s="644"/>
      <c r="AN1102" s="644"/>
      <c r="AO1102" s="644"/>
      <c r="AP1102" s="644"/>
      <c r="AQ1102" s="644"/>
      <c r="AR1102" s="644"/>
      <c r="AS1102" s="644"/>
    </row>
    <row r="1103" spans="1:45" ht="14.25" customHeight="1">
      <c r="A1103" s="254" t="s">
        <v>7933</v>
      </c>
      <c r="B1103" s="247" t="s">
        <v>7934</v>
      </c>
      <c r="C1103" s="254" t="s">
        <v>7934</v>
      </c>
      <c r="D1103" s="254" t="s">
        <v>6303</v>
      </c>
      <c r="E1103" s="407" t="s">
        <v>7935</v>
      </c>
      <c r="F1103" s="573"/>
      <c r="G1103" s="573">
        <v>44194</v>
      </c>
      <c r="H1103" s="574" t="s">
        <v>7702</v>
      </c>
      <c r="I1103" s="249" t="s">
        <v>26</v>
      </c>
      <c r="J1103" s="249">
        <f ca="1">H1103-CONTROLE!$A$2</f>
        <v>-692</v>
      </c>
      <c r="K1103" s="534" t="str">
        <f t="shared" ca="1" si="158"/>
        <v>ENCERRADO</v>
      </c>
      <c r="L1103" s="264" t="s">
        <v>7936</v>
      </c>
      <c r="M1103" s="645" t="s">
        <v>2195</v>
      </c>
      <c r="N1103" s="643" t="s">
        <v>7937</v>
      </c>
      <c r="O1103" s="264" t="s">
        <v>4280</v>
      </c>
      <c r="P1103" s="645" t="s">
        <v>4281</v>
      </c>
      <c r="Q1103" s="643" t="s">
        <v>7937</v>
      </c>
      <c r="R1103" s="254" t="s">
        <v>528</v>
      </c>
      <c r="S1103" s="264" t="s">
        <v>5458</v>
      </c>
      <c r="T1103" s="264" t="s">
        <v>2633</v>
      </c>
      <c r="U1103" s="553" t="s">
        <v>7951</v>
      </c>
      <c r="V1103" s="264" t="s">
        <v>2388</v>
      </c>
      <c r="W1103" s="264" t="s">
        <v>530</v>
      </c>
      <c r="X1103" s="553" t="s">
        <v>7951</v>
      </c>
      <c r="Y1103" s="644"/>
      <c r="Z1103" s="644"/>
      <c r="AA1103" s="644"/>
      <c r="AB1103" s="644"/>
      <c r="AC1103" s="644"/>
      <c r="AD1103" s="644"/>
      <c r="AE1103" s="644"/>
      <c r="AF1103" s="644"/>
      <c r="AG1103" s="644"/>
      <c r="AH1103" s="644"/>
      <c r="AI1103" s="644"/>
      <c r="AJ1103" s="644"/>
      <c r="AK1103" s="644"/>
      <c r="AL1103" s="644"/>
      <c r="AM1103" s="644"/>
      <c r="AN1103" s="644"/>
      <c r="AO1103" s="644"/>
      <c r="AP1103" s="644"/>
      <c r="AQ1103" s="644"/>
      <c r="AR1103" s="644"/>
      <c r="AS1103" s="644"/>
    </row>
    <row r="1104" spans="1:45" ht="14.25" customHeight="1">
      <c r="A1104" s="254" t="s">
        <v>7933</v>
      </c>
      <c r="B1104" s="247" t="s">
        <v>7934</v>
      </c>
      <c r="C1104" s="259" t="s">
        <v>7934</v>
      </c>
      <c r="D1104" s="259" t="s">
        <v>6303</v>
      </c>
      <c r="E1104" s="407" t="s">
        <v>7935</v>
      </c>
      <c r="F1104" s="573"/>
      <c r="G1104" s="573">
        <v>44194</v>
      </c>
      <c r="H1104" s="574" t="s">
        <v>7702</v>
      </c>
      <c r="I1104" s="249" t="s">
        <v>26</v>
      </c>
      <c r="J1104" s="249">
        <f ca="1">H1104-CONTROLE!$A$2</f>
        <v>-692</v>
      </c>
      <c r="K1104" s="534" t="str">
        <f t="shared" ca="1" si="158"/>
        <v>ENCERRADO</v>
      </c>
      <c r="L1104" s="258" t="s">
        <v>7936</v>
      </c>
      <c r="M1104" s="642" t="s">
        <v>2195</v>
      </c>
      <c r="N1104" s="643" t="s">
        <v>7937</v>
      </c>
      <c r="O1104" s="258" t="s">
        <v>4280</v>
      </c>
      <c r="P1104" s="642" t="s">
        <v>4281</v>
      </c>
      <c r="Q1104" s="643" t="s">
        <v>7937</v>
      </c>
      <c r="R1104" s="646" t="s">
        <v>726</v>
      </c>
      <c r="S1104" s="258" t="s">
        <v>4943</v>
      </c>
      <c r="T1104" s="258" t="s">
        <v>4944</v>
      </c>
      <c r="U1104" s="553" t="s">
        <v>7952</v>
      </c>
      <c r="V1104" s="258" t="s">
        <v>7953</v>
      </c>
      <c r="W1104" s="258" t="s">
        <v>7954</v>
      </c>
      <c r="X1104" s="553" t="s">
        <v>7952</v>
      </c>
      <c r="Y1104" s="644"/>
      <c r="Z1104" s="644"/>
      <c r="AA1104" s="644"/>
      <c r="AB1104" s="644"/>
      <c r="AC1104" s="644"/>
      <c r="AD1104" s="644"/>
      <c r="AE1104" s="644"/>
      <c r="AF1104" s="644"/>
      <c r="AG1104" s="644"/>
      <c r="AH1104" s="644"/>
      <c r="AI1104" s="644"/>
      <c r="AJ1104" s="644"/>
      <c r="AK1104" s="644"/>
      <c r="AL1104" s="644"/>
      <c r="AM1104" s="644"/>
      <c r="AN1104" s="644"/>
      <c r="AO1104" s="644"/>
      <c r="AP1104" s="644"/>
      <c r="AQ1104" s="644"/>
      <c r="AR1104" s="644"/>
      <c r="AS1104" s="644"/>
    </row>
    <row r="1105" spans="1:45" ht="14.25" customHeight="1">
      <c r="A1105" s="254" t="s">
        <v>7933</v>
      </c>
      <c r="B1105" s="247" t="s">
        <v>7934</v>
      </c>
      <c r="C1105" s="254" t="s">
        <v>7934</v>
      </c>
      <c r="D1105" s="254" t="s">
        <v>6303</v>
      </c>
      <c r="E1105" s="407" t="s">
        <v>7935</v>
      </c>
      <c r="F1105" s="573"/>
      <c r="G1105" s="573">
        <v>44194</v>
      </c>
      <c r="H1105" s="574" t="s">
        <v>7702</v>
      </c>
      <c r="I1105" s="249" t="s">
        <v>26</v>
      </c>
      <c r="J1105" s="249">
        <f ca="1">H1105-CONTROLE!$A$2</f>
        <v>-692</v>
      </c>
      <c r="K1105" s="534" t="str">
        <f t="shared" ca="1" si="158"/>
        <v>ENCERRADO</v>
      </c>
      <c r="L1105" s="264" t="s">
        <v>7936</v>
      </c>
      <c r="M1105" s="645" t="s">
        <v>2195</v>
      </c>
      <c r="N1105" s="643" t="s">
        <v>7937</v>
      </c>
      <c r="O1105" s="264" t="s">
        <v>4280</v>
      </c>
      <c r="P1105" s="645" t="s">
        <v>4281</v>
      </c>
      <c r="Q1105" s="643" t="s">
        <v>7937</v>
      </c>
      <c r="R1105" s="636" t="s">
        <v>129</v>
      </c>
      <c r="S1105" s="264" t="s">
        <v>2880</v>
      </c>
      <c r="T1105" s="264" t="s">
        <v>2175</v>
      </c>
      <c r="U1105" s="553" t="s">
        <v>7955</v>
      </c>
      <c r="V1105" s="264" t="s">
        <v>2875</v>
      </c>
      <c r="W1105" s="264" t="s">
        <v>1057</v>
      </c>
      <c r="X1105" s="553" t="s">
        <v>7955</v>
      </c>
      <c r="Y1105" s="644"/>
      <c r="Z1105" s="644"/>
      <c r="AA1105" s="644"/>
      <c r="AB1105" s="644"/>
      <c r="AC1105" s="644"/>
      <c r="AD1105" s="644"/>
      <c r="AE1105" s="644"/>
      <c r="AF1105" s="644"/>
      <c r="AG1105" s="644"/>
      <c r="AH1105" s="644"/>
      <c r="AI1105" s="644"/>
      <c r="AJ1105" s="644"/>
      <c r="AK1105" s="644"/>
      <c r="AL1105" s="644"/>
      <c r="AM1105" s="644"/>
      <c r="AN1105" s="644"/>
      <c r="AO1105" s="644"/>
      <c r="AP1105" s="644"/>
      <c r="AQ1105" s="644"/>
      <c r="AR1105" s="644"/>
      <c r="AS1105" s="644"/>
    </row>
    <row r="1106" spans="1:45" ht="14.25" customHeight="1">
      <c r="A1106" s="254" t="s">
        <v>7933</v>
      </c>
      <c r="B1106" s="247" t="s">
        <v>7934</v>
      </c>
      <c r="C1106" s="259" t="s">
        <v>7934</v>
      </c>
      <c r="D1106" s="259" t="s">
        <v>6303</v>
      </c>
      <c r="E1106" s="407" t="s">
        <v>7935</v>
      </c>
      <c r="F1106" s="573"/>
      <c r="G1106" s="573">
        <v>44194</v>
      </c>
      <c r="H1106" s="574" t="s">
        <v>7702</v>
      </c>
      <c r="I1106" s="249" t="s">
        <v>26</v>
      </c>
      <c r="J1106" s="249">
        <f ca="1">H1106-CONTROLE!$A$2</f>
        <v>-692</v>
      </c>
      <c r="K1106" s="534" t="str">
        <f t="shared" ca="1" si="158"/>
        <v>ENCERRADO</v>
      </c>
      <c r="L1106" s="258" t="s">
        <v>7936</v>
      </c>
      <c r="M1106" s="642" t="s">
        <v>2195</v>
      </c>
      <c r="N1106" s="647" t="s">
        <v>7937</v>
      </c>
      <c r="O1106" s="258" t="s">
        <v>4280</v>
      </c>
      <c r="P1106" s="642" t="s">
        <v>4281</v>
      </c>
      <c r="Q1106" s="647" t="s">
        <v>7937</v>
      </c>
      <c r="R1106" s="259" t="s">
        <v>5086</v>
      </c>
      <c r="S1106" s="258" t="s">
        <v>7956</v>
      </c>
      <c r="T1106" s="258" t="s">
        <v>7957</v>
      </c>
      <c r="U1106" s="553" t="s">
        <v>7958</v>
      </c>
      <c r="V1106" s="258" t="s">
        <v>1734</v>
      </c>
      <c r="W1106" s="258" t="s">
        <v>1735</v>
      </c>
      <c r="X1106" s="553" t="s">
        <v>7958</v>
      </c>
      <c r="Y1106" s="644"/>
      <c r="Z1106" s="644"/>
      <c r="AA1106" s="644"/>
      <c r="AB1106" s="644"/>
      <c r="AC1106" s="644"/>
      <c r="AD1106" s="644"/>
      <c r="AE1106" s="644"/>
      <c r="AF1106" s="644"/>
      <c r="AG1106" s="644"/>
      <c r="AH1106" s="644"/>
      <c r="AI1106" s="644"/>
      <c r="AJ1106" s="644"/>
      <c r="AK1106" s="644"/>
      <c r="AL1106" s="644"/>
      <c r="AM1106" s="644"/>
      <c r="AN1106" s="644"/>
      <c r="AO1106" s="644"/>
      <c r="AP1106" s="644"/>
      <c r="AQ1106" s="644"/>
      <c r="AR1106" s="644"/>
      <c r="AS1106" s="644"/>
    </row>
    <row r="1107" spans="1:45" ht="14.25" customHeight="1">
      <c r="A1107" s="254" t="s">
        <v>7933</v>
      </c>
      <c r="B1107" s="247" t="s">
        <v>7934</v>
      </c>
      <c r="C1107" s="259" t="s">
        <v>7934</v>
      </c>
      <c r="D1107" s="259" t="s">
        <v>6303</v>
      </c>
      <c r="E1107" s="407" t="s">
        <v>7935</v>
      </c>
      <c r="F1107" s="573"/>
      <c r="G1107" s="573">
        <v>44194</v>
      </c>
      <c r="H1107" s="574" t="s">
        <v>7702</v>
      </c>
      <c r="I1107" s="249" t="s">
        <v>26</v>
      </c>
      <c r="J1107" s="249">
        <f ca="1">H1107-CONTROLE!$A$2</f>
        <v>-692</v>
      </c>
      <c r="K1107" s="534" t="str">
        <f t="shared" ca="1" si="158"/>
        <v>ENCERRADO</v>
      </c>
      <c r="L1107" s="258" t="s">
        <v>7936</v>
      </c>
      <c r="M1107" s="642" t="s">
        <v>2195</v>
      </c>
      <c r="N1107" s="647" t="s">
        <v>7937</v>
      </c>
      <c r="O1107" s="258" t="s">
        <v>4280</v>
      </c>
      <c r="P1107" s="642" t="s">
        <v>4281</v>
      </c>
      <c r="Q1107" s="647" t="s">
        <v>7937</v>
      </c>
      <c r="R1107" s="259" t="s">
        <v>470</v>
      </c>
      <c r="S1107" s="258" t="s">
        <v>990</v>
      </c>
      <c r="T1107" s="258" t="s">
        <v>991</v>
      </c>
      <c r="U1107" s="553" t="s">
        <v>7959</v>
      </c>
      <c r="V1107" s="258" t="s">
        <v>987</v>
      </c>
      <c r="W1107" s="258" t="s">
        <v>988</v>
      </c>
      <c r="X1107" s="553" t="s">
        <v>7959</v>
      </c>
      <c r="Y1107" s="644"/>
      <c r="Z1107" s="644"/>
      <c r="AA1107" s="644"/>
      <c r="AB1107" s="644"/>
      <c r="AC1107" s="644"/>
      <c r="AD1107" s="644"/>
      <c r="AE1107" s="644"/>
      <c r="AF1107" s="644"/>
      <c r="AG1107" s="644"/>
      <c r="AH1107" s="644"/>
      <c r="AI1107" s="644"/>
      <c r="AJ1107" s="644"/>
      <c r="AK1107" s="644"/>
      <c r="AL1107" s="644"/>
      <c r="AM1107" s="644"/>
      <c r="AN1107" s="644"/>
      <c r="AO1107" s="644"/>
      <c r="AP1107" s="644"/>
      <c r="AQ1107" s="644"/>
      <c r="AR1107" s="644"/>
      <c r="AS1107" s="644"/>
    </row>
    <row r="1108" spans="1:45" ht="14.25" customHeight="1">
      <c r="A1108" s="254" t="s">
        <v>7933</v>
      </c>
      <c r="B1108" s="247" t="s">
        <v>7934</v>
      </c>
      <c r="C1108" s="259" t="s">
        <v>7934</v>
      </c>
      <c r="D1108" s="259" t="s">
        <v>6303</v>
      </c>
      <c r="E1108" s="407" t="s">
        <v>7935</v>
      </c>
      <c r="F1108" s="573"/>
      <c r="G1108" s="573">
        <v>44194</v>
      </c>
      <c r="H1108" s="574" t="s">
        <v>7702</v>
      </c>
      <c r="I1108" s="249" t="s">
        <v>26</v>
      </c>
      <c r="J1108" s="249">
        <f ca="1">H1108-CONTROLE!$A$2</f>
        <v>-692</v>
      </c>
      <c r="K1108" s="534" t="str">
        <f t="shared" ca="1" si="158"/>
        <v>ENCERRADO</v>
      </c>
      <c r="L1108" s="258" t="s">
        <v>7936</v>
      </c>
      <c r="M1108" s="642" t="s">
        <v>2195</v>
      </c>
      <c r="N1108" s="643" t="s">
        <v>7937</v>
      </c>
      <c r="O1108" s="258" t="s">
        <v>4280</v>
      </c>
      <c r="P1108" s="642" t="s">
        <v>4281</v>
      </c>
      <c r="Q1108" s="643" t="s">
        <v>7937</v>
      </c>
      <c r="R1108" s="259" t="s">
        <v>744</v>
      </c>
      <c r="S1108" s="258" t="s">
        <v>2759</v>
      </c>
      <c r="T1108" s="258" t="s">
        <v>2760</v>
      </c>
      <c r="U1108" s="553" t="s">
        <v>7960</v>
      </c>
      <c r="V1108" s="258" t="s">
        <v>1263</v>
      </c>
      <c r="W1108" s="258" t="s">
        <v>1264</v>
      </c>
      <c r="X1108" s="553" t="s">
        <v>7960</v>
      </c>
      <c r="Y1108" s="644"/>
      <c r="Z1108" s="644"/>
      <c r="AA1108" s="644"/>
      <c r="AB1108" s="644"/>
      <c r="AC1108" s="644"/>
      <c r="AD1108" s="644"/>
      <c r="AE1108" s="644"/>
      <c r="AF1108" s="644"/>
      <c r="AG1108" s="644"/>
      <c r="AH1108" s="644"/>
      <c r="AI1108" s="644"/>
      <c r="AJ1108" s="644"/>
      <c r="AK1108" s="644"/>
      <c r="AL1108" s="644"/>
      <c r="AM1108" s="644"/>
      <c r="AN1108" s="644"/>
      <c r="AO1108" s="644"/>
      <c r="AP1108" s="644"/>
      <c r="AQ1108" s="644"/>
      <c r="AR1108" s="644"/>
      <c r="AS1108" s="644"/>
    </row>
    <row r="1109" spans="1:45" ht="14.25" customHeight="1">
      <c r="A1109" s="254" t="s">
        <v>7933</v>
      </c>
      <c r="B1109" s="247" t="s">
        <v>7934</v>
      </c>
      <c r="C1109" s="259" t="s">
        <v>7934</v>
      </c>
      <c r="D1109" s="259" t="s">
        <v>6303</v>
      </c>
      <c r="E1109" s="407" t="s">
        <v>7935</v>
      </c>
      <c r="F1109" s="573"/>
      <c r="G1109" s="573">
        <v>44194</v>
      </c>
      <c r="H1109" s="574" t="s">
        <v>7702</v>
      </c>
      <c r="I1109" s="249" t="s">
        <v>26</v>
      </c>
      <c r="J1109" s="249">
        <f ca="1">H1109-CONTROLE!$A$2</f>
        <v>-692</v>
      </c>
      <c r="K1109" s="534" t="str">
        <f t="shared" ca="1" si="158"/>
        <v>ENCERRADO</v>
      </c>
      <c r="L1109" s="258" t="s">
        <v>7936</v>
      </c>
      <c r="M1109" s="642" t="s">
        <v>2195</v>
      </c>
      <c r="N1109" s="643" t="s">
        <v>7937</v>
      </c>
      <c r="O1109" s="258" t="s">
        <v>4280</v>
      </c>
      <c r="P1109" s="642" t="s">
        <v>4281</v>
      </c>
      <c r="Q1109" s="643" t="s">
        <v>7937</v>
      </c>
      <c r="R1109" s="264" t="s">
        <v>226</v>
      </c>
      <c r="S1109" s="258" t="s">
        <v>7961</v>
      </c>
      <c r="T1109" s="258" t="s">
        <v>7962</v>
      </c>
      <c r="U1109" s="258"/>
      <c r="V1109" s="258" t="s">
        <v>7963</v>
      </c>
      <c r="W1109" s="258" t="s">
        <v>2128</v>
      </c>
      <c r="X1109" s="258"/>
      <c r="Y1109" s="648"/>
      <c r="Z1109" s="648"/>
      <c r="AA1109" s="648"/>
      <c r="AB1109" s="648"/>
      <c r="AC1109" s="648"/>
      <c r="AD1109" s="648"/>
      <c r="AE1109" s="648"/>
      <c r="AF1109" s="648"/>
      <c r="AG1109" s="648"/>
      <c r="AH1109" s="648"/>
      <c r="AI1109" s="648"/>
      <c r="AJ1109" s="648"/>
      <c r="AK1109" s="648"/>
      <c r="AL1109" s="648"/>
      <c r="AM1109" s="648"/>
      <c r="AN1109" s="648"/>
      <c r="AO1109" s="648"/>
      <c r="AP1109" s="648"/>
      <c r="AQ1109" s="648"/>
      <c r="AR1109" s="648"/>
      <c r="AS1109" s="648"/>
    </row>
    <row r="1110" spans="1:45" ht="14.25" customHeight="1">
      <c r="A1110" s="254" t="s">
        <v>7933</v>
      </c>
      <c r="B1110" s="247" t="s">
        <v>7934</v>
      </c>
      <c r="C1110" s="259" t="s">
        <v>7934</v>
      </c>
      <c r="D1110" s="259" t="s">
        <v>6303</v>
      </c>
      <c r="E1110" s="407" t="s">
        <v>7935</v>
      </c>
      <c r="F1110" s="573"/>
      <c r="G1110" s="573">
        <v>44194</v>
      </c>
      <c r="H1110" s="574" t="s">
        <v>7702</v>
      </c>
      <c r="I1110" s="249" t="s">
        <v>26</v>
      </c>
      <c r="J1110" s="249">
        <f ca="1">H1110-CONTROLE!$A$2</f>
        <v>-692</v>
      </c>
      <c r="K1110" s="534" t="str">
        <f t="shared" ca="1" si="158"/>
        <v>ENCERRADO</v>
      </c>
      <c r="L1110" s="258" t="s">
        <v>7936</v>
      </c>
      <c r="M1110" s="642" t="s">
        <v>2195</v>
      </c>
      <c r="N1110" s="643" t="s">
        <v>7937</v>
      </c>
      <c r="O1110" s="258" t="s">
        <v>4280</v>
      </c>
      <c r="P1110" s="642" t="s">
        <v>4281</v>
      </c>
      <c r="Q1110" s="643" t="s">
        <v>7937</v>
      </c>
      <c r="R1110" s="259" t="s">
        <v>875</v>
      </c>
      <c r="S1110" s="258" t="s">
        <v>7964</v>
      </c>
      <c r="T1110" s="258" t="s">
        <v>1456</v>
      </c>
      <c r="U1110" s="553" t="s">
        <v>7965</v>
      </c>
      <c r="V1110" s="258" t="s">
        <v>7966</v>
      </c>
      <c r="W1110" s="258" t="s">
        <v>7967</v>
      </c>
      <c r="X1110" s="553" t="s">
        <v>7965</v>
      </c>
      <c r="Y1110" s="644"/>
      <c r="Z1110" s="644"/>
      <c r="AA1110" s="644"/>
      <c r="AB1110" s="644"/>
      <c r="AC1110" s="644"/>
      <c r="AD1110" s="644"/>
      <c r="AE1110" s="644"/>
      <c r="AF1110" s="644"/>
      <c r="AG1110" s="644"/>
      <c r="AH1110" s="644"/>
      <c r="AI1110" s="644"/>
      <c r="AJ1110" s="644"/>
      <c r="AK1110" s="644"/>
      <c r="AL1110" s="644"/>
      <c r="AM1110" s="644"/>
      <c r="AN1110" s="644"/>
      <c r="AO1110" s="644"/>
      <c r="AP1110" s="644"/>
      <c r="AQ1110" s="644"/>
      <c r="AR1110" s="644"/>
      <c r="AS1110" s="644"/>
    </row>
    <row r="1111" spans="1:45" ht="14.25" customHeight="1">
      <c r="A1111" s="254" t="s">
        <v>7933</v>
      </c>
      <c r="B1111" s="247" t="s">
        <v>7934</v>
      </c>
      <c r="C1111" s="259" t="s">
        <v>7934</v>
      </c>
      <c r="D1111" s="259" t="s">
        <v>6303</v>
      </c>
      <c r="E1111" s="407" t="s">
        <v>7935</v>
      </c>
      <c r="F1111" s="573"/>
      <c r="G1111" s="573">
        <v>44194</v>
      </c>
      <c r="H1111" s="574" t="s">
        <v>7702</v>
      </c>
      <c r="I1111" s="249" t="s">
        <v>26</v>
      </c>
      <c r="J1111" s="249">
        <f ca="1">H1111-CONTROLE!$A$2</f>
        <v>-692</v>
      </c>
      <c r="K1111" s="534" t="str">
        <f t="shared" ca="1" si="158"/>
        <v>ENCERRADO</v>
      </c>
      <c r="L1111" s="258" t="s">
        <v>7936</v>
      </c>
      <c r="M1111" s="642" t="s">
        <v>2195</v>
      </c>
      <c r="N1111" s="643" t="s">
        <v>7937</v>
      </c>
      <c r="O1111" s="258" t="s">
        <v>4280</v>
      </c>
      <c r="P1111" s="642" t="s">
        <v>4281</v>
      </c>
      <c r="Q1111" s="643" t="s">
        <v>7937</v>
      </c>
      <c r="R1111" s="259" t="s">
        <v>65</v>
      </c>
      <c r="S1111" s="258" t="s">
        <v>7968</v>
      </c>
      <c r="T1111" s="258" t="s">
        <v>2427</v>
      </c>
      <c r="U1111" s="553" t="s">
        <v>7969</v>
      </c>
      <c r="V1111" s="258" t="s">
        <v>7970</v>
      </c>
      <c r="W1111" s="258" t="s">
        <v>5969</v>
      </c>
      <c r="X1111" s="553" t="s">
        <v>7969</v>
      </c>
      <c r="Y1111" s="644"/>
      <c r="Z1111" s="644"/>
      <c r="AA1111" s="644"/>
      <c r="AB1111" s="644"/>
      <c r="AC1111" s="644"/>
      <c r="AD1111" s="644"/>
      <c r="AE1111" s="644"/>
      <c r="AF1111" s="644"/>
      <c r="AG1111" s="644"/>
      <c r="AH1111" s="644"/>
      <c r="AI1111" s="644"/>
      <c r="AJ1111" s="644"/>
      <c r="AK1111" s="644"/>
      <c r="AL1111" s="644"/>
      <c r="AM1111" s="644"/>
      <c r="AN1111" s="644"/>
      <c r="AO1111" s="644"/>
      <c r="AP1111" s="644"/>
      <c r="AQ1111" s="644"/>
      <c r="AR1111" s="644"/>
      <c r="AS1111" s="644"/>
    </row>
    <row r="1112" spans="1:45" ht="14.25" customHeight="1">
      <c r="A1112" s="254" t="s">
        <v>7933</v>
      </c>
      <c r="B1112" s="247" t="s">
        <v>7934</v>
      </c>
      <c r="C1112" s="259" t="s">
        <v>7934</v>
      </c>
      <c r="D1112" s="259" t="s">
        <v>6303</v>
      </c>
      <c r="E1112" s="407" t="s">
        <v>7935</v>
      </c>
      <c r="F1112" s="573"/>
      <c r="G1112" s="573">
        <v>44194</v>
      </c>
      <c r="H1112" s="574" t="s">
        <v>7702</v>
      </c>
      <c r="I1112" s="249" t="s">
        <v>26</v>
      </c>
      <c r="J1112" s="249">
        <f ca="1">H1112-CONTROLE!$A$2</f>
        <v>-692</v>
      </c>
      <c r="K1112" s="534" t="str">
        <f t="shared" ca="1" si="158"/>
        <v>ENCERRADO</v>
      </c>
      <c r="L1112" s="258" t="s">
        <v>7936</v>
      </c>
      <c r="M1112" s="642" t="s">
        <v>2195</v>
      </c>
      <c r="N1112" s="643" t="s">
        <v>7937</v>
      </c>
      <c r="O1112" s="258" t="s">
        <v>4280</v>
      </c>
      <c r="P1112" s="642" t="s">
        <v>4281</v>
      </c>
      <c r="Q1112" s="643" t="s">
        <v>7937</v>
      </c>
      <c r="R1112" s="259" t="s">
        <v>160</v>
      </c>
      <c r="S1112" s="258" t="s">
        <v>5232</v>
      </c>
      <c r="T1112" s="258" t="s">
        <v>4057</v>
      </c>
      <c r="U1112" s="553" t="s">
        <v>7971</v>
      </c>
      <c r="V1112" s="258" t="s">
        <v>7972</v>
      </c>
      <c r="W1112" s="258" t="s">
        <v>7973</v>
      </c>
      <c r="X1112" s="553" t="s">
        <v>7971</v>
      </c>
      <c r="Y1112" s="644"/>
      <c r="Z1112" s="644"/>
      <c r="AA1112" s="644"/>
      <c r="AB1112" s="644"/>
      <c r="AC1112" s="644"/>
      <c r="AD1112" s="644"/>
      <c r="AE1112" s="644"/>
      <c r="AF1112" s="644"/>
      <c r="AG1112" s="644"/>
      <c r="AH1112" s="644"/>
      <c r="AI1112" s="644"/>
      <c r="AJ1112" s="644"/>
      <c r="AK1112" s="644"/>
      <c r="AL1112" s="644"/>
      <c r="AM1112" s="644"/>
      <c r="AN1112" s="644"/>
      <c r="AO1112" s="644"/>
      <c r="AP1112" s="644"/>
      <c r="AQ1112" s="644"/>
      <c r="AR1112" s="644"/>
      <c r="AS1112" s="644"/>
    </row>
    <row r="1113" spans="1:45" ht="14.25" customHeight="1">
      <c r="A1113" s="254" t="s">
        <v>7933</v>
      </c>
      <c r="B1113" s="247" t="s">
        <v>7934</v>
      </c>
      <c r="C1113" s="259" t="s">
        <v>7934</v>
      </c>
      <c r="D1113" s="259" t="s">
        <v>6303</v>
      </c>
      <c r="E1113" s="407" t="s">
        <v>7935</v>
      </c>
      <c r="F1113" s="573"/>
      <c r="G1113" s="573">
        <v>44194</v>
      </c>
      <c r="H1113" s="574" t="s">
        <v>7702</v>
      </c>
      <c r="I1113" s="249" t="s">
        <v>26</v>
      </c>
      <c r="J1113" s="249">
        <f ca="1">H1113-CONTROLE!$A$2</f>
        <v>-692</v>
      </c>
      <c r="K1113" s="534" t="str">
        <f t="shared" ca="1" si="158"/>
        <v>ENCERRADO</v>
      </c>
      <c r="L1113" s="258" t="s">
        <v>7936</v>
      </c>
      <c r="M1113" s="642" t="s">
        <v>2195</v>
      </c>
      <c r="N1113" s="643" t="s">
        <v>7937</v>
      </c>
      <c r="O1113" s="258" t="s">
        <v>4280</v>
      </c>
      <c r="P1113" s="642" t="s">
        <v>4281</v>
      </c>
      <c r="Q1113" s="643" t="s">
        <v>7937</v>
      </c>
      <c r="R1113" s="259" t="s">
        <v>172</v>
      </c>
      <c r="S1113" s="258" t="s">
        <v>7974</v>
      </c>
      <c r="T1113" s="258" t="s">
        <v>3095</v>
      </c>
      <c r="U1113" s="553" t="s">
        <v>7975</v>
      </c>
      <c r="V1113" s="258" t="s">
        <v>2207</v>
      </c>
      <c r="W1113" s="258" t="s">
        <v>2208</v>
      </c>
      <c r="X1113" s="553" t="s">
        <v>7975</v>
      </c>
      <c r="Y1113" s="644"/>
      <c r="Z1113" s="644"/>
      <c r="AA1113" s="644"/>
      <c r="AB1113" s="644"/>
      <c r="AC1113" s="644"/>
      <c r="AD1113" s="644"/>
      <c r="AE1113" s="644"/>
      <c r="AF1113" s="644"/>
      <c r="AG1113" s="644"/>
      <c r="AH1113" s="644"/>
      <c r="AI1113" s="644"/>
      <c r="AJ1113" s="644"/>
      <c r="AK1113" s="644"/>
      <c r="AL1113" s="644"/>
      <c r="AM1113" s="644"/>
      <c r="AN1113" s="644"/>
      <c r="AO1113" s="644"/>
      <c r="AP1113" s="644"/>
      <c r="AQ1113" s="644"/>
      <c r="AR1113" s="644"/>
      <c r="AS1113" s="644"/>
    </row>
    <row r="1114" spans="1:45" ht="14.25" customHeight="1">
      <c r="A1114" s="254" t="s">
        <v>7933</v>
      </c>
      <c r="B1114" s="247" t="s">
        <v>7934</v>
      </c>
      <c r="C1114" s="259" t="s">
        <v>7934</v>
      </c>
      <c r="D1114" s="259" t="s">
        <v>6303</v>
      </c>
      <c r="E1114" s="407" t="s">
        <v>7935</v>
      </c>
      <c r="F1114" s="573"/>
      <c r="G1114" s="573">
        <v>44194</v>
      </c>
      <c r="H1114" s="574" t="s">
        <v>7702</v>
      </c>
      <c r="I1114" s="249" t="s">
        <v>26</v>
      </c>
      <c r="J1114" s="249">
        <f ca="1">H1114-CONTROLE!$A$2</f>
        <v>-692</v>
      </c>
      <c r="K1114" s="534" t="str">
        <f t="shared" ca="1" si="158"/>
        <v>ENCERRADO</v>
      </c>
      <c r="L1114" s="258" t="s">
        <v>7936</v>
      </c>
      <c r="M1114" s="642" t="s">
        <v>2195</v>
      </c>
      <c r="N1114" s="643" t="s">
        <v>7937</v>
      </c>
      <c r="O1114" s="258" t="s">
        <v>4280</v>
      </c>
      <c r="P1114" s="642" t="s">
        <v>4281</v>
      </c>
      <c r="Q1114" s="643" t="s">
        <v>7937</v>
      </c>
      <c r="R1114" s="259" t="s">
        <v>770</v>
      </c>
      <c r="S1114" s="258" t="s">
        <v>7976</v>
      </c>
      <c r="T1114" s="258" t="s">
        <v>3259</v>
      </c>
      <c r="U1114" s="553" t="s">
        <v>7977</v>
      </c>
      <c r="V1114" s="258" t="s">
        <v>7978</v>
      </c>
      <c r="W1114" s="258" t="s">
        <v>2211</v>
      </c>
      <c r="X1114" s="553" t="s">
        <v>7977</v>
      </c>
      <c r="Y1114" s="644"/>
      <c r="Z1114" s="644"/>
      <c r="AA1114" s="644"/>
      <c r="AB1114" s="644"/>
      <c r="AC1114" s="644"/>
      <c r="AD1114" s="644"/>
      <c r="AE1114" s="644"/>
      <c r="AF1114" s="644"/>
      <c r="AG1114" s="644"/>
      <c r="AH1114" s="644"/>
      <c r="AI1114" s="644"/>
      <c r="AJ1114" s="644"/>
      <c r="AK1114" s="644"/>
      <c r="AL1114" s="644"/>
      <c r="AM1114" s="644"/>
      <c r="AN1114" s="644"/>
      <c r="AO1114" s="644"/>
      <c r="AP1114" s="644"/>
      <c r="AQ1114" s="644"/>
      <c r="AR1114" s="644"/>
      <c r="AS1114" s="644"/>
    </row>
    <row r="1115" spans="1:45" ht="14.25" customHeight="1">
      <c r="A1115" s="254" t="s">
        <v>7933</v>
      </c>
      <c r="B1115" s="247" t="s">
        <v>7934</v>
      </c>
      <c r="C1115" s="259" t="s">
        <v>7934</v>
      </c>
      <c r="D1115" s="259" t="s">
        <v>6303</v>
      </c>
      <c r="E1115" s="407" t="s">
        <v>7935</v>
      </c>
      <c r="F1115" s="573"/>
      <c r="G1115" s="573">
        <v>44194</v>
      </c>
      <c r="H1115" s="574" t="s">
        <v>7702</v>
      </c>
      <c r="I1115" s="249" t="s">
        <v>26</v>
      </c>
      <c r="J1115" s="249">
        <f ca="1">H1115-CONTROLE!$A$2</f>
        <v>-692</v>
      </c>
      <c r="K1115" s="534" t="str">
        <f t="shared" ca="1" si="158"/>
        <v>ENCERRADO</v>
      </c>
      <c r="L1115" s="258" t="s">
        <v>7936</v>
      </c>
      <c r="M1115" s="642" t="s">
        <v>2195</v>
      </c>
      <c r="N1115" s="643" t="s">
        <v>7937</v>
      </c>
      <c r="O1115" s="258" t="s">
        <v>4280</v>
      </c>
      <c r="P1115" s="642" t="s">
        <v>4281</v>
      </c>
      <c r="Q1115" s="643" t="s">
        <v>7937</v>
      </c>
      <c r="R1115" s="254" t="s">
        <v>444</v>
      </c>
      <c r="S1115" s="258" t="s">
        <v>7979</v>
      </c>
      <c r="T1115" s="258" t="s">
        <v>7980</v>
      </c>
      <c r="U1115" s="553" t="s">
        <v>7981</v>
      </c>
      <c r="V1115" s="258" t="s">
        <v>7982</v>
      </c>
      <c r="W1115" s="258" t="s">
        <v>7983</v>
      </c>
      <c r="X1115" s="553" t="s">
        <v>7981</v>
      </c>
      <c r="Y1115" s="644"/>
      <c r="Z1115" s="644"/>
      <c r="AA1115" s="644"/>
      <c r="AB1115" s="644"/>
      <c r="AC1115" s="644"/>
      <c r="AD1115" s="644"/>
      <c r="AE1115" s="644"/>
      <c r="AF1115" s="644"/>
      <c r="AG1115" s="644"/>
      <c r="AH1115" s="644"/>
      <c r="AI1115" s="644"/>
      <c r="AJ1115" s="644"/>
      <c r="AK1115" s="644"/>
      <c r="AL1115" s="644"/>
      <c r="AM1115" s="644"/>
      <c r="AN1115" s="644"/>
      <c r="AO1115" s="644"/>
      <c r="AP1115" s="644"/>
      <c r="AQ1115" s="644"/>
      <c r="AR1115" s="644"/>
      <c r="AS1115" s="644"/>
    </row>
    <row r="1116" spans="1:45" ht="14.25" customHeight="1">
      <c r="A1116" s="254" t="s">
        <v>7933</v>
      </c>
      <c r="B1116" s="247" t="s">
        <v>7934</v>
      </c>
      <c r="C1116" s="259" t="s">
        <v>7934</v>
      </c>
      <c r="D1116" s="259" t="s">
        <v>6303</v>
      </c>
      <c r="E1116" s="407" t="s">
        <v>7935</v>
      </c>
      <c r="F1116" s="573"/>
      <c r="G1116" s="573">
        <v>44194</v>
      </c>
      <c r="H1116" s="574" t="s">
        <v>7702</v>
      </c>
      <c r="I1116" s="249" t="s">
        <v>26</v>
      </c>
      <c r="J1116" s="249">
        <f ca="1">H1116-CONTROLE!$A$2</f>
        <v>-692</v>
      </c>
      <c r="K1116" s="534" t="str">
        <f t="shared" ca="1" si="158"/>
        <v>ENCERRADO</v>
      </c>
      <c r="L1116" s="258" t="s">
        <v>7936</v>
      </c>
      <c r="M1116" s="642" t="s">
        <v>2195</v>
      </c>
      <c r="N1116" s="643" t="s">
        <v>7937</v>
      </c>
      <c r="O1116" s="258" t="s">
        <v>4280</v>
      </c>
      <c r="P1116" s="642" t="s">
        <v>4281</v>
      </c>
      <c r="Q1116" s="643" t="s">
        <v>7937</v>
      </c>
      <c r="R1116" s="259" t="s">
        <v>309</v>
      </c>
      <c r="S1116" s="258" t="s">
        <v>7984</v>
      </c>
      <c r="T1116" s="258" t="s">
        <v>7985</v>
      </c>
      <c r="U1116" s="553" t="s">
        <v>7986</v>
      </c>
      <c r="V1116" s="258" t="s">
        <v>686</v>
      </c>
      <c r="W1116" s="258" t="s">
        <v>687</v>
      </c>
      <c r="X1116" s="553" t="s">
        <v>7986</v>
      </c>
      <c r="Y1116" s="644"/>
      <c r="Z1116" s="644"/>
      <c r="AA1116" s="644"/>
      <c r="AB1116" s="644"/>
      <c r="AC1116" s="644"/>
      <c r="AD1116" s="644"/>
      <c r="AE1116" s="644"/>
      <c r="AF1116" s="644"/>
      <c r="AG1116" s="644"/>
      <c r="AH1116" s="644"/>
      <c r="AI1116" s="644"/>
      <c r="AJ1116" s="644"/>
      <c r="AK1116" s="644"/>
      <c r="AL1116" s="644"/>
      <c r="AM1116" s="644"/>
      <c r="AN1116" s="644"/>
      <c r="AO1116" s="644"/>
      <c r="AP1116" s="644"/>
      <c r="AQ1116" s="644"/>
      <c r="AR1116" s="644"/>
      <c r="AS1116" s="644"/>
    </row>
    <row r="1117" spans="1:45" ht="14.25" customHeight="1">
      <c r="A1117" s="254" t="s">
        <v>7933</v>
      </c>
      <c r="B1117" s="247" t="s">
        <v>7934</v>
      </c>
      <c r="C1117" s="259" t="s">
        <v>7934</v>
      </c>
      <c r="D1117" s="259" t="s">
        <v>6303</v>
      </c>
      <c r="E1117" s="407" t="s">
        <v>7935</v>
      </c>
      <c r="F1117" s="573"/>
      <c r="G1117" s="573">
        <v>44194</v>
      </c>
      <c r="H1117" s="574" t="s">
        <v>7702</v>
      </c>
      <c r="I1117" s="249" t="s">
        <v>26</v>
      </c>
      <c r="J1117" s="249">
        <f ca="1">H1117-CONTROLE!$A$2</f>
        <v>-692</v>
      </c>
      <c r="K1117" s="534" t="str">
        <f t="shared" ca="1" si="158"/>
        <v>ENCERRADO</v>
      </c>
      <c r="L1117" s="258" t="s">
        <v>7936</v>
      </c>
      <c r="M1117" s="642" t="s">
        <v>2195</v>
      </c>
      <c r="N1117" s="643" t="s">
        <v>7937</v>
      </c>
      <c r="O1117" s="258" t="s">
        <v>4280</v>
      </c>
      <c r="P1117" s="642" t="s">
        <v>4281</v>
      </c>
      <c r="Q1117" s="643" t="s">
        <v>7937</v>
      </c>
      <c r="R1117" s="259" t="s">
        <v>32</v>
      </c>
      <c r="S1117" s="238" t="s">
        <v>7987</v>
      </c>
      <c r="T1117" s="318" t="s">
        <v>7988</v>
      </c>
      <c r="U1117" s="553" t="s">
        <v>7989</v>
      </c>
      <c r="V1117" s="258" t="s">
        <v>7990</v>
      </c>
      <c r="W1117" s="258" t="s">
        <v>6501</v>
      </c>
      <c r="X1117" s="553" t="s">
        <v>7989</v>
      </c>
      <c r="Y1117" s="644"/>
      <c r="Z1117" s="644"/>
      <c r="AA1117" s="644"/>
      <c r="AB1117" s="644"/>
      <c r="AC1117" s="644"/>
      <c r="AD1117" s="644"/>
      <c r="AE1117" s="644"/>
      <c r="AF1117" s="644"/>
      <c r="AG1117" s="644"/>
      <c r="AH1117" s="644"/>
      <c r="AI1117" s="644"/>
      <c r="AJ1117" s="644"/>
      <c r="AK1117" s="644"/>
      <c r="AL1117" s="644"/>
      <c r="AM1117" s="644"/>
      <c r="AN1117" s="644"/>
      <c r="AO1117" s="644"/>
      <c r="AP1117" s="644"/>
      <c r="AQ1117" s="644"/>
      <c r="AR1117" s="644"/>
      <c r="AS1117" s="644"/>
    </row>
    <row r="1118" spans="1:45" ht="14.25" customHeight="1">
      <c r="A1118" s="254" t="s">
        <v>7933</v>
      </c>
      <c r="B1118" s="247" t="s">
        <v>7934</v>
      </c>
      <c r="C1118" s="259" t="s">
        <v>7934</v>
      </c>
      <c r="D1118" s="259" t="s">
        <v>6303</v>
      </c>
      <c r="E1118" s="407" t="s">
        <v>7935</v>
      </c>
      <c r="F1118" s="573"/>
      <c r="G1118" s="573">
        <v>44194</v>
      </c>
      <c r="H1118" s="574" t="s">
        <v>7702</v>
      </c>
      <c r="I1118" s="249" t="s">
        <v>26</v>
      </c>
      <c r="J1118" s="249">
        <f ca="1">H1118-CONTROLE!$A$2</f>
        <v>-692</v>
      </c>
      <c r="K1118" s="534" t="str">
        <f t="shared" ca="1" si="158"/>
        <v>ENCERRADO</v>
      </c>
      <c r="L1118" s="258" t="s">
        <v>7936</v>
      </c>
      <c r="M1118" s="642" t="s">
        <v>2195</v>
      </c>
      <c r="N1118" s="643" t="s">
        <v>7937</v>
      </c>
      <c r="O1118" s="258" t="s">
        <v>4280</v>
      </c>
      <c r="P1118" s="642" t="s">
        <v>4281</v>
      </c>
      <c r="Q1118" s="643" t="s">
        <v>7937</v>
      </c>
      <c r="R1118" s="38" t="s">
        <v>77</v>
      </c>
      <c r="S1118" s="258" t="s">
        <v>7890</v>
      </c>
      <c r="T1118" s="258" t="s">
        <v>7891</v>
      </c>
      <c r="U1118" s="553" t="s">
        <v>7991</v>
      </c>
      <c r="V1118" s="258" t="s">
        <v>7992</v>
      </c>
      <c r="W1118" s="258" t="s">
        <v>7993</v>
      </c>
      <c r="X1118" s="553" t="s">
        <v>7991</v>
      </c>
      <c r="Y1118" s="644"/>
      <c r="Z1118" s="644"/>
      <c r="AA1118" s="644"/>
      <c r="AB1118" s="644"/>
      <c r="AC1118" s="644"/>
      <c r="AD1118" s="644"/>
      <c r="AE1118" s="644"/>
      <c r="AF1118" s="644"/>
      <c r="AG1118" s="644"/>
      <c r="AH1118" s="644"/>
      <c r="AI1118" s="644"/>
      <c r="AJ1118" s="644"/>
      <c r="AK1118" s="644"/>
      <c r="AL1118" s="644"/>
      <c r="AM1118" s="644"/>
      <c r="AN1118" s="644"/>
      <c r="AO1118" s="644"/>
      <c r="AP1118" s="644"/>
      <c r="AQ1118" s="644"/>
      <c r="AR1118" s="644"/>
      <c r="AS1118" s="644"/>
    </row>
    <row r="1119" spans="1:45" ht="14.25" customHeight="1">
      <c r="A1119" s="254" t="s">
        <v>7933</v>
      </c>
      <c r="B1119" s="247" t="s">
        <v>7934</v>
      </c>
      <c r="C1119" s="259" t="s">
        <v>7934</v>
      </c>
      <c r="D1119" s="259" t="s">
        <v>6303</v>
      </c>
      <c r="E1119" s="407" t="s">
        <v>7935</v>
      </c>
      <c r="F1119" s="573"/>
      <c r="G1119" s="573">
        <v>44194</v>
      </c>
      <c r="H1119" s="574" t="s">
        <v>7702</v>
      </c>
      <c r="I1119" s="249" t="s">
        <v>26</v>
      </c>
      <c r="J1119" s="249">
        <f ca="1">H1119-CONTROLE!$A$2</f>
        <v>-692</v>
      </c>
      <c r="K1119" s="534" t="str">
        <f t="shared" ca="1" si="158"/>
        <v>ENCERRADO</v>
      </c>
      <c r="L1119" s="258" t="s">
        <v>7936</v>
      </c>
      <c r="M1119" s="642" t="s">
        <v>2195</v>
      </c>
      <c r="N1119" s="643" t="s">
        <v>7937</v>
      </c>
      <c r="O1119" s="258" t="s">
        <v>4280</v>
      </c>
      <c r="P1119" s="642" t="s">
        <v>4281</v>
      </c>
      <c r="Q1119" s="643" t="s">
        <v>7937</v>
      </c>
      <c r="R1119" s="259" t="s">
        <v>90</v>
      </c>
      <c r="S1119" s="258" t="s">
        <v>5052</v>
      </c>
      <c r="T1119" s="258" t="s">
        <v>5053</v>
      </c>
      <c r="U1119" s="553" t="s">
        <v>7994</v>
      </c>
      <c r="V1119" s="258" t="s">
        <v>7995</v>
      </c>
      <c r="W1119" s="258" t="s">
        <v>7996</v>
      </c>
      <c r="X1119" s="553" t="s">
        <v>7994</v>
      </c>
      <c r="Y1119" s="644"/>
      <c r="Z1119" s="644"/>
      <c r="AA1119" s="644"/>
      <c r="AB1119" s="644"/>
      <c r="AC1119" s="644"/>
      <c r="AD1119" s="644"/>
      <c r="AE1119" s="644"/>
      <c r="AF1119" s="644"/>
      <c r="AG1119" s="644"/>
      <c r="AH1119" s="644"/>
      <c r="AI1119" s="644"/>
      <c r="AJ1119" s="644"/>
      <c r="AK1119" s="644"/>
      <c r="AL1119" s="644"/>
      <c r="AM1119" s="644"/>
      <c r="AN1119" s="644"/>
      <c r="AO1119" s="644"/>
      <c r="AP1119" s="644"/>
      <c r="AQ1119" s="644"/>
      <c r="AR1119" s="644"/>
      <c r="AS1119" s="644"/>
    </row>
    <row r="1120" spans="1:45" ht="14.25" customHeight="1">
      <c r="A1120" s="254" t="s">
        <v>7933</v>
      </c>
      <c r="B1120" s="247" t="s">
        <v>7934</v>
      </c>
      <c r="C1120" s="259" t="s">
        <v>7934</v>
      </c>
      <c r="D1120" s="259" t="s">
        <v>6303</v>
      </c>
      <c r="E1120" s="407" t="s">
        <v>7935</v>
      </c>
      <c r="F1120" s="573"/>
      <c r="G1120" s="573">
        <v>44194</v>
      </c>
      <c r="H1120" s="574" t="s">
        <v>7702</v>
      </c>
      <c r="I1120" s="249" t="s">
        <v>26</v>
      </c>
      <c r="J1120" s="249">
        <f ca="1">H1120-CONTROLE!$A$2</f>
        <v>-692</v>
      </c>
      <c r="K1120" s="534" t="str">
        <f t="shared" ca="1" si="158"/>
        <v>ENCERRADO</v>
      </c>
      <c r="L1120" s="258" t="s">
        <v>7936</v>
      </c>
      <c r="M1120" s="642" t="s">
        <v>2195</v>
      </c>
      <c r="N1120" s="643" t="s">
        <v>7937</v>
      </c>
      <c r="O1120" s="258" t="s">
        <v>4280</v>
      </c>
      <c r="P1120" s="642" t="s">
        <v>4281</v>
      </c>
      <c r="Q1120" s="643" t="s">
        <v>7937</v>
      </c>
      <c r="R1120" s="247" t="s">
        <v>553</v>
      </c>
      <c r="S1120" s="258" t="s">
        <v>7997</v>
      </c>
      <c r="T1120" s="258" t="s">
        <v>548</v>
      </c>
      <c r="U1120" s="553" t="s">
        <v>7998</v>
      </c>
      <c r="V1120" s="258" t="s">
        <v>7999</v>
      </c>
      <c r="W1120" s="258" t="s">
        <v>4793</v>
      </c>
      <c r="X1120" s="553" t="s">
        <v>7998</v>
      </c>
      <c r="Y1120" s="644"/>
      <c r="Z1120" s="644"/>
      <c r="AA1120" s="644"/>
      <c r="AB1120" s="644"/>
      <c r="AC1120" s="644"/>
      <c r="AD1120" s="644"/>
      <c r="AE1120" s="644"/>
      <c r="AF1120" s="644"/>
      <c r="AG1120" s="644"/>
      <c r="AH1120" s="644"/>
      <c r="AI1120" s="644"/>
      <c r="AJ1120" s="644"/>
      <c r="AK1120" s="644"/>
      <c r="AL1120" s="644"/>
      <c r="AM1120" s="644"/>
      <c r="AN1120" s="644"/>
      <c r="AO1120" s="644"/>
      <c r="AP1120" s="644"/>
      <c r="AQ1120" s="644"/>
      <c r="AR1120" s="644"/>
      <c r="AS1120" s="644"/>
    </row>
    <row r="1121" spans="1:45" ht="14.25" customHeight="1">
      <c r="A1121" s="254" t="s">
        <v>7933</v>
      </c>
      <c r="B1121" s="247" t="s">
        <v>7934</v>
      </c>
      <c r="C1121" s="259" t="s">
        <v>7934</v>
      </c>
      <c r="D1121" s="259" t="s">
        <v>6303</v>
      </c>
      <c r="E1121" s="407" t="s">
        <v>7935</v>
      </c>
      <c r="F1121" s="573"/>
      <c r="G1121" s="573">
        <v>44194</v>
      </c>
      <c r="H1121" s="574" t="s">
        <v>7702</v>
      </c>
      <c r="I1121" s="249" t="s">
        <v>26</v>
      </c>
      <c r="J1121" s="249">
        <f ca="1">H1121-CONTROLE!$A$2</f>
        <v>-692</v>
      </c>
      <c r="K1121" s="534" t="str">
        <f t="shared" ca="1" si="158"/>
        <v>ENCERRADO</v>
      </c>
      <c r="L1121" s="258" t="s">
        <v>7936</v>
      </c>
      <c r="M1121" s="642" t="s">
        <v>2195</v>
      </c>
      <c r="N1121" s="643" t="s">
        <v>7937</v>
      </c>
      <c r="O1121" s="258" t="s">
        <v>4280</v>
      </c>
      <c r="P1121" s="642" t="s">
        <v>4281</v>
      </c>
      <c r="Q1121" s="643" t="s">
        <v>7937</v>
      </c>
      <c r="R1121" s="259" t="s">
        <v>639</v>
      </c>
      <c r="S1121" s="258" t="s">
        <v>7017</v>
      </c>
      <c r="T1121" s="258" t="s">
        <v>7018</v>
      </c>
      <c r="U1121" s="553" t="s">
        <v>8000</v>
      </c>
      <c r="V1121" s="258" t="s">
        <v>3001</v>
      </c>
      <c r="W1121" s="258" t="s">
        <v>3002</v>
      </c>
      <c r="X1121" s="553" t="s">
        <v>8000</v>
      </c>
      <c r="Y1121" s="644"/>
      <c r="Z1121" s="644"/>
      <c r="AA1121" s="644"/>
      <c r="AB1121" s="644"/>
      <c r="AC1121" s="644"/>
      <c r="AD1121" s="644"/>
      <c r="AE1121" s="644"/>
      <c r="AF1121" s="644"/>
      <c r="AG1121" s="644"/>
      <c r="AH1121" s="644"/>
      <c r="AI1121" s="644"/>
      <c r="AJ1121" s="644"/>
      <c r="AK1121" s="644"/>
      <c r="AL1121" s="644"/>
      <c r="AM1121" s="644"/>
      <c r="AN1121" s="644"/>
      <c r="AO1121" s="644"/>
      <c r="AP1121" s="644"/>
      <c r="AQ1121" s="644"/>
      <c r="AR1121" s="644"/>
      <c r="AS1121" s="644"/>
    </row>
    <row r="1122" spans="1:45" ht="14.25" customHeight="1">
      <c r="A1122" s="254" t="s">
        <v>7933</v>
      </c>
      <c r="B1122" s="247" t="s">
        <v>7934</v>
      </c>
      <c r="C1122" s="259" t="s">
        <v>7934</v>
      </c>
      <c r="D1122" s="259" t="s">
        <v>6303</v>
      </c>
      <c r="E1122" s="407" t="s">
        <v>7935</v>
      </c>
      <c r="F1122" s="573"/>
      <c r="G1122" s="573">
        <v>44194</v>
      </c>
      <c r="H1122" s="574" t="s">
        <v>7702</v>
      </c>
      <c r="I1122" s="249" t="s">
        <v>26</v>
      </c>
      <c r="J1122" s="249">
        <f ca="1">H1122-CONTROLE!$A$2</f>
        <v>-692</v>
      </c>
      <c r="K1122" s="534" t="str">
        <f t="shared" ca="1" si="158"/>
        <v>ENCERRADO</v>
      </c>
      <c r="L1122" s="258" t="s">
        <v>7936</v>
      </c>
      <c r="M1122" s="642" t="s">
        <v>2195</v>
      </c>
      <c r="N1122" s="643" t="s">
        <v>7937</v>
      </c>
      <c r="O1122" s="258" t="s">
        <v>4280</v>
      </c>
      <c r="P1122" s="642" t="s">
        <v>4281</v>
      </c>
      <c r="Q1122" s="643" t="s">
        <v>7937</v>
      </c>
      <c r="R1122" s="259" t="s">
        <v>353</v>
      </c>
      <c r="S1122" s="258" t="s">
        <v>7293</v>
      </c>
      <c r="T1122" s="258" t="s">
        <v>8001</v>
      </c>
      <c r="U1122" s="553" t="s">
        <v>8002</v>
      </c>
      <c r="V1122" s="258" t="s">
        <v>5685</v>
      </c>
      <c r="W1122" s="258" t="s">
        <v>2224</v>
      </c>
      <c r="X1122" s="553" t="s">
        <v>8002</v>
      </c>
      <c r="Y1122" s="644"/>
      <c r="Z1122" s="644"/>
      <c r="AA1122" s="644"/>
      <c r="AB1122" s="644"/>
      <c r="AC1122" s="644"/>
      <c r="AD1122" s="644"/>
      <c r="AE1122" s="644"/>
      <c r="AF1122" s="644"/>
      <c r="AG1122" s="644"/>
      <c r="AH1122" s="644"/>
      <c r="AI1122" s="644"/>
      <c r="AJ1122" s="644"/>
      <c r="AK1122" s="644"/>
      <c r="AL1122" s="644"/>
      <c r="AM1122" s="644"/>
      <c r="AN1122" s="644"/>
      <c r="AO1122" s="644"/>
      <c r="AP1122" s="644"/>
      <c r="AQ1122" s="644"/>
      <c r="AR1122" s="644"/>
      <c r="AS1122" s="644"/>
    </row>
    <row r="1123" spans="1:45" ht="14.25" customHeight="1">
      <c r="A1123" s="254" t="s">
        <v>7933</v>
      </c>
      <c r="B1123" s="247" t="s">
        <v>7934</v>
      </c>
      <c r="C1123" s="259" t="s">
        <v>7934</v>
      </c>
      <c r="D1123" s="259" t="s">
        <v>6303</v>
      </c>
      <c r="E1123" s="407" t="s">
        <v>7935</v>
      </c>
      <c r="F1123" s="573"/>
      <c r="G1123" s="573">
        <v>44194</v>
      </c>
      <c r="H1123" s="574" t="s">
        <v>7702</v>
      </c>
      <c r="I1123" s="249" t="s">
        <v>26</v>
      </c>
      <c r="J1123" s="249">
        <f ca="1">H1123-CONTROLE!$A$2</f>
        <v>-692</v>
      </c>
      <c r="K1123" s="534" t="str">
        <f t="shared" ca="1" si="158"/>
        <v>ENCERRADO</v>
      </c>
      <c r="L1123" s="258" t="s">
        <v>7936</v>
      </c>
      <c r="M1123" s="642" t="s">
        <v>2195</v>
      </c>
      <c r="N1123" s="643" t="s">
        <v>7937</v>
      </c>
      <c r="O1123" s="258" t="s">
        <v>4280</v>
      </c>
      <c r="P1123" s="642" t="s">
        <v>4281</v>
      </c>
      <c r="Q1123" s="643" t="s">
        <v>7937</v>
      </c>
      <c r="R1123" s="259" t="s">
        <v>616</v>
      </c>
      <c r="S1123" s="258" t="s">
        <v>1323</v>
      </c>
      <c r="T1123" s="259" t="s">
        <v>1324</v>
      </c>
      <c r="U1123" s="553" t="s">
        <v>8003</v>
      </c>
      <c r="V1123" s="258" t="s">
        <v>1320</v>
      </c>
      <c r="W1123" s="258" t="s">
        <v>1321</v>
      </c>
      <c r="X1123" s="553" t="s">
        <v>8003</v>
      </c>
      <c r="Y1123" s="644"/>
      <c r="Z1123" s="644"/>
      <c r="AA1123" s="644"/>
      <c r="AB1123" s="644"/>
      <c r="AC1123" s="644"/>
      <c r="AD1123" s="644"/>
      <c r="AE1123" s="644"/>
      <c r="AF1123" s="644"/>
      <c r="AG1123" s="644"/>
      <c r="AH1123" s="644"/>
      <c r="AI1123" s="644"/>
      <c r="AJ1123" s="644"/>
      <c r="AK1123" s="644"/>
      <c r="AL1123" s="644"/>
      <c r="AM1123" s="644"/>
      <c r="AN1123" s="644"/>
      <c r="AO1123" s="644"/>
      <c r="AP1123" s="644"/>
      <c r="AQ1123" s="644"/>
      <c r="AR1123" s="644"/>
      <c r="AS1123" s="644"/>
    </row>
    <row r="1124" spans="1:45" ht="14.25" customHeight="1">
      <c r="A1124" s="254" t="s">
        <v>7933</v>
      </c>
      <c r="B1124" s="247" t="s">
        <v>7934</v>
      </c>
      <c r="C1124" s="259" t="s">
        <v>7934</v>
      </c>
      <c r="D1124" s="259" t="s">
        <v>6303</v>
      </c>
      <c r="E1124" s="407" t="s">
        <v>7935</v>
      </c>
      <c r="F1124" s="573"/>
      <c r="G1124" s="573">
        <v>44194</v>
      </c>
      <c r="H1124" s="574" t="s">
        <v>7702</v>
      </c>
      <c r="I1124" s="249" t="s">
        <v>26</v>
      </c>
      <c r="J1124" s="249">
        <f ca="1">H1124-CONTROLE!$A$2</f>
        <v>-692</v>
      </c>
      <c r="K1124" s="534" t="str">
        <f t="shared" ca="1" si="158"/>
        <v>ENCERRADO</v>
      </c>
      <c r="L1124" s="258" t="s">
        <v>7936</v>
      </c>
      <c r="M1124" s="642" t="s">
        <v>2195</v>
      </c>
      <c r="N1124" s="643" t="s">
        <v>7937</v>
      </c>
      <c r="O1124" s="258" t="s">
        <v>4280</v>
      </c>
      <c r="P1124" s="642" t="s">
        <v>4281</v>
      </c>
      <c r="Q1124" s="643" t="s">
        <v>7937</v>
      </c>
      <c r="R1124" s="259" t="s">
        <v>808</v>
      </c>
      <c r="S1124" s="258" t="s">
        <v>5116</v>
      </c>
      <c r="T1124" s="258" t="s">
        <v>7898</v>
      </c>
      <c r="U1124" s="553" t="s">
        <v>8004</v>
      </c>
      <c r="V1124" s="258" t="s">
        <v>8005</v>
      </c>
      <c r="W1124" s="258" t="s">
        <v>8006</v>
      </c>
      <c r="X1124" s="553" t="s">
        <v>8004</v>
      </c>
      <c r="Y1124" s="644"/>
      <c r="Z1124" s="644"/>
      <c r="AA1124" s="644"/>
      <c r="AB1124" s="644"/>
      <c r="AC1124" s="644"/>
      <c r="AD1124" s="644"/>
      <c r="AE1124" s="644"/>
      <c r="AF1124" s="644"/>
      <c r="AG1124" s="644"/>
      <c r="AH1124" s="644"/>
      <c r="AI1124" s="644"/>
      <c r="AJ1124" s="644"/>
      <c r="AK1124" s="644"/>
      <c r="AL1124" s="644"/>
      <c r="AM1124" s="644"/>
      <c r="AN1124" s="644"/>
      <c r="AO1124" s="644"/>
      <c r="AP1124" s="644"/>
      <c r="AQ1124" s="644"/>
      <c r="AR1124" s="644"/>
      <c r="AS1124" s="644"/>
    </row>
    <row r="1125" spans="1:45" ht="14.25" customHeight="1">
      <c r="A1125" s="254" t="s">
        <v>7933</v>
      </c>
      <c r="B1125" s="247" t="s">
        <v>7934</v>
      </c>
      <c r="C1125" s="259" t="s">
        <v>7934</v>
      </c>
      <c r="D1125" s="259" t="s">
        <v>6303</v>
      </c>
      <c r="E1125" s="407" t="s">
        <v>7935</v>
      </c>
      <c r="F1125" s="573"/>
      <c r="G1125" s="573">
        <v>44194</v>
      </c>
      <c r="H1125" s="574" t="s">
        <v>7702</v>
      </c>
      <c r="I1125" s="249" t="s">
        <v>26</v>
      </c>
      <c r="J1125" s="249">
        <f ca="1">H1125-CONTROLE!$A$2</f>
        <v>-692</v>
      </c>
      <c r="K1125" s="534" t="str">
        <f t="shared" ca="1" si="158"/>
        <v>ENCERRADO</v>
      </c>
      <c r="L1125" s="258" t="s">
        <v>7936</v>
      </c>
      <c r="M1125" s="642" t="s">
        <v>2195</v>
      </c>
      <c r="N1125" s="643" t="s">
        <v>7937</v>
      </c>
      <c r="O1125" s="258" t="s">
        <v>4280</v>
      </c>
      <c r="P1125" s="642" t="s">
        <v>4281</v>
      </c>
      <c r="Q1125" s="643" t="s">
        <v>7937</v>
      </c>
      <c r="R1125" s="279" t="s">
        <v>115</v>
      </c>
      <c r="S1125" s="258" t="s">
        <v>662</v>
      </c>
      <c r="T1125" s="258" t="s">
        <v>5119</v>
      </c>
      <c r="U1125" s="553" t="s">
        <v>8007</v>
      </c>
      <c r="V1125" s="258" t="s">
        <v>2668</v>
      </c>
      <c r="W1125" s="258" t="s">
        <v>2669</v>
      </c>
      <c r="X1125" s="553" t="s">
        <v>8007</v>
      </c>
      <c r="Y1125" s="644"/>
      <c r="Z1125" s="644"/>
      <c r="AA1125" s="644"/>
      <c r="AB1125" s="644"/>
      <c r="AC1125" s="644"/>
      <c r="AD1125" s="644"/>
      <c r="AE1125" s="644"/>
      <c r="AF1125" s="644"/>
      <c r="AG1125" s="644"/>
      <c r="AH1125" s="644"/>
      <c r="AI1125" s="644"/>
      <c r="AJ1125" s="644"/>
      <c r="AK1125" s="644"/>
      <c r="AL1125" s="644"/>
      <c r="AM1125" s="644"/>
      <c r="AN1125" s="644"/>
      <c r="AO1125" s="644"/>
      <c r="AP1125" s="644"/>
      <c r="AQ1125" s="644"/>
      <c r="AR1125" s="644"/>
      <c r="AS1125" s="644"/>
    </row>
    <row r="1126" spans="1:45" ht="14.25" customHeight="1">
      <c r="A1126" s="58" t="s">
        <v>8008</v>
      </c>
      <c r="B1126" s="42" t="s">
        <v>7116</v>
      </c>
      <c r="C1126" s="55" t="s">
        <v>8009</v>
      </c>
      <c r="D1126" s="58" t="s">
        <v>7118</v>
      </c>
      <c r="E1126" s="49" t="s">
        <v>6546</v>
      </c>
      <c r="F1126" s="49" t="s">
        <v>25</v>
      </c>
      <c r="G1126" s="61">
        <v>44559</v>
      </c>
      <c r="H1126" s="62" t="s">
        <v>7268</v>
      </c>
      <c r="I1126" s="45" t="s">
        <v>219</v>
      </c>
      <c r="J1126" s="45">
        <f ca="1">H1126-CONTROLE!$A$2</f>
        <v>-511</v>
      </c>
      <c r="K1126" s="37" t="str">
        <f t="shared" ca="1" si="158"/>
        <v>ENCERRADO</v>
      </c>
      <c r="L1126" s="42" t="s">
        <v>402</v>
      </c>
      <c r="M1126" s="42" t="s">
        <v>5349</v>
      </c>
      <c r="N1126" s="122" t="s">
        <v>8010</v>
      </c>
      <c r="O1126" s="42" t="s">
        <v>563</v>
      </c>
      <c r="P1126" s="42" t="s">
        <v>564</v>
      </c>
      <c r="Q1126" s="122" t="s">
        <v>8011</v>
      </c>
      <c r="R1126" s="55" t="s">
        <v>407</v>
      </c>
      <c r="S1126" s="42" t="s">
        <v>563</v>
      </c>
      <c r="T1126" s="128" t="s">
        <v>564</v>
      </c>
      <c r="U1126" s="122" t="s">
        <v>8012</v>
      </c>
      <c r="V1126" s="42" t="s">
        <v>1555</v>
      </c>
      <c r="W1126" s="42" t="s">
        <v>5349</v>
      </c>
      <c r="X1126" s="122" t="s">
        <v>8012</v>
      </c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</row>
    <row r="1127" spans="1:45" ht="14.25" customHeight="1">
      <c r="A1127" s="254" t="s">
        <v>8013</v>
      </c>
      <c r="B1127" s="247" t="s">
        <v>954</v>
      </c>
      <c r="C1127" s="259" t="s">
        <v>8014</v>
      </c>
      <c r="D1127" s="259" t="s">
        <v>8015</v>
      </c>
      <c r="E1127" s="407" t="s">
        <v>957</v>
      </c>
      <c r="F1127" s="573"/>
      <c r="G1127" s="573">
        <v>44201</v>
      </c>
      <c r="H1127" s="574" t="s">
        <v>8016</v>
      </c>
      <c r="I1127" s="249" t="s">
        <v>138</v>
      </c>
      <c r="J1127" s="249">
        <f ca="1">H1127-CONTROLE!$A$2</f>
        <v>-685</v>
      </c>
      <c r="K1127" s="534" t="str">
        <f t="shared" ca="1" si="158"/>
        <v>ENCERRADO</v>
      </c>
      <c r="L1127" s="259" t="s">
        <v>4740</v>
      </c>
      <c r="M1127" s="247" t="s">
        <v>8017</v>
      </c>
      <c r="N1127" s="649" t="s">
        <v>8018</v>
      </c>
      <c r="O1127" s="247" t="s">
        <v>509</v>
      </c>
      <c r="P1127" s="247" t="s">
        <v>704</v>
      </c>
      <c r="Q1127" s="649" t="s">
        <v>8018</v>
      </c>
      <c r="R1127" s="405" t="s">
        <v>8019</v>
      </c>
      <c r="S1127" s="247" t="s">
        <v>509</v>
      </c>
      <c r="T1127" s="292" t="s">
        <v>704</v>
      </c>
      <c r="U1127" s="318" t="s">
        <v>8020</v>
      </c>
      <c r="V1127" s="247" t="s">
        <v>512</v>
      </c>
      <c r="W1127" s="247" t="s">
        <v>513</v>
      </c>
      <c r="X1127" s="318" t="s">
        <v>8020</v>
      </c>
      <c r="Y1127" s="238"/>
      <c r="Z1127" s="238"/>
      <c r="AA1127" s="238"/>
      <c r="AB1127" s="238"/>
      <c r="AC1127" s="238"/>
      <c r="AD1127" s="238"/>
      <c r="AE1127" s="238"/>
      <c r="AF1127" s="238"/>
      <c r="AG1127" s="238"/>
      <c r="AH1127" s="238"/>
      <c r="AI1127" s="238"/>
      <c r="AJ1127" s="238"/>
      <c r="AK1127" s="238"/>
      <c r="AL1127" s="238"/>
      <c r="AM1127" s="238"/>
      <c r="AN1127" s="238"/>
      <c r="AO1127" s="238"/>
      <c r="AP1127" s="238"/>
      <c r="AQ1127" s="238"/>
      <c r="AR1127" s="238"/>
      <c r="AS1127" s="238"/>
    </row>
    <row r="1128" spans="1:45" ht="14.25" customHeight="1">
      <c r="A1128" s="254" t="s">
        <v>8013</v>
      </c>
      <c r="B1128" s="247" t="s">
        <v>954</v>
      </c>
      <c r="C1128" s="259" t="s">
        <v>8014</v>
      </c>
      <c r="D1128" s="259" t="s">
        <v>8015</v>
      </c>
      <c r="E1128" s="407" t="s">
        <v>957</v>
      </c>
      <c r="F1128" s="573"/>
      <c r="G1128" s="573">
        <v>44201</v>
      </c>
      <c r="H1128" s="574" t="s">
        <v>8016</v>
      </c>
      <c r="I1128" s="249" t="s">
        <v>138</v>
      </c>
      <c r="J1128" s="249">
        <f ca="1">H1128-CONTROLE!$A$2</f>
        <v>-685</v>
      </c>
      <c r="K1128" s="534" t="str">
        <f t="shared" ca="1" si="158"/>
        <v>ENCERRADO</v>
      </c>
      <c r="L1128" s="259" t="s">
        <v>4740</v>
      </c>
      <c r="M1128" s="247" t="s">
        <v>8017</v>
      </c>
      <c r="N1128" s="649" t="s">
        <v>8018</v>
      </c>
      <c r="O1128" s="247" t="s">
        <v>509</v>
      </c>
      <c r="P1128" s="247" t="s">
        <v>704</v>
      </c>
      <c r="Q1128" s="649" t="s">
        <v>8018</v>
      </c>
      <c r="R1128" s="405" t="s">
        <v>8019</v>
      </c>
      <c r="S1128" s="247"/>
      <c r="T1128" s="292"/>
      <c r="U1128" s="318"/>
      <c r="V1128" s="247" t="s">
        <v>515</v>
      </c>
      <c r="W1128" s="247" t="s">
        <v>941</v>
      </c>
      <c r="X1128" s="318" t="s">
        <v>8021</v>
      </c>
      <c r="Y1128" s="238"/>
      <c r="Z1128" s="238"/>
      <c r="AA1128" s="238"/>
      <c r="AB1128" s="238"/>
      <c r="AC1128" s="238"/>
      <c r="AD1128" s="238"/>
      <c r="AE1128" s="238"/>
      <c r="AF1128" s="238"/>
      <c r="AG1128" s="238"/>
      <c r="AH1128" s="238"/>
      <c r="AI1128" s="238"/>
      <c r="AJ1128" s="238"/>
      <c r="AK1128" s="238"/>
      <c r="AL1128" s="238"/>
      <c r="AM1128" s="238"/>
      <c r="AN1128" s="238"/>
      <c r="AO1128" s="238"/>
      <c r="AP1128" s="238"/>
      <c r="AQ1128" s="238"/>
      <c r="AR1128" s="238"/>
      <c r="AS1128" s="238"/>
    </row>
    <row r="1129" spans="1:45" ht="14.25" customHeight="1">
      <c r="A1129" s="254" t="s">
        <v>8013</v>
      </c>
      <c r="B1129" s="247" t="s">
        <v>954</v>
      </c>
      <c r="C1129" s="259" t="s">
        <v>8014</v>
      </c>
      <c r="D1129" s="259" t="s">
        <v>8015</v>
      </c>
      <c r="E1129" s="407" t="s">
        <v>957</v>
      </c>
      <c r="F1129" s="573"/>
      <c r="G1129" s="573">
        <v>44201</v>
      </c>
      <c r="H1129" s="574" t="s">
        <v>8016</v>
      </c>
      <c r="I1129" s="249" t="s">
        <v>138</v>
      </c>
      <c r="J1129" s="249">
        <f ca="1">H1129-CONTROLE!$A$2</f>
        <v>-685</v>
      </c>
      <c r="K1129" s="534" t="str">
        <f t="shared" ca="1" si="158"/>
        <v>ENCERRADO</v>
      </c>
      <c r="L1129" s="259" t="s">
        <v>4740</v>
      </c>
      <c r="M1129" s="247" t="s">
        <v>8017</v>
      </c>
      <c r="N1129" s="649" t="s">
        <v>8018</v>
      </c>
      <c r="O1129" s="259" t="s">
        <v>509</v>
      </c>
      <c r="P1129" s="247" t="s">
        <v>704</v>
      </c>
      <c r="Q1129" s="649" t="s">
        <v>8018</v>
      </c>
      <c r="R1129" s="405" t="s">
        <v>8022</v>
      </c>
      <c r="S1129" s="247" t="s">
        <v>7831</v>
      </c>
      <c r="T1129" s="292" t="s">
        <v>7832</v>
      </c>
      <c r="U1129" s="318" t="s">
        <v>8023</v>
      </c>
      <c r="V1129" s="247" t="s">
        <v>4280</v>
      </c>
      <c r="W1129" s="247" t="s">
        <v>4281</v>
      </c>
      <c r="X1129" s="318" t="s">
        <v>8023</v>
      </c>
      <c r="Y1129" s="238"/>
      <c r="Z1129" s="238"/>
      <c r="AA1129" s="238"/>
      <c r="AB1129" s="238"/>
      <c r="AC1129" s="238"/>
      <c r="AD1129" s="238"/>
      <c r="AE1129" s="238"/>
      <c r="AF1129" s="238"/>
      <c r="AG1129" s="238"/>
      <c r="AH1129" s="238"/>
      <c r="AI1129" s="238"/>
      <c r="AJ1129" s="238"/>
      <c r="AK1129" s="238"/>
      <c r="AL1129" s="238"/>
      <c r="AM1129" s="238"/>
      <c r="AN1129" s="238"/>
      <c r="AO1129" s="238"/>
      <c r="AP1129" s="238"/>
      <c r="AQ1129" s="238"/>
      <c r="AR1129" s="238"/>
      <c r="AS1129" s="238"/>
    </row>
    <row r="1130" spans="1:45" ht="14.25" customHeight="1">
      <c r="A1130" s="254" t="s">
        <v>8013</v>
      </c>
      <c r="B1130" s="247" t="s">
        <v>954</v>
      </c>
      <c r="C1130" s="259" t="s">
        <v>8014</v>
      </c>
      <c r="D1130" s="259" t="s">
        <v>8015</v>
      </c>
      <c r="E1130" s="407" t="s">
        <v>957</v>
      </c>
      <c r="F1130" s="573"/>
      <c r="G1130" s="573">
        <v>44201</v>
      </c>
      <c r="H1130" s="574" t="s">
        <v>8016</v>
      </c>
      <c r="I1130" s="249" t="s">
        <v>138</v>
      </c>
      <c r="J1130" s="249">
        <f ca="1">H1130-CONTROLE!$A$2</f>
        <v>-685</v>
      </c>
      <c r="K1130" s="534" t="str">
        <f t="shared" ca="1" si="158"/>
        <v>ENCERRADO</v>
      </c>
      <c r="L1130" s="259" t="s">
        <v>4740</v>
      </c>
      <c r="M1130" s="247" t="s">
        <v>8017</v>
      </c>
      <c r="N1130" s="649" t="s">
        <v>8018</v>
      </c>
      <c r="O1130" s="259" t="s">
        <v>509</v>
      </c>
      <c r="P1130" s="247" t="s">
        <v>704</v>
      </c>
      <c r="Q1130" s="649" t="s">
        <v>8018</v>
      </c>
      <c r="R1130" s="405" t="s">
        <v>8024</v>
      </c>
      <c r="S1130" s="247" t="s">
        <v>4289</v>
      </c>
      <c r="T1130" s="292" t="s">
        <v>4290</v>
      </c>
      <c r="U1130" s="318" t="s">
        <v>8025</v>
      </c>
      <c r="V1130" s="247" t="s">
        <v>7826</v>
      </c>
      <c r="W1130" s="247" t="s">
        <v>4293</v>
      </c>
      <c r="X1130" s="318" t="s">
        <v>8025</v>
      </c>
      <c r="Y1130" s="238"/>
      <c r="Z1130" s="238"/>
      <c r="AA1130" s="238"/>
      <c r="AB1130" s="238"/>
      <c r="AC1130" s="238"/>
      <c r="AD1130" s="238"/>
      <c r="AE1130" s="238"/>
      <c r="AF1130" s="238"/>
      <c r="AG1130" s="238"/>
      <c r="AH1130" s="238"/>
      <c r="AI1130" s="238"/>
      <c r="AJ1130" s="238"/>
      <c r="AK1130" s="238"/>
      <c r="AL1130" s="238"/>
      <c r="AM1130" s="238"/>
      <c r="AN1130" s="238"/>
      <c r="AO1130" s="238"/>
      <c r="AP1130" s="238"/>
      <c r="AQ1130" s="238"/>
      <c r="AR1130" s="238"/>
      <c r="AS1130" s="238"/>
    </row>
    <row r="1131" spans="1:45" ht="14.25" customHeight="1">
      <c r="A1131" s="254" t="s">
        <v>8013</v>
      </c>
      <c r="B1131" s="247" t="s">
        <v>954</v>
      </c>
      <c r="C1131" s="259" t="s">
        <v>8014</v>
      </c>
      <c r="D1131" s="259" t="s">
        <v>8015</v>
      </c>
      <c r="E1131" s="407" t="s">
        <v>957</v>
      </c>
      <c r="F1131" s="573"/>
      <c r="G1131" s="573">
        <v>44201</v>
      </c>
      <c r="H1131" s="574" t="s">
        <v>8016</v>
      </c>
      <c r="I1131" s="249" t="s">
        <v>138</v>
      </c>
      <c r="J1131" s="249">
        <f ca="1">H1131-CONTROLE!$A$2</f>
        <v>-685</v>
      </c>
      <c r="K1131" s="534" t="str">
        <f t="shared" ca="1" si="158"/>
        <v>ENCERRADO</v>
      </c>
      <c r="L1131" s="259" t="s">
        <v>4740</v>
      </c>
      <c r="M1131" s="247" t="s">
        <v>8017</v>
      </c>
      <c r="N1131" s="649" t="s">
        <v>8018</v>
      </c>
      <c r="O1131" s="259" t="s">
        <v>509</v>
      </c>
      <c r="P1131" s="247" t="s">
        <v>704</v>
      </c>
      <c r="Q1131" s="649" t="s">
        <v>8018</v>
      </c>
      <c r="R1131" s="405" t="s">
        <v>4433</v>
      </c>
      <c r="S1131" s="247" t="s">
        <v>5454</v>
      </c>
      <c r="T1131" s="292" t="s">
        <v>5455</v>
      </c>
      <c r="U1131" s="318" t="s">
        <v>8026</v>
      </c>
      <c r="V1131" s="247" t="s">
        <v>4297</v>
      </c>
      <c r="W1131" s="247" t="s">
        <v>4298</v>
      </c>
      <c r="X1131" s="318" t="s">
        <v>8026</v>
      </c>
      <c r="Y1131" s="238"/>
      <c r="Z1131" s="238"/>
      <c r="AA1131" s="238"/>
      <c r="AB1131" s="238"/>
      <c r="AC1131" s="238"/>
      <c r="AD1131" s="238"/>
      <c r="AE1131" s="238"/>
      <c r="AF1131" s="238"/>
      <c r="AG1131" s="238"/>
      <c r="AH1131" s="238"/>
      <c r="AI1131" s="238"/>
      <c r="AJ1131" s="238"/>
      <c r="AK1131" s="238"/>
      <c r="AL1131" s="238"/>
      <c r="AM1131" s="238"/>
      <c r="AN1131" s="238"/>
      <c r="AO1131" s="238"/>
      <c r="AP1131" s="238"/>
      <c r="AQ1131" s="238"/>
      <c r="AR1131" s="238"/>
      <c r="AS1131" s="238"/>
    </row>
    <row r="1132" spans="1:45" ht="14.25" customHeight="1">
      <c r="A1132" s="254" t="s">
        <v>8013</v>
      </c>
      <c r="B1132" s="247" t="s">
        <v>954</v>
      </c>
      <c r="C1132" s="259" t="s">
        <v>8014</v>
      </c>
      <c r="D1132" s="259" t="s">
        <v>8015</v>
      </c>
      <c r="E1132" s="407" t="s">
        <v>957</v>
      </c>
      <c r="F1132" s="573"/>
      <c r="G1132" s="573">
        <v>44201</v>
      </c>
      <c r="H1132" s="574" t="s">
        <v>8016</v>
      </c>
      <c r="I1132" s="249" t="s">
        <v>138</v>
      </c>
      <c r="J1132" s="249">
        <f ca="1">H1132-CONTROLE!$A$2</f>
        <v>-685</v>
      </c>
      <c r="K1132" s="534" t="str">
        <f t="shared" ca="1" si="158"/>
        <v>ENCERRADO</v>
      </c>
      <c r="L1132" s="259" t="s">
        <v>4740</v>
      </c>
      <c r="M1132" s="247" t="s">
        <v>8017</v>
      </c>
      <c r="N1132" s="649" t="s">
        <v>8018</v>
      </c>
      <c r="O1132" s="259" t="s">
        <v>509</v>
      </c>
      <c r="P1132" s="247" t="s">
        <v>704</v>
      </c>
      <c r="Q1132" s="649" t="s">
        <v>8018</v>
      </c>
      <c r="R1132" s="405" t="s">
        <v>8027</v>
      </c>
      <c r="S1132" s="247" t="s">
        <v>8028</v>
      </c>
      <c r="T1132" s="292" t="s">
        <v>1751</v>
      </c>
      <c r="U1132" s="318" t="s">
        <v>8029</v>
      </c>
      <c r="V1132" s="247" t="s">
        <v>8030</v>
      </c>
      <c r="W1132" s="247" t="s">
        <v>8031</v>
      </c>
      <c r="X1132" s="318" t="s">
        <v>8029</v>
      </c>
      <c r="Y1132" s="238"/>
      <c r="Z1132" s="238"/>
      <c r="AA1132" s="238"/>
      <c r="AB1132" s="238"/>
      <c r="AC1132" s="238"/>
      <c r="AD1132" s="238"/>
      <c r="AE1132" s="238"/>
      <c r="AF1132" s="238"/>
      <c r="AG1132" s="238"/>
      <c r="AH1132" s="238"/>
      <c r="AI1132" s="238"/>
      <c r="AJ1132" s="238"/>
      <c r="AK1132" s="238"/>
      <c r="AL1132" s="238"/>
      <c r="AM1132" s="238"/>
      <c r="AN1132" s="238"/>
      <c r="AO1132" s="238"/>
      <c r="AP1132" s="238"/>
      <c r="AQ1132" s="238"/>
      <c r="AR1132" s="238"/>
      <c r="AS1132" s="238"/>
    </row>
    <row r="1133" spans="1:45" ht="14.25" customHeight="1">
      <c r="A1133" s="254" t="s">
        <v>8013</v>
      </c>
      <c r="B1133" s="247" t="s">
        <v>954</v>
      </c>
      <c r="C1133" s="259" t="s">
        <v>8014</v>
      </c>
      <c r="D1133" s="259" t="s">
        <v>8015</v>
      </c>
      <c r="E1133" s="407" t="s">
        <v>957</v>
      </c>
      <c r="F1133" s="573"/>
      <c r="G1133" s="573">
        <v>44201</v>
      </c>
      <c r="H1133" s="574" t="s">
        <v>8016</v>
      </c>
      <c r="I1133" s="249" t="s">
        <v>138</v>
      </c>
      <c r="J1133" s="249">
        <f ca="1">H1133-CONTROLE!$A$2</f>
        <v>-685</v>
      </c>
      <c r="K1133" s="534" t="str">
        <f t="shared" ca="1" si="158"/>
        <v>ENCERRADO</v>
      </c>
      <c r="L1133" s="259" t="s">
        <v>4740</v>
      </c>
      <c r="M1133" s="247" t="s">
        <v>8017</v>
      </c>
      <c r="N1133" s="649" t="s">
        <v>8018</v>
      </c>
      <c r="O1133" s="259" t="s">
        <v>509</v>
      </c>
      <c r="P1133" s="247" t="s">
        <v>704</v>
      </c>
      <c r="Q1133" s="649" t="s">
        <v>8018</v>
      </c>
      <c r="R1133" s="405" t="s">
        <v>8032</v>
      </c>
      <c r="S1133" s="247" t="s">
        <v>7838</v>
      </c>
      <c r="T1133" s="292" t="s">
        <v>4309</v>
      </c>
      <c r="U1133" s="318" t="s">
        <v>8033</v>
      </c>
      <c r="V1133" s="247" t="s">
        <v>4663</v>
      </c>
      <c r="W1133" s="247" t="s">
        <v>4307</v>
      </c>
      <c r="X1133" s="318" t="s">
        <v>8033</v>
      </c>
      <c r="Y1133" s="238"/>
      <c r="Z1133" s="238"/>
      <c r="AA1133" s="238"/>
      <c r="AB1133" s="238"/>
      <c r="AC1133" s="238"/>
      <c r="AD1133" s="238"/>
      <c r="AE1133" s="238"/>
      <c r="AF1133" s="238"/>
      <c r="AG1133" s="238"/>
      <c r="AH1133" s="238"/>
      <c r="AI1133" s="238"/>
      <c r="AJ1133" s="238"/>
      <c r="AK1133" s="238"/>
      <c r="AL1133" s="238"/>
      <c r="AM1133" s="238"/>
      <c r="AN1133" s="238"/>
      <c r="AO1133" s="238"/>
      <c r="AP1133" s="238"/>
      <c r="AQ1133" s="238"/>
      <c r="AR1133" s="238"/>
      <c r="AS1133" s="238"/>
    </row>
    <row r="1134" spans="1:45" ht="14.25" customHeight="1">
      <c r="A1134" s="254" t="s">
        <v>8013</v>
      </c>
      <c r="B1134" s="247" t="s">
        <v>954</v>
      </c>
      <c r="C1134" s="259" t="s">
        <v>8014</v>
      </c>
      <c r="D1134" s="259" t="s">
        <v>8015</v>
      </c>
      <c r="E1134" s="407" t="s">
        <v>957</v>
      </c>
      <c r="F1134" s="573"/>
      <c r="G1134" s="573">
        <v>44201</v>
      </c>
      <c r="H1134" s="574" t="s">
        <v>8016</v>
      </c>
      <c r="I1134" s="249" t="s">
        <v>138</v>
      </c>
      <c r="J1134" s="249">
        <f ca="1">H1134-CONTROLE!$A$2</f>
        <v>-685</v>
      </c>
      <c r="K1134" s="534" t="str">
        <f t="shared" ca="1" si="158"/>
        <v>ENCERRADO</v>
      </c>
      <c r="L1134" s="259" t="s">
        <v>4740</v>
      </c>
      <c r="M1134" s="247" t="s">
        <v>8017</v>
      </c>
      <c r="N1134" s="649" t="s">
        <v>8018</v>
      </c>
      <c r="O1134" s="259" t="s">
        <v>509</v>
      </c>
      <c r="P1134" s="247" t="s">
        <v>704</v>
      </c>
      <c r="Q1134" s="649" t="s">
        <v>8018</v>
      </c>
      <c r="R1134" s="405" t="s">
        <v>8034</v>
      </c>
      <c r="S1134" s="247" t="s">
        <v>8035</v>
      </c>
      <c r="T1134" s="292" t="s">
        <v>6796</v>
      </c>
      <c r="U1134" s="318" t="s">
        <v>8036</v>
      </c>
      <c r="V1134" s="247" t="s">
        <v>8037</v>
      </c>
      <c r="W1134" s="247" t="s">
        <v>5794</v>
      </c>
      <c r="X1134" s="318" t="s">
        <v>8036</v>
      </c>
      <c r="Y1134" s="238"/>
      <c r="Z1134" s="238"/>
      <c r="AA1134" s="238"/>
      <c r="AB1134" s="238"/>
      <c r="AC1134" s="238"/>
      <c r="AD1134" s="238"/>
      <c r="AE1134" s="238"/>
      <c r="AF1134" s="238"/>
      <c r="AG1134" s="238"/>
      <c r="AH1134" s="238"/>
      <c r="AI1134" s="238"/>
      <c r="AJ1134" s="238"/>
      <c r="AK1134" s="238"/>
      <c r="AL1134" s="238"/>
      <c r="AM1134" s="238"/>
      <c r="AN1134" s="238"/>
      <c r="AO1134" s="238"/>
      <c r="AP1134" s="238"/>
      <c r="AQ1134" s="238"/>
      <c r="AR1134" s="238"/>
      <c r="AS1134" s="238"/>
    </row>
    <row r="1135" spans="1:45" ht="14.25" customHeight="1">
      <c r="A1135" s="254" t="s">
        <v>8013</v>
      </c>
      <c r="B1135" s="247" t="s">
        <v>954</v>
      </c>
      <c r="C1135" s="259" t="s">
        <v>8014</v>
      </c>
      <c r="D1135" s="259" t="s">
        <v>8015</v>
      </c>
      <c r="E1135" s="407" t="s">
        <v>957</v>
      </c>
      <c r="F1135" s="573"/>
      <c r="G1135" s="573">
        <v>44201</v>
      </c>
      <c r="H1135" s="574" t="s">
        <v>8016</v>
      </c>
      <c r="I1135" s="249" t="s">
        <v>138</v>
      </c>
      <c r="J1135" s="249">
        <f ca="1">H1135-CONTROLE!$A$2</f>
        <v>-685</v>
      </c>
      <c r="K1135" s="534" t="str">
        <f t="shared" ca="1" si="158"/>
        <v>ENCERRADO</v>
      </c>
      <c r="L1135" s="259" t="s">
        <v>4740</v>
      </c>
      <c r="M1135" s="247" t="s">
        <v>8017</v>
      </c>
      <c r="N1135" s="649" t="s">
        <v>8018</v>
      </c>
      <c r="O1135" s="259" t="s">
        <v>509</v>
      </c>
      <c r="P1135" s="247" t="s">
        <v>704</v>
      </c>
      <c r="Q1135" s="649" t="s">
        <v>8018</v>
      </c>
      <c r="R1135" s="405" t="s">
        <v>8038</v>
      </c>
      <c r="S1135" s="247" t="s">
        <v>8039</v>
      </c>
      <c r="T1135" s="292" t="s">
        <v>4649</v>
      </c>
      <c r="U1135" s="318" t="s">
        <v>8040</v>
      </c>
      <c r="V1135" s="247" t="s">
        <v>4282</v>
      </c>
      <c r="W1135" s="247" t="s">
        <v>4283</v>
      </c>
      <c r="X1135" s="318" t="s">
        <v>8040</v>
      </c>
      <c r="Y1135" s="238"/>
      <c r="Z1135" s="238"/>
      <c r="AA1135" s="238"/>
      <c r="AB1135" s="238"/>
      <c r="AC1135" s="238"/>
      <c r="AD1135" s="238"/>
      <c r="AE1135" s="238"/>
      <c r="AF1135" s="238"/>
      <c r="AG1135" s="238"/>
      <c r="AH1135" s="238"/>
      <c r="AI1135" s="238"/>
      <c r="AJ1135" s="238"/>
      <c r="AK1135" s="238"/>
      <c r="AL1135" s="238"/>
      <c r="AM1135" s="238"/>
      <c r="AN1135" s="238"/>
      <c r="AO1135" s="238"/>
      <c r="AP1135" s="238"/>
      <c r="AQ1135" s="238"/>
      <c r="AR1135" s="238"/>
      <c r="AS1135" s="238"/>
    </row>
    <row r="1136" spans="1:45" ht="14.25" customHeight="1">
      <c r="A1136" s="254" t="s">
        <v>8041</v>
      </c>
      <c r="B1136" s="247" t="s">
        <v>8042</v>
      </c>
      <c r="C1136" s="259" t="s">
        <v>8043</v>
      </c>
      <c r="D1136" s="259" t="s">
        <v>4830</v>
      </c>
      <c r="E1136" s="407" t="s">
        <v>8044</v>
      </c>
      <c r="F1136" s="573"/>
      <c r="G1136" s="573"/>
      <c r="H1136" s="574"/>
      <c r="I1136" s="249"/>
      <c r="J1136" s="249">
        <f ca="1">H1136-CONTROLE!$A$2</f>
        <v>-45250</v>
      </c>
      <c r="K1136" s="534" t="str">
        <f t="shared" ca="1" si="158"/>
        <v>ENCERRADO</v>
      </c>
      <c r="L1136" s="247" t="s">
        <v>7291</v>
      </c>
      <c r="M1136" s="292" t="s">
        <v>7292</v>
      </c>
      <c r="N1136" s="247"/>
      <c r="O1136" s="247" t="s">
        <v>8045</v>
      </c>
      <c r="P1136" s="247" t="s">
        <v>7914</v>
      </c>
      <c r="Q1136" s="259"/>
      <c r="R1136" s="259" t="s">
        <v>353</v>
      </c>
      <c r="S1136" s="247" t="s">
        <v>5113</v>
      </c>
      <c r="T1136" s="292" t="s">
        <v>1317</v>
      </c>
      <c r="U1136" s="247"/>
      <c r="V1136" s="247" t="s">
        <v>5911</v>
      </c>
      <c r="W1136" s="247" t="s">
        <v>799</v>
      </c>
      <c r="X1136" s="99"/>
      <c r="Y1136" s="99"/>
      <c r="Z1136" s="99"/>
      <c r="AA1136" s="99"/>
      <c r="AB1136" s="99"/>
      <c r="AC1136" s="99"/>
      <c r="AD1136" s="99"/>
      <c r="AE1136" s="99"/>
      <c r="AF1136" s="99"/>
      <c r="AG1136" s="99"/>
      <c r="AH1136" s="99"/>
      <c r="AI1136" s="99"/>
      <c r="AJ1136" s="99"/>
      <c r="AK1136" s="99"/>
      <c r="AL1136" s="99"/>
      <c r="AM1136" s="99"/>
      <c r="AN1136" s="99"/>
      <c r="AO1136" s="99"/>
      <c r="AP1136" s="99"/>
      <c r="AQ1136" s="99"/>
      <c r="AR1136" s="99"/>
      <c r="AS1136" s="99"/>
    </row>
    <row r="1137" spans="1:45" ht="14.25" customHeight="1">
      <c r="A1137" s="133" t="s">
        <v>8046</v>
      </c>
      <c r="B1137" s="134" t="s">
        <v>983</v>
      </c>
      <c r="C1137" s="135" t="s">
        <v>8047</v>
      </c>
      <c r="D1137" s="135" t="s">
        <v>1061</v>
      </c>
      <c r="E1137" s="136" t="s">
        <v>197</v>
      </c>
      <c r="F1137" s="136" t="s">
        <v>198</v>
      </c>
      <c r="G1137" s="137">
        <v>44378</v>
      </c>
      <c r="H1137" s="137">
        <v>44787</v>
      </c>
      <c r="I1137" s="138" t="s">
        <v>633</v>
      </c>
      <c r="J1137" s="138">
        <f ca="1">H1137-CONTROLE!$A$2</f>
        <v>-463</v>
      </c>
      <c r="K1137" s="37" t="str">
        <f t="shared" ca="1" si="158"/>
        <v>ENCERRADO</v>
      </c>
      <c r="L1137" s="135" t="s">
        <v>1052</v>
      </c>
      <c r="M1137" s="135" t="s">
        <v>128</v>
      </c>
      <c r="N1137" s="139" t="s">
        <v>1053</v>
      </c>
      <c r="O1137" s="135" t="s">
        <v>8048</v>
      </c>
      <c r="P1137" s="135" t="s">
        <v>8049</v>
      </c>
      <c r="Q1137" s="139" t="s">
        <v>1053</v>
      </c>
      <c r="R1137" s="135" t="s">
        <v>434</v>
      </c>
      <c r="S1137" s="135" t="s">
        <v>1054</v>
      </c>
      <c r="T1137" s="135" t="s">
        <v>433</v>
      </c>
      <c r="U1137" s="139" t="s">
        <v>1055</v>
      </c>
      <c r="V1137" s="135" t="s">
        <v>8050</v>
      </c>
      <c r="W1137" s="140" t="s">
        <v>133</v>
      </c>
      <c r="X1137" s="139" t="s">
        <v>1055</v>
      </c>
      <c r="Y1137" s="141"/>
      <c r="Z1137" s="141"/>
      <c r="AA1137" s="141"/>
      <c r="AB1137" s="141"/>
      <c r="AC1137" s="141"/>
      <c r="AD1137" s="141"/>
      <c r="AE1137" s="141"/>
      <c r="AF1137" s="141"/>
      <c r="AG1137" s="141"/>
      <c r="AH1137" s="141"/>
      <c r="AI1137" s="141"/>
      <c r="AJ1137" s="141"/>
      <c r="AK1137" s="141"/>
      <c r="AL1137" s="141"/>
      <c r="AM1137" s="141"/>
      <c r="AN1137" s="141"/>
      <c r="AO1137" s="141"/>
      <c r="AP1137" s="141"/>
      <c r="AQ1137" s="141"/>
      <c r="AR1137" s="141"/>
      <c r="AS1137" s="141"/>
    </row>
    <row r="1138" spans="1:45" ht="14.25" customHeight="1">
      <c r="A1138" s="58" t="s">
        <v>8051</v>
      </c>
      <c r="B1138" s="42"/>
      <c r="C1138" s="55" t="s">
        <v>8052</v>
      </c>
      <c r="D1138" s="55" t="s">
        <v>8053</v>
      </c>
      <c r="E1138" s="49" t="s">
        <v>8054</v>
      </c>
      <c r="F1138" s="61"/>
      <c r="G1138" s="61">
        <v>44167</v>
      </c>
      <c r="H1138" s="62" t="s">
        <v>7108</v>
      </c>
      <c r="I1138" s="45" t="s">
        <v>440</v>
      </c>
      <c r="J1138" s="45">
        <f ca="1">H1138-CONTROLE!$A$2</f>
        <v>-903</v>
      </c>
      <c r="K1138" s="534" t="str">
        <f t="shared" ca="1" si="158"/>
        <v>ENCERRADO</v>
      </c>
      <c r="L1138" s="64" t="s">
        <v>220</v>
      </c>
      <c r="M1138" s="64" t="s">
        <v>1022</v>
      </c>
      <c r="N1138" s="64"/>
      <c r="O1138" s="64" t="s">
        <v>223</v>
      </c>
      <c r="P1138" s="64" t="s">
        <v>224</v>
      </c>
      <c r="Q1138" s="42"/>
      <c r="R1138" s="42" t="s">
        <v>226</v>
      </c>
      <c r="S1138" s="64" t="s">
        <v>1727</v>
      </c>
      <c r="T1138" s="650" t="s">
        <v>1728</v>
      </c>
      <c r="U1138" s="55"/>
      <c r="V1138" s="55" t="s">
        <v>4724</v>
      </c>
      <c r="W1138" s="55" t="s">
        <v>1029</v>
      </c>
      <c r="X1138" s="57"/>
      <c r="Y1138" s="57"/>
      <c r="Z1138" s="57"/>
      <c r="AA1138" s="57"/>
      <c r="AB1138" s="57"/>
      <c r="AC1138" s="57"/>
      <c r="AD1138" s="57"/>
      <c r="AE1138" s="57"/>
      <c r="AF1138" s="57"/>
      <c r="AG1138" s="57"/>
      <c r="AH1138" s="57"/>
      <c r="AI1138" s="57"/>
      <c r="AJ1138" s="57"/>
      <c r="AK1138" s="57"/>
      <c r="AL1138" s="57"/>
      <c r="AM1138" s="57"/>
      <c r="AN1138" s="57"/>
      <c r="AO1138" s="57"/>
      <c r="AP1138" s="57"/>
      <c r="AQ1138" s="57"/>
      <c r="AR1138" s="57"/>
      <c r="AS1138" s="57"/>
    </row>
    <row r="1139" spans="1:45" ht="14.25" customHeight="1">
      <c r="A1139" s="58" t="s">
        <v>8055</v>
      </c>
      <c r="B1139" s="55" t="s">
        <v>8056</v>
      </c>
      <c r="C1139" s="55"/>
      <c r="D1139" s="55" t="s">
        <v>8057</v>
      </c>
      <c r="E1139" s="49" t="s">
        <v>1605</v>
      </c>
      <c r="F1139" s="61"/>
      <c r="G1139" s="61">
        <v>44231</v>
      </c>
      <c r="H1139" s="62" t="s">
        <v>8058</v>
      </c>
      <c r="I1139" s="45" t="s">
        <v>361</v>
      </c>
      <c r="J1139" s="45" t="e">
        <f ca="1">H1139-CONTROLE!$A$2</f>
        <v>#VALUE!</v>
      </c>
      <c r="K1139" s="534" t="e">
        <f t="shared" ca="1" si="158"/>
        <v>#VALUE!</v>
      </c>
      <c r="L1139" s="55" t="s">
        <v>723</v>
      </c>
      <c r="M1139" s="55" t="s">
        <v>371</v>
      </c>
      <c r="N1139" s="55"/>
      <c r="O1139" s="55" t="s">
        <v>365</v>
      </c>
      <c r="P1139" s="56" t="s">
        <v>366</v>
      </c>
      <c r="Q1139" s="56"/>
      <c r="R1139" s="55" t="s">
        <v>367</v>
      </c>
      <c r="S1139" s="42" t="s">
        <v>368</v>
      </c>
      <c r="T1139" s="42" t="s">
        <v>369</v>
      </c>
      <c r="U1139" s="55"/>
      <c r="V1139" s="55" t="s">
        <v>720</v>
      </c>
      <c r="W1139" s="128" t="s">
        <v>721</v>
      </c>
      <c r="X1139" s="188"/>
      <c r="Y1139" s="188"/>
      <c r="Z1139" s="188"/>
      <c r="AA1139" s="188"/>
      <c r="AB1139" s="188"/>
      <c r="AC1139" s="188"/>
      <c r="AD1139" s="188"/>
      <c r="AE1139" s="188"/>
      <c r="AF1139" s="188"/>
      <c r="AG1139" s="188"/>
      <c r="AH1139" s="188"/>
      <c r="AI1139" s="188"/>
      <c r="AJ1139" s="188"/>
      <c r="AK1139" s="188"/>
      <c r="AL1139" s="188"/>
      <c r="AM1139" s="188"/>
      <c r="AN1139" s="188"/>
      <c r="AO1139" s="188"/>
      <c r="AP1139" s="188"/>
      <c r="AQ1139" s="188"/>
      <c r="AR1139" s="188"/>
      <c r="AS1139" s="188"/>
    </row>
    <row r="1140" spans="1:45" ht="14.25" customHeight="1">
      <c r="A1140" s="133" t="s">
        <v>8059</v>
      </c>
      <c r="B1140" s="134" t="s">
        <v>7399</v>
      </c>
      <c r="C1140" s="135" t="s">
        <v>8060</v>
      </c>
      <c r="D1140" s="135" t="s">
        <v>8061</v>
      </c>
      <c r="E1140" s="136" t="s">
        <v>6757</v>
      </c>
      <c r="F1140" s="136" t="s">
        <v>25</v>
      </c>
      <c r="G1140" s="137">
        <v>44519</v>
      </c>
      <c r="H1140" s="137" t="s">
        <v>8062</v>
      </c>
      <c r="I1140" s="138" t="s">
        <v>55</v>
      </c>
      <c r="J1140" s="138">
        <f ca="1">H1140-CONTROLE!$A$2</f>
        <v>-366</v>
      </c>
      <c r="K1140" s="37" t="str">
        <f t="shared" ca="1" si="158"/>
        <v>ENCERRADO</v>
      </c>
      <c r="L1140" s="135"/>
      <c r="M1140" s="135"/>
      <c r="N1140" s="139"/>
      <c r="O1140" s="135"/>
      <c r="P1140" s="135"/>
      <c r="Q1140" s="139"/>
      <c r="R1140" s="135" t="s">
        <v>444</v>
      </c>
      <c r="S1140" s="135"/>
      <c r="T1140" s="135"/>
      <c r="U1140" s="139"/>
      <c r="V1140" s="135"/>
      <c r="W1140" s="140"/>
      <c r="X1140" s="139"/>
      <c r="Y1140" s="141"/>
      <c r="Z1140" s="141"/>
      <c r="AA1140" s="141"/>
      <c r="AB1140" s="141"/>
      <c r="AC1140" s="141"/>
      <c r="AD1140" s="141"/>
      <c r="AE1140" s="141"/>
      <c r="AF1140" s="141"/>
      <c r="AG1140" s="141"/>
      <c r="AH1140" s="141"/>
      <c r="AI1140" s="141"/>
      <c r="AJ1140" s="141"/>
      <c r="AK1140" s="141"/>
      <c r="AL1140" s="141"/>
      <c r="AM1140" s="141"/>
      <c r="AN1140" s="141"/>
      <c r="AO1140" s="141"/>
      <c r="AP1140" s="141"/>
      <c r="AQ1140" s="141"/>
      <c r="AR1140" s="141"/>
      <c r="AS1140" s="141"/>
    </row>
    <row r="1141" spans="1:45" ht="14.25" customHeight="1">
      <c r="A1141" s="133" t="s">
        <v>8063</v>
      </c>
      <c r="B1141" s="134" t="s">
        <v>983</v>
      </c>
      <c r="C1141" s="135" t="s">
        <v>8064</v>
      </c>
      <c r="D1141" s="135" t="s">
        <v>8065</v>
      </c>
      <c r="E1141" s="136" t="s">
        <v>965</v>
      </c>
      <c r="F1141" s="136" t="s">
        <v>198</v>
      </c>
      <c r="G1141" s="137">
        <v>44414</v>
      </c>
      <c r="H1141" s="137" t="s">
        <v>8066</v>
      </c>
      <c r="I1141" s="138" t="s">
        <v>633</v>
      </c>
      <c r="J1141" s="138">
        <f ca="1">H1141-CONTROLE!$A$2</f>
        <v>-471</v>
      </c>
      <c r="K1141" s="37" t="str">
        <f t="shared" ca="1" si="158"/>
        <v>ENCERRADO</v>
      </c>
      <c r="L1141" s="135" t="s">
        <v>611</v>
      </c>
      <c r="M1141" s="135" t="s">
        <v>612</v>
      </c>
      <c r="N1141" s="139" t="s">
        <v>8067</v>
      </c>
      <c r="O1141" s="135" t="s">
        <v>803</v>
      </c>
      <c r="P1141" s="135" t="s">
        <v>804</v>
      </c>
      <c r="Q1141" s="139" t="s">
        <v>8068</v>
      </c>
      <c r="R1141" s="135" t="s">
        <v>616</v>
      </c>
      <c r="S1141" s="135" t="s">
        <v>617</v>
      </c>
      <c r="T1141" s="135" t="s">
        <v>618</v>
      </c>
      <c r="U1141" s="139" t="s">
        <v>8069</v>
      </c>
      <c r="V1141" s="135" t="s">
        <v>806</v>
      </c>
      <c r="W1141" s="140" t="s">
        <v>807</v>
      </c>
      <c r="X1141" s="139" t="s">
        <v>8069</v>
      </c>
      <c r="Y1141" s="141"/>
      <c r="Z1141" s="141"/>
      <c r="AA1141" s="141"/>
      <c r="AB1141" s="141"/>
      <c r="AC1141" s="141"/>
      <c r="AD1141" s="141"/>
      <c r="AE1141" s="141"/>
      <c r="AF1141" s="141"/>
      <c r="AG1141" s="141"/>
      <c r="AH1141" s="141"/>
      <c r="AI1141" s="141"/>
      <c r="AJ1141" s="141"/>
      <c r="AK1141" s="141"/>
      <c r="AL1141" s="141"/>
      <c r="AM1141" s="141"/>
      <c r="AN1141" s="141"/>
      <c r="AO1141" s="141"/>
      <c r="AP1141" s="141"/>
      <c r="AQ1141" s="141"/>
      <c r="AR1141" s="141"/>
      <c r="AS1141" s="141"/>
    </row>
    <row r="1142" spans="1:45" ht="14.25" customHeight="1">
      <c r="A1142" s="261">
        <v>44197</v>
      </c>
      <c r="B1142" s="247" t="s">
        <v>8070</v>
      </c>
      <c r="C1142" s="259" t="s">
        <v>8071</v>
      </c>
      <c r="D1142" s="259" t="s">
        <v>8072</v>
      </c>
      <c r="E1142" s="407" t="s">
        <v>2836</v>
      </c>
      <c r="F1142" s="573"/>
      <c r="G1142" s="573">
        <v>44239</v>
      </c>
      <c r="H1142" s="574" t="s">
        <v>8073</v>
      </c>
      <c r="I1142" s="249" t="s">
        <v>153</v>
      </c>
      <c r="J1142" s="249">
        <f ca="1">H1142-CONTROLE!$A$2</f>
        <v>-647</v>
      </c>
      <c r="K1142" s="534" t="str">
        <f t="shared" ca="1" si="158"/>
        <v>ENCERRADO</v>
      </c>
      <c r="L1142" s="247" t="s">
        <v>8074</v>
      </c>
      <c r="M1142" s="247" t="s">
        <v>8075</v>
      </c>
      <c r="N1142" s="318" t="s">
        <v>8076</v>
      </c>
      <c r="O1142" s="259" t="s">
        <v>8077</v>
      </c>
      <c r="P1142" s="247" t="s">
        <v>2841</v>
      </c>
      <c r="Q1142" s="318" t="s">
        <v>8076</v>
      </c>
      <c r="R1142" s="259" t="s">
        <v>470</v>
      </c>
      <c r="S1142" s="247" t="s">
        <v>8078</v>
      </c>
      <c r="T1142" s="292" t="s">
        <v>8079</v>
      </c>
      <c r="U1142" s="318" t="s">
        <v>8080</v>
      </c>
      <c r="V1142" s="247" t="s">
        <v>8081</v>
      </c>
      <c r="W1142" s="247" t="s">
        <v>8082</v>
      </c>
      <c r="X1142" s="318" t="s">
        <v>8080</v>
      </c>
    </row>
    <row r="1143" spans="1:45" ht="14.25" customHeight="1">
      <c r="A1143" s="261">
        <v>44197</v>
      </c>
      <c r="B1143" s="247" t="s">
        <v>8070</v>
      </c>
      <c r="C1143" s="259" t="s">
        <v>8071</v>
      </c>
      <c r="D1143" s="259" t="s">
        <v>8072</v>
      </c>
      <c r="E1143" s="407" t="s">
        <v>2836</v>
      </c>
      <c r="F1143" s="573"/>
      <c r="G1143" s="573">
        <v>44239</v>
      </c>
      <c r="H1143" s="574" t="s">
        <v>8073</v>
      </c>
      <c r="I1143" s="249" t="s">
        <v>153</v>
      </c>
      <c r="J1143" s="249">
        <f ca="1">H1143-CONTROLE!$A$2</f>
        <v>-647</v>
      </c>
      <c r="K1143" s="534" t="str">
        <f t="shared" ca="1" si="158"/>
        <v>ENCERRADO</v>
      </c>
      <c r="L1143" s="247" t="s">
        <v>8074</v>
      </c>
      <c r="M1143" s="247" t="s">
        <v>8075</v>
      </c>
      <c r="N1143" s="318" t="s">
        <v>8076</v>
      </c>
      <c r="O1143" s="259" t="s">
        <v>8077</v>
      </c>
      <c r="P1143" s="247" t="s">
        <v>2841</v>
      </c>
      <c r="Q1143" s="318" t="s">
        <v>8076</v>
      </c>
      <c r="R1143" s="259" t="s">
        <v>242</v>
      </c>
      <c r="S1143" s="247" t="s">
        <v>8083</v>
      </c>
      <c r="T1143" s="292" t="s">
        <v>8084</v>
      </c>
      <c r="U1143" s="318" t="s">
        <v>8085</v>
      </c>
      <c r="V1143" s="247" t="s">
        <v>8086</v>
      </c>
      <c r="W1143" s="247" t="s">
        <v>8087</v>
      </c>
      <c r="X1143" s="318" t="s">
        <v>8085</v>
      </c>
    </row>
    <row r="1144" spans="1:45" ht="14.25" customHeight="1">
      <c r="A1144" s="261">
        <v>44197</v>
      </c>
      <c r="B1144" s="247" t="s">
        <v>8070</v>
      </c>
      <c r="C1144" s="259" t="s">
        <v>8071</v>
      </c>
      <c r="D1144" s="259" t="s">
        <v>8072</v>
      </c>
      <c r="E1144" s="407" t="s">
        <v>2836</v>
      </c>
      <c r="F1144" s="573"/>
      <c r="G1144" s="573">
        <v>44239</v>
      </c>
      <c r="H1144" s="574" t="s">
        <v>8073</v>
      </c>
      <c r="I1144" s="249" t="s">
        <v>153</v>
      </c>
      <c r="J1144" s="249">
        <f ca="1">H1144-CONTROLE!$A$2</f>
        <v>-647</v>
      </c>
      <c r="K1144" s="534" t="str">
        <f t="shared" ca="1" si="158"/>
        <v>ENCERRADO</v>
      </c>
      <c r="L1144" s="247" t="s">
        <v>8074</v>
      </c>
      <c r="M1144" s="247" t="s">
        <v>8075</v>
      </c>
      <c r="N1144" s="318" t="s">
        <v>8076</v>
      </c>
      <c r="O1144" s="259" t="s">
        <v>8077</v>
      </c>
      <c r="P1144" s="247" t="s">
        <v>2841</v>
      </c>
      <c r="Q1144" s="318" t="s">
        <v>8076</v>
      </c>
      <c r="R1144" s="259" t="s">
        <v>770</v>
      </c>
      <c r="S1144" s="247" t="s">
        <v>8088</v>
      </c>
      <c r="T1144" s="292" t="s">
        <v>3193</v>
      </c>
      <c r="U1144" s="318" t="s">
        <v>8089</v>
      </c>
      <c r="V1144" s="247" t="s">
        <v>8090</v>
      </c>
      <c r="W1144" s="247" t="s">
        <v>3196</v>
      </c>
      <c r="X1144" s="318" t="s">
        <v>8089</v>
      </c>
    </row>
    <row r="1145" spans="1:45" ht="14.25" customHeight="1">
      <c r="A1145" s="58" t="s">
        <v>8091</v>
      </c>
      <c r="B1145" s="55" t="s">
        <v>7399</v>
      </c>
      <c r="C1145" s="55" t="s">
        <v>8092</v>
      </c>
      <c r="D1145" s="58" t="s">
        <v>6756</v>
      </c>
      <c r="E1145" s="49" t="s">
        <v>6757</v>
      </c>
      <c r="F1145" s="61"/>
      <c r="G1145" s="61">
        <v>44266</v>
      </c>
      <c r="H1145" s="62" t="s">
        <v>8093</v>
      </c>
      <c r="I1145" s="45" t="s">
        <v>41</v>
      </c>
      <c r="J1145" s="45">
        <f ca="1">H1145-CONTROLE!$A$2</f>
        <v>-619</v>
      </c>
      <c r="K1145" s="534" t="str">
        <f t="shared" ca="1" si="158"/>
        <v>ENCERRADO</v>
      </c>
      <c r="L1145" s="117"/>
      <c r="M1145" s="117"/>
      <c r="N1145" s="452"/>
      <c r="O1145" s="63"/>
      <c r="P1145" s="56"/>
      <c r="Q1145" s="452"/>
      <c r="R1145" s="572" t="s">
        <v>346</v>
      </c>
      <c r="S1145" s="55"/>
      <c r="T1145" s="119"/>
      <c r="U1145" s="452"/>
      <c r="V1145" s="64"/>
      <c r="W1145" s="64"/>
      <c r="X1145" s="452"/>
      <c r="Z1145" s="121"/>
      <c r="AA1145" s="121"/>
      <c r="AB1145" s="121"/>
      <c r="AC1145" s="121"/>
      <c r="AD1145" s="121"/>
      <c r="AE1145" s="121"/>
      <c r="AF1145" s="121"/>
      <c r="AG1145" s="121"/>
      <c r="AH1145" s="121"/>
      <c r="AI1145" s="121"/>
      <c r="AJ1145" s="121"/>
      <c r="AK1145" s="121"/>
      <c r="AL1145" s="121"/>
      <c r="AM1145" s="121"/>
      <c r="AN1145" s="121"/>
      <c r="AO1145" s="121"/>
      <c r="AP1145" s="121"/>
      <c r="AQ1145" s="121"/>
      <c r="AR1145" s="121"/>
      <c r="AS1145" s="121"/>
    </row>
    <row r="1146" spans="1:45" ht="14.25" customHeight="1">
      <c r="A1146" s="58" t="s">
        <v>8094</v>
      </c>
      <c r="B1146" s="55" t="s">
        <v>8095</v>
      </c>
      <c r="C1146" s="55"/>
      <c r="D1146" s="58" t="s">
        <v>7668</v>
      </c>
      <c r="E1146" s="49" t="s">
        <v>7013</v>
      </c>
      <c r="F1146" s="596" t="s">
        <v>25</v>
      </c>
      <c r="G1146" s="651">
        <v>44474</v>
      </c>
      <c r="H1146" s="652" t="s">
        <v>8096</v>
      </c>
      <c r="I1146" s="45" t="s">
        <v>199</v>
      </c>
      <c r="J1146" s="45">
        <f ca="1">H1146-CONTROLE!$A$2</f>
        <v>-597</v>
      </c>
      <c r="K1146" s="534" t="str">
        <f t="shared" ca="1" si="158"/>
        <v>ENCERRADO</v>
      </c>
      <c r="L1146" s="42" t="s">
        <v>8097</v>
      </c>
      <c r="M1146" s="42" t="s">
        <v>3114</v>
      </c>
      <c r="N1146" s="452" t="s">
        <v>8098</v>
      </c>
      <c r="O1146" s="42" t="s">
        <v>170</v>
      </c>
      <c r="P1146" s="42" t="s">
        <v>171</v>
      </c>
      <c r="Q1146" s="452" t="s">
        <v>8098</v>
      </c>
      <c r="R1146" s="122" t="s">
        <v>172</v>
      </c>
      <c r="S1146" s="42" t="s">
        <v>8099</v>
      </c>
      <c r="T1146" s="42" t="s">
        <v>3563</v>
      </c>
      <c r="U1146" s="452" t="s">
        <v>8100</v>
      </c>
      <c r="V1146" s="42" t="s">
        <v>8101</v>
      </c>
      <c r="W1146" s="42" t="s">
        <v>8102</v>
      </c>
      <c r="X1146" s="452" t="s">
        <v>8100</v>
      </c>
      <c r="Y1146" s="121"/>
      <c r="Z1146" s="48"/>
      <c r="AA1146" s="48"/>
      <c r="AB1146" s="48"/>
      <c r="AC1146" s="48"/>
      <c r="AD1146" s="48"/>
      <c r="AE1146" s="48"/>
      <c r="AF1146" s="48"/>
      <c r="AG1146" s="48"/>
      <c r="AH1146" s="48"/>
      <c r="AI1146" s="48"/>
      <c r="AJ1146" s="48"/>
      <c r="AK1146" s="48"/>
      <c r="AL1146" s="48"/>
      <c r="AM1146" s="48"/>
      <c r="AN1146" s="48"/>
      <c r="AO1146" s="48"/>
      <c r="AP1146" s="48"/>
      <c r="AQ1146" s="48"/>
      <c r="AR1146" s="48"/>
      <c r="AS1146" s="48"/>
    </row>
    <row r="1147" spans="1:45" ht="14.25" customHeight="1">
      <c r="A1147" s="58" t="s">
        <v>8103</v>
      </c>
      <c r="B1147" s="42" t="s">
        <v>8104</v>
      </c>
      <c r="C1147" s="55"/>
      <c r="D1147" s="58" t="s">
        <v>8105</v>
      </c>
      <c r="E1147" s="49" t="s">
        <v>7013</v>
      </c>
      <c r="F1147" s="61"/>
      <c r="G1147" s="61">
        <v>44468</v>
      </c>
      <c r="H1147" s="62" t="s">
        <v>8106</v>
      </c>
      <c r="I1147" s="45" t="s">
        <v>55</v>
      </c>
      <c r="J1147" s="45" t="e">
        <f ca="1">H1147-CONTROLE!$A$2</f>
        <v>#VALUE!</v>
      </c>
      <c r="K1147" s="534" t="e">
        <f t="shared" ca="1" si="158"/>
        <v>#VALUE!</v>
      </c>
      <c r="L1147" s="42" t="s">
        <v>6508</v>
      </c>
      <c r="M1147" s="42" t="s">
        <v>920</v>
      </c>
      <c r="N1147" s="551"/>
      <c r="O1147" s="551" t="s">
        <v>790</v>
      </c>
      <c r="P1147" s="551" t="s">
        <v>791</v>
      </c>
      <c r="Q1147" s="55"/>
      <c r="R1147" s="55" t="s">
        <v>553</v>
      </c>
      <c r="S1147" s="42" t="s">
        <v>787</v>
      </c>
      <c r="T1147" s="42" t="s">
        <v>788</v>
      </c>
      <c r="U1147" s="42"/>
      <c r="V1147" s="42" t="s">
        <v>6255</v>
      </c>
      <c r="W1147" s="42"/>
      <c r="X1147" s="48"/>
      <c r="Y1147" s="48"/>
      <c r="Z1147" s="48"/>
      <c r="AA1147" s="48"/>
      <c r="AB1147" s="48"/>
      <c r="AC1147" s="48"/>
      <c r="AD1147" s="48"/>
      <c r="AE1147" s="48"/>
      <c r="AF1147" s="48"/>
      <c r="AG1147" s="48"/>
      <c r="AH1147" s="48"/>
      <c r="AI1147" s="48"/>
      <c r="AJ1147" s="48"/>
      <c r="AK1147" s="48"/>
      <c r="AL1147" s="48"/>
      <c r="AM1147" s="48"/>
      <c r="AN1147" s="48"/>
      <c r="AO1147" s="48"/>
      <c r="AP1147" s="48"/>
      <c r="AQ1147" s="48"/>
      <c r="AR1147" s="48"/>
      <c r="AS1147" s="48"/>
    </row>
    <row r="1148" spans="1:45" ht="14.25" customHeight="1">
      <c r="A1148" s="58" t="s">
        <v>8107</v>
      </c>
      <c r="B1148" s="42" t="s">
        <v>7399</v>
      </c>
      <c r="C1148" s="58" t="s">
        <v>8108</v>
      </c>
      <c r="D1148" s="58" t="s">
        <v>7715</v>
      </c>
      <c r="E1148" s="49" t="s">
        <v>6757</v>
      </c>
      <c r="F1148" s="61"/>
      <c r="G1148" s="61">
        <v>44200</v>
      </c>
      <c r="H1148" s="62" t="s">
        <v>8016</v>
      </c>
      <c r="I1148" s="45" t="s">
        <v>138</v>
      </c>
      <c r="J1148" s="45">
        <f ca="1">H1148-CONTROLE!$A$2</f>
        <v>-685</v>
      </c>
      <c r="K1148" s="534" t="str">
        <f t="shared" ca="1" si="158"/>
        <v>ENCERRADO</v>
      </c>
      <c r="L1148" s="42" t="s">
        <v>27</v>
      </c>
      <c r="M1148" s="42" t="s">
        <v>28</v>
      </c>
      <c r="N1148" s="452" t="s">
        <v>8109</v>
      </c>
      <c r="O1148" s="42" t="s">
        <v>43</v>
      </c>
      <c r="P1148" s="42" t="s">
        <v>44</v>
      </c>
      <c r="Q1148" s="452" t="s">
        <v>8109</v>
      </c>
      <c r="R1148" s="629" t="s">
        <v>32</v>
      </c>
      <c r="S1148" s="42" t="s">
        <v>48</v>
      </c>
      <c r="T1148" s="65" t="s">
        <v>49</v>
      </c>
      <c r="U1148" s="452" t="s">
        <v>8110</v>
      </c>
      <c r="V1148" s="42" t="s">
        <v>4840</v>
      </c>
      <c r="W1148" s="65" t="s">
        <v>2708</v>
      </c>
      <c r="X1148" s="452" t="s">
        <v>8110</v>
      </c>
      <c r="Y1148" s="121"/>
      <c r="Z1148" s="121"/>
      <c r="AA1148" s="121"/>
      <c r="AB1148" s="121"/>
      <c r="AC1148" s="121"/>
      <c r="AD1148" s="121"/>
      <c r="AE1148" s="121"/>
      <c r="AF1148" s="121"/>
      <c r="AG1148" s="121"/>
      <c r="AH1148" s="121"/>
      <c r="AI1148" s="121"/>
      <c r="AJ1148" s="121"/>
      <c r="AK1148" s="121"/>
      <c r="AL1148" s="121"/>
      <c r="AM1148" s="121"/>
      <c r="AN1148" s="121"/>
      <c r="AO1148" s="121"/>
      <c r="AP1148" s="121"/>
      <c r="AQ1148" s="121"/>
      <c r="AR1148" s="121"/>
      <c r="AS1148" s="121"/>
    </row>
    <row r="1149" spans="1:45" ht="14.25" customHeight="1">
      <c r="A1149" s="58" t="s">
        <v>8111</v>
      </c>
      <c r="B1149" s="42" t="s">
        <v>7399</v>
      </c>
      <c r="C1149" s="55" t="s">
        <v>8112</v>
      </c>
      <c r="D1149" s="55" t="s">
        <v>7715</v>
      </c>
      <c r="E1149" s="49" t="s">
        <v>6757</v>
      </c>
      <c r="F1149" s="61"/>
      <c r="G1149" s="61">
        <v>44217</v>
      </c>
      <c r="H1149" s="62" t="s">
        <v>8113</v>
      </c>
      <c r="I1149" s="45" t="s">
        <v>138</v>
      </c>
      <c r="J1149" s="45">
        <f ca="1">H1149-CONTROLE!$A$2</f>
        <v>-668</v>
      </c>
      <c r="K1149" s="534" t="str">
        <f t="shared" ca="1" si="158"/>
        <v>ENCERRADO</v>
      </c>
      <c r="L1149" s="42" t="s">
        <v>857</v>
      </c>
      <c r="M1149" s="42" t="s">
        <v>285</v>
      </c>
      <c r="N1149" s="125" t="s">
        <v>8114</v>
      </c>
      <c r="O1149" s="42" t="s">
        <v>2268</v>
      </c>
      <c r="P1149" s="42" t="s">
        <v>4826</v>
      </c>
      <c r="Q1149" s="122" t="s">
        <v>8114</v>
      </c>
      <c r="R1149" s="55" t="s">
        <v>726</v>
      </c>
      <c r="S1149" s="42" t="s">
        <v>3369</v>
      </c>
      <c r="T1149" s="65" t="s">
        <v>8115</v>
      </c>
      <c r="U1149" s="122" t="s">
        <v>8116</v>
      </c>
      <c r="V1149" s="42" t="s">
        <v>8117</v>
      </c>
      <c r="W1149" s="42" t="s">
        <v>8118</v>
      </c>
      <c r="X1149" s="122" t="s">
        <v>8116</v>
      </c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</row>
    <row r="1150" spans="1:45" ht="14.25" customHeight="1">
      <c r="A1150" s="133" t="s">
        <v>8119</v>
      </c>
      <c r="B1150" s="134" t="s">
        <v>983</v>
      </c>
      <c r="C1150" s="135" t="s">
        <v>8120</v>
      </c>
      <c r="D1150" s="135" t="s">
        <v>8065</v>
      </c>
      <c r="E1150" s="136" t="s">
        <v>965</v>
      </c>
      <c r="F1150" s="136" t="s">
        <v>198</v>
      </c>
      <c r="G1150" s="137">
        <v>44414</v>
      </c>
      <c r="H1150" s="137" t="s">
        <v>8066</v>
      </c>
      <c r="I1150" s="138" t="s">
        <v>633</v>
      </c>
      <c r="J1150" s="138">
        <f ca="1">H1150-CONTROLE!$A$2</f>
        <v>-471</v>
      </c>
      <c r="K1150" s="653" t="s">
        <v>8121</v>
      </c>
      <c r="L1150" s="135" t="s">
        <v>264</v>
      </c>
      <c r="M1150" s="135" t="s">
        <v>265</v>
      </c>
      <c r="N1150" s="139" t="s">
        <v>8122</v>
      </c>
      <c r="O1150" s="135" t="s">
        <v>267</v>
      </c>
      <c r="P1150" s="135" t="s">
        <v>268</v>
      </c>
      <c r="Q1150" s="139" t="s">
        <v>8122</v>
      </c>
      <c r="R1150" s="135" t="s">
        <v>603</v>
      </c>
      <c r="S1150" s="135" t="s">
        <v>273</v>
      </c>
      <c r="T1150" s="135" t="s">
        <v>274</v>
      </c>
      <c r="U1150" s="139" t="s">
        <v>8123</v>
      </c>
      <c r="V1150" s="135" t="s">
        <v>891</v>
      </c>
      <c r="W1150" s="140" t="s">
        <v>271</v>
      </c>
      <c r="X1150" s="139" t="s">
        <v>8123</v>
      </c>
      <c r="Y1150" s="141"/>
      <c r="Z1150" s="141"/>
      <c r="AA1150" s="141"/>
      <c r="AB1150" s="141"/>
      <c r="AC1150" s="141"/>
      <c r="AD1150" s="141"/>
      <c r="AE1150" s="141"/>
      <c r="AF1150" s="141"/>
      <c r="AG1150" s="141"/>
      <c r="AH1150" s="141"/>
      <c r="AI1150" s="141"/>
      <c r="AJ1150" s="141"/>
      <c r="AK1150" s="141"/>
      <c r="AL1150" s="141"/>
      <c r="AM1150" s="141"/>
      <c r="AN1150" s="141"/>
      <c r="AO1150" s="141"/>
      <c r="AP1150" s="141"/>
      <c r="AQ1150" s="141"/>
      <c r="AR1150" s="141"/>
      <c r="AS1150" s="141"/>
    </row>
    <row r="1151" spans="1:45" ht="14.25" customHeight="1">
      <c r="A1151" s="133" t="s">
        <v>8119</v>
      </c>
      <c r="B1151" s="134" t="s">
        <v>983</v>
      </c>
      <c r="C1151" s="135" t="s">
        <v>8120</v>
      </c>
      <c r="D1151" s="135" t="s">
        <v>8065</v>
      </c>
      <c r="E1151" s="136" t="s">
        <v>965</v>
      </c>
      <c r="F1151" s="136" t="s">
        <v>198</v>
      </c>
      <c r="G1151" s="137">
        <v>44414</v>
      </c>
      <c r="H1151" s="137" t="s">
        <v>8066</v>
      </c>
      <c r="I1151" s="138" t="s">
        <v>633</v>
      </c>
      <c r="J1151" s="138">
        <f ca="1">H1151-CONTROLE!$A$2</f>
        <v>-471</v>
      </c>
      <c r="K1151" s="653" t="s">
        <v>8121</v>
      </c>
      <c r="L1151" s="135" t="s">
        <v>264</v>
      </c>
      <c r="M1151" s="135" t="s">
        <v>265</v>
      </c>
      <c r="N1151" s="139" t="s">
        <v>8122</v>
      </c>
      <c r="O1151" s="135" t="s">
        <v>267</v>
      </c>
      <c r="P1151" s="135" t="s">
        <v>268</v>
      </c>
      <c r="Q1151" s="139" t="s">
        <v>8122</v>
      </c>
      <c r="R1151" s="135" t="s">
        <v>269</v>
      </c>
      <c r="S1151" s="135" t="s">
        <v>8124</v>
      </c>
      <c r="T1151" s="135" t="s">
        <v>271</v>
      </c>
      <c r="U1151" s="139" t="s">
        <v>8123</v>
      </c>
      <c r="V1151" s="135" t="s">
        <v>264</v>
      </c>
      <c r="W1151" s="140" t="s">
        <v>265</v>
      </c>
      <c r="X1151" s="139" t="s">
        <v>8123</v>
      </c>
      <c r="Y1151" s="141"/>
      <c r="Z1151" s="141"/>
      <c r="AA1151" s="141"/>
      <c r="AB1151" s="141"/>
      <c r="AC1151" s="141"/>
      <c r="AD1151" s="141"/>
      <c r="AE1151" s="141"/>
      <c r="AF1151" s="141"/>
      <c r="AG1151" s="141"/>
      <c r="AH1151" s="141"/>
      <c r="AI1151" s="141"/>
      <c r="AJ1151" s="141"/>
      <c r="AK1151" s="141"/>
      <c r="AL1151" s="141"/>
      <c r="AM1151" s="141"/>
      <c r="AN1151" s="141"/>
      <c r="AO1151" s="141"/>
      <c r="AP1151" s="141"/>
      <c r="AQ1151" s="141"/>
      <c r="AR1151" s="141"/>
      <c r="AS1151" s="141"/>
    </row>
    <row r="1152" spans="1:45" ht="14.25" customHeight="1">
      <c r="A1152" s="58" t="s">
        <v>8125</v>
      </c>
      <c r="B1152" s="42" t="s">
        <v>8126</v>
      </c>
      <c r="C1152" s="55" t="s">
        <v>8127</v>
      </c>
      <c r="D1152" s="55" t="s">
        <v>8128</v>
      </c>
      <c r="E1152" s="49" t="s">
        <v>8129</v>
      </c>
      <c r="F1152" s="61"/>
      <c r="G1152" s="61">
        <v>44214</v>
      </c>
      <c r="H1152" s="62" t="s">
        <v>8130</v>
      </c>
      <c r="I1152" s="45" t="s">
        <v>138</v>
      </c>
      <c r="J1152" s="45">
        <f ca="1">H1152-CONTROLE!$A$2</f>
        <v>-671</v>
      </c>
      <c r="K1152" s="534" t="str">
        <f t="shared" ref="K1152:K1153" ca="1" si="159">IF(J1152&lt;=0,"ENCERRADO",IF(J1152&lt;=30,"URGENTE",IF(J1152&lt;=90,"PROVIDÊNCIAS","VIGENTE")))</f>
        <v>ENCERRADO</v>
      </c>
      <c r="L1152" s="42" t="s">
        <v>185</v>
      </c>
      <c r="M1152" s="42" t="s">
        <v>186</v>
      </c>
      <c r="N1152" s="122" t="s">
        <v>8131</v>
      </c>
      <c r="O1152" s="42" t="s">
        <v>6577</v>
      </c>
      <c r="P1152" s="42" t="s">
        <v>1767</v>
      </c>
      <c r="Q1152" s="122" t="s">
        <v>8131</v>
      </c>
      <c r="R1152" s="55" t="s">
        <v>187</v>
      </c>
      <c r="S1152" s="42" t="s">
        <v>2954</v>
      </c>
      <c r="T1152" s="65" t="s">
        <v>2955</v>
      </c>
      <c r="U1152" s="122" t="s">
        <v>8132</v>
      </c>
      <c r="V1152" s="42" t="s">
        <v>2957</v>
      </c>
      <c r="W1152" s="42" t="s">
        <v>2958</v>
      </c>
      <c r="X1152" s="122" t="s">
        <v>8132</v>
      </c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</row>
    <row r="1153" spans="1:45" ht="13.5" customHeight="1">
      <c r="A1153" s="58" t="s">
        <v>8133</v>
      </c>
      <c r="B1153" s="42" t="s">
        <v>7399</v>
      </c>
      <c r="C1153" s="55" t="s">
        <v>8134</v>
      </c>
      <c r="D1153" s="55" t="s">
        <v>7715</v>
      </c>
      <c r="E1153" s="49" t="s">
        <v>6757</v>
      </c>
      <c r="F1153" s="61"/>
      <c r="G1153" s="61">
        <v>44238</v>
      </c>
      <c r="H1153" s="62" t="s">
        <v>8135</v>
      </c>
      <c r="I1153" s="45" t="s">
        <v>153</v>
      </c>
      <c r="J1153" s="45" t="e">
        <f ca="1">H1153-CONTROLE!$A$2</f>
        <v>#VALUE!</v>
      </c>
      <c r="K1153" s="534" t="e">
        <f t="shared" ca="1" si="159"/>
        <v>#VALUE!</v>
      </c>
      <c r="L1153" s="55" t="s">
        <v>1093</v>
      </c>
      <c r="M1153" s="55" t="s">
        <v>73</v>
      </c>
      <c r="N1153" s="122" t="s">
        <v>8136</v>
      </c>
      <c r="O1153" s="42" t="s">
        <v>75</v>
      </c>
      <c r="P1153" s="42" t="s">
        <v>76</v>
      </c>
      <c r="Q1153" s="122" t="s">
        <v>8136</v>
      </c>
      <c r="R1153" s="55" t="s">
        <v>77</v>
      </c>
      <c r="S1153" s="42" t="s">
        <v>295</v>
      </c>
      <c r="T1153" s="42" t="s">
        <v>296</v>
      </c>
      <c r="U1153" s="122" t="s">
        <v>8137</v>
      </c>
      <c r="V1153" s="55" t="s">
        <v>297</v>
      </c>
      <c r="W1153" s="58" t="s">
        <v>298</v>
      </c>
      <c r="X1153" s="122" t="s">
        <v>8137</v>
      </c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</row>
    <row r="1154" spans="1:45" ht="14.25" customHeight="1">
      <c r="A1154" s="55" t="s">
        <v>8138</v>
      </c>
      <c r="B1154" s="55" t="s">
        <v>8139</v>
      </c>
      <c r="C1154" s="55" t="s">
        <v>8140</v>
      </c>
      <c r="D1154" s="55" t="s">
        <v>8141</v>
      </c>
      <c r="E1154" s="49" t="s">
        <v>8142</v>
      </c>
      <c r="F1154" s="49" t="s">
        <v>198</v>
      </c>
      <c r="G1154" s="61">
        <v>44410</v>
      </c>
      <c r="H1154" s="62" t="s">
        <v>8143</v>
      </c>
      <c r="I1154" s="45" t="s">
        <v>633</v>
      </c>
      <c r="J1154" s="45">
        <f ca="1">H1154-CONTROLE!$A$2</f>
        <v>-475</v>
      </c>
      <c r="K1154" s="37" t="s">
        <v>5480</v>
      </c>
      <c r="L1154" s="42" t="s">
        <v>4683</v>
      </c>
      <c r="M1154" s="42" t="s">
        <v>635</v>
      </c>
      <c r="N1154" s="122" t="s">
        <v>8144</v>
      </c>
      <c r="O1154" s="42" t="s">
        <v>636</v>
      </c>
      <c r="P1154" s="42" t="s">
        <v>637</v>
      </c>
      <c r="Q1154" s="122" t="s">
        <v>8145</v>
      </c>
      <c r="R1154" s="58" t="s">
        <v>639</v>
      </c>
      <c r="S1154" s="64" t="s">
        <v>3001</v>
      </c>
      <c r="T1154" s="64" t="s">
        <v>3002</v>
      </c>
      <c r="U1154" s="122" t="s">
        <v>8146</v>
      </c>
      <c r="V1154" s="42" t="s">
        <v>3004</v>
      </c>
      <c r="W1154" s="128" t="s">
        <v>3005</v>
      </c>
      <c r="X1154" s="122" t="s">
        <v>8146</v>
      </c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</row>
    <row r="1155" spans="1:45" ht="13.5" customHeight="1">
      <c r="A1155" s="58" t="s">
        <v>8147</v>
      </c>
      <c r="B1155" s="42" t="s">
        <v>7399</v>
      </c>
      <c r="C1155" s="55" t="s">
        <v>8148</v>
      </c>
      <c r="D1155" s="58" t="s">
        <v>7715</v>
      </c>
      <c r="E1155" s="49" t="s">
        <v>6757</v>
      </c>
      <c r="F1155" s="61"/>
      <c r="G1155" s="61">
        <v>44236</v>
      </c>
      <c r="H1155" s="62" t="s">
        <v>8149</v>
      </c>
      <c r="I1155" s="45" t="s">
        <v>153</v>
      </c>
      <c r="J1155" s="45">
        <f ca="1">H1155-CONTROLE!$A$2</f>
        <v>-649</v>
      </c>
      <c r="K1155" s="534" t="str">
        <f ca="1">IF(J1155&lt;=0,"ENCERRADO",IF(J1155&lt;=30,"URGENTE",IF(J1155&lt;=90,"PROVIDÊNCIAS","VIGENTE")))</f>
        <v>ENCERRADO</v>
      </c>
      <c r="L1155" s="42" t="s">
        <v>110</v>
      </c>
      <c r="M1155" s="42" t="s">
        <v>477</v>
      </c>
      <c r="N1155" s="122" t="s">
        <v>8150</v>
      </c>
      <c r="O1155" s="42" t="s">
        <v>113</v>
      </c>
      <c r="P1155" s="42" t="s">
        <v>479</v>
      </c>
      <c r="Q1155" s="122" t="s">
        <v>8150</v>
      </c>
      <c r="R1155" s="55" t="s">
        <v>115</v>
      </c>
      <c r="S1155" s="42" t="s">
        <v>1592</v>
      </c>
      <c r="T1155" s="128" t="s">
        <v>1593</v>
      </c>
      <c r="U1155" s="122" t="s">
        <v>8151</v>
      </c>
      <c r="V1155" s="42" t="s">
        <v>665</v>
      </c>
      <c r="W1155" s="42" t="s">
        <v>666</v>
      </c>
      <c r="X1155" s="122" t="s">
        <v>8151</v>
      </c>
    </row>
    <row r="1156" spans="1:45" ht="14.25" customHeight="1">
      <c r="A1156" s="58" t="s">
        <v>8152</v>
      </c>
      <c r="B1156" s="42" t="s">
        <v>983</v>
      </c>
      <c r="C1156" s="55" t="s">
        <v>8153</v>
      </c>
      <c r="D1156" s="58" t="s">
        <v>8065</v>
      </c>
      <c r="E1156" s="49" t="s">
        <v>965</v>
      </c>
      <c r="F1156" s="49" t="s">
        <v>198</v>
      </c>
      <c r="G1156" s="61">
        <v>44418</v>
      </c>
      <c r="H1156" s="62" t="s">
        <v>8154</v>
      </c>
      <c r="I1156" s="45" t="s">
        <v>633</v>
      </c>
      <c r="J1156" s="45" t="e">
        <f ca="1">H1156-CONTROLE!$A$2</f>
        <v>#VALUE!</v>
      </c>
      <c r="K1156" s="534" t="s">
        <v>8155</v>
      </c>
      <c r="L1156" s="42" t="s">
        <v>8156</v>
      </c>
      <c r="M1156" s="42" t="s">
        <v>8157</v>
      </c>
      <c r="N1156" s="122" t="s">
        <v>8158</v>
      </c>
      <c r="O1156" s="42" t="s">
        <v>8159</v>
      </c>
      <c r="P1156" s="42" t="s">
        <v>8160</v>
      </c>
      <c r="Q1156" s="122" t="s">
        <v>8158</v>
      </c>
      <c r="R1156" s="55" t="s">
        <v>808</v>
      </c>
      <c r="S1156" s="42" t="s">
        <v>377</v>
      </c>
      <c r="T1156" s="128" t="s">
        <v>6116</v>
      </c>
      <c r="U1156" s="122" t="s">
        <v>8161</v>
      </c>
      <c r="V1156" s="42" t="s">
        <v>809</v>
      </c>
      <c r="W1156" s="42" t="s">
        <v>376</v>
      </c>
      <c r="X1156" s="122" t="s">
        <v>8161</v>
      </c>
      <c r="Y1156" s="123"/>
    </row>
    <row r="1157" spans="1:45" ht="13.5" customHeight="1">
      <c r="A1157" s="261">
        <v>44228</v>
      </c>
      <c r="B1157" s="247" t="s">
        <v>8070</v>
      </c>
      <c r="C1157" s="259" t="s">
        <v>8162</v>
      </c>
      <c r="D1157" s="259" t="s">
        <v>8163</v>
      </c>
      <c r="E1157" s="407" t="s">
        <v>2836</v>
      </c>
      <c r="F1157" s="275"/>
      <c r="G1157" s="275">
        <v>44259</v>
      </c>
      <c r="H1157" s="574" t="s">
        <v>8164</v>
      </c>
      <c r="I1157" s="338" t="s">
        <v>41</v>
      </c>
      <c r="J1157" s="249">
        <f ca="1">H1157-CONTROLE!$A$2</f>
        <v>-627</v>
      </c>
      <c r="K1157" s="534" t="str">
        <f t="shared" ref="K1157:K1160" ca="1" si="160">IF(J1157&lt;=0,"ENCERRADO",IF(J1157&lt;=30,"URGENTE",IF(J1157&lt;=90,"PROVIDÊNCIAS","VIGENTE")))</f>
        <v>ENCERRADO</v>
      </c>
      <c r="L1157" s="247" t="s">
        <v>5372</v>
      </c>
      <c r="M1157" s="259" t="s">
        <v>5373</v>
      </c>
      <c r="N1157" s="316" t="s">
        <v>8165</v>
      </c>
      <c r="O1157" s="259" t="s">
        <v>6367</v>
      </c>
      <c r="P1157" s="259" t="s">
        <v>8166</v>
      </c>
      <c r="Q1157" s="316" t="s">
        <v>8165</v>
      </c>
      <c r="R1157" s="259" t="s">
        <v>470</v>
      </c>
      <c r="S1157" s="247" t="s">
        <v>8078</v>
      </c>
      <c r="T1157" s="292" t="s">
        <v>8079</v>
      </c>
      <c r="U1157" s="316" t="s">
        <v>8167</v>
      </c>
      <c r="V1157" s="247" t="s">
        <v>8081</v>
      </c>
      <c r="W1157" s="247" t="s">
        <v>8082</v>
      </c>
      <c r="X1157" s="316" t="s">
        <v>8167</v>
      </c>
    </row>
    <row r="1158" spans="1:45" ht="13.5" customHeight="1">
      <c r="A1158" s="261">
        <v>44228</v>
      </c>
      <c r="B1158" s="247" t="s">
        <v>8070</v>
      </c>
      <c r="C1158" s="259" t="s">
        <v>8162</v>
      </c>
      <c r="D1158" s="259" t="s">
        <v>8163</v>
      </c>
      <c r="E1158" s="407" t="s">
        <v>2836</v>
      </c>
      <c r="F1158" s="275"/>
      <c r="G1158" s="275">
        <v>44259</v>
      </c>
      <c r="H1158" s="574" t="s">
        <v>8164</v>
      </c>
      <c r="I1158" s="338" t="s">
        <v>41</v>
      </c>
      <c r="J1158" s="249">
        <f ca="1">H1158-CONTROLE!$A$2</f>
        <v>-627</v>
      </c>
      <c r="K1158" s="534" t="str">
        <f t="shared" ca="1" si="160"/>
        <v>ENCERRADO</v>
      </c>
      <c r="L1158" s="247" t="s">
        <v>5372</v>
      </c>
      <c r="M1158" s="259" t="s">
        <v>5373</v>
      </c>
      <c r="N1158" s="316" t="s">
        <v>8165</v>
      </c>
      <c r="O1158" s="259" t="s">
        <v>6367</v>
      </c>
      <c r="P1158" s="259" t="s">
        <v>8166</v>
      </c>
      <c r="Q1158" s="316" t="s">
        <v>8165</v>
      </c>
      <c r="R1158" s="259" t="s">
        <v>242</v>
      </c>
      <c r="S1158" s="247" t="s">
        <v>8083</v>
      </c>
      <c r="T1158" s="292" t="s">
        <v>8084</v>
      </c>
      <c r="U1158" s="318" t="s">
        <v>8168</v>
      </c>
      <c r="V1158" s="247" t="s">
        <v>8086</v>
      </c>
      <c r="W1158" s="247" t="s">
        <v>8087</v>
      </c>
      <c r="X1158" s="318" t="s">
        <v>8168</v>
      </c>
    </row>
    <row r="1159" spans="1:45" ht="13.5" customHeight="1">
      <c r="A1159" s="261">
        <v>44228</v>
      </c>
      <c r="B1159" s="247" t="s">
        <v>8070</v>
      </c>
      <c r="C1159" s="259" t="s">
        <v>8162</v>
      </c>
      <c r="D1159" s="259" t="s">
        <v>8163</v>
      </c>
      <c r="E1159" s="407" t="s">
        <v>2836</v>
      </c>
      <c r="F1159" s="275"/>
      <c r="G1159" s="275">
        <v>44259</v>
      </c>
      <c r="H1159" s="574" t="s">
        <v>8164</v>
      </c>
      <c r="I1159" s="338" t="s">
        <v>41</v>
      </c>
      <c r="J1159" s="249">
        <f ca="1">H1159-CONTROLE!$A$2</f>
        <v>-627</v>
      </c>
      <c r="K1159" s="534" t="str">
        <f t="shared" ca="1" si="160"/>
        <v>ENCERRADO</v>
      </c>
      <c r="L1159" s="247" t="s">
        <v>5372</v>
      </c>
      <c r="M1159" s="259" t="s">
        <v>5373</v>
      </c>
      <c r="N1159" s="316" t="s">
        <v>8165</v>
      </c>
      <c r="O1159" s="259" t="s">
        <v>6367</v>
      </c>
      <c r="P1159" s="259" t="s">
        <v>8166</v>
      </c>
      <c r="Q1159" s="316" t="s">
        <v>8165</v>
      </c>
      <c r="R1159" s="259" t="s">
        <v>770</v>
      </c>
      <c r="S1159" s="247" t="s">
        <v>8088</v>
      </c>
      <c r="T1159" s="292" t="s">
        <v>3193</v>
      </c>
      <c r="U1159" s="316" t="s">
        <v>8169</v>
      </c>
      <c r="V1159" s="247" t="s">
        <v>8090</v>
      </c>
      <c r="W1159" s="247" t="s">
        <v>3196</v>
      </c>
      <c r="X1159" s="316" t="s">
        <v>8169</v>
      </c>
    </row>
    <row r="1160" spans="1:45" ht="14.25" customHeight="1">
      <c r="A1160" s="58" t="s">
        <v>8170</v>
      </c>
      <c r="B1160" s="42" t="s">
        <v>7029</v>
      </c>
      <c r="C1160" s="58" t="s">
        <v>8171</v>
      </c>
      <c r="D1160" s="42" t="s">
        <v>7031</v>
      </c>
      <c r="E1160" s="49" t="s">
        <v>1903</v>
      </c>
      <c r="F1160" s="49" t="s">
        <v>25</v>
      </c>
      <c r="G1160" s="61">
        <v>44387</v>
      </c>
      <c r="H1160" s="62" t="s">
        <v>8172</v>
      </c>
      <c r="I1160" s="45" t="s">
        <v>236</v>
      </c>
      <c r="J1160" s="45" t="e">
        <f ca="1">H1160-CONTROLE!$A$2</f>
        <v>#VALUE!</v>
      </c>
      <c r="K1160" s="37" t="e">
        <f t="shared" ca="1" si="160"/>
        <v>#VALUE!</v>
      </c>
      <c r="L1160" s="55" t="s">
        <v>8173</v>
      </c>
      <c r="M1160" s="55" t="s">
        <v>8174</v>
      </c>
      <c r="N1160" s="122" t="s">
        <v>8175</v>
      </c>
      <c r="O1160" s="42" t="s">
        <v>6673</v>
      </c>
      <c r="P1160" s="42" t="s">
        <v>3902</v>
      </c>
      <c r="Q1160" s="122" t="s">
        <v>8175</v>
      </c>
      <c r="R1160" s="55" t="s">
        <v>242</v>
      </c>
      <c r="S1160" s="42" t="s">
        <v>8176</v>
      </c>
      <c r="T1160" s="128" t="s">
        <v>3899</v>
      </c>
      <c r="U1160" s="122" t="s">
        <v>8177</v>
      </c>
      <c r="V1160" s="42" t="s">
        <v>8178</v>
      </c>
      <c r="W1160" s="42" t="s">
        <v>8179</v>
      </c>
      <c r="X1160" s="122" t="s">
        <v>8177</v>
      </c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</row>
    <row r="1161" spans="1:45" ht="14.25" customHeight="1">
      <c r="A1161" s="133" t="s">
        <v>8180</v>
      </c>
      <c r="B1161" s="134" t="s">
        <v>983</v>
      </c>
      <c r="C1161" s="135" t="s">
        <v>8181</v>
      </c>
      <c r="D1161" s="135" t="s">
        <v>8065</v>
      </c>
      <c r="E1161" s="136" t="s">
        <v>965</v>
      </c>
      <c r="F1161" s="136" t="s">
        <v>198</v>
      </c>
      <c r="G1161" s="137">
        <v>44417</v>
      </c>
      <c r="H1161" s="137" t="s">
        <v>8182</v>
      </c>
      <c r="I1161" s="138" t="s">
        <v>633</v>
      </c>
      <c r="J1161" s="138">
        <f ca="1">H1161-CONTROLE!$A$2</f>
        <v>-468</v>
      </c>
      <c r="K1161" s="653" t="s">
        <v>8183</v>
      </c>
      <c r="L1161" s="135" t="s">
        <v>4683</v>
      </c>
      <c r="M1161" s="135" t="s">
        <v>635</v>
      </c>
      <c r="N1161" s="139" t="s">
        <v>8184</v>
      </c>
      <c r="O1161" s="135" t="s">
        <v>636</v>
      </c>
      <c r="P1161" s="135" t="s">
        <v>637</v>
      </c>
      <c r="Q1161" s="139" t="s">
        <v>8184</v>
      </c>
      <c r="R1161" s="135" t="s">
        <v>639</v>
      </c>
      <c r="S1161" s="135" t="s">
        <v>792</v>
      </c>
      <c r="T1161" s="135" t="s">
        <v>793</v>
      </c>
      <c r="U1161" s="139" t="s">
        <v>8185</v>
      </c>
      <c r="V1161" s="135" t="s">
        <v>829</v>
      </c>
      <c r="W1161" s="140" t="s">
        <v>830</v>
      </c>
      <c r="X1161" s="139" t="s">
        <v>8185</v>
      </c>
      <c r="Y1161" s="141"/>
      <c r="Z1161" s="141"/>
      <c r="AA1161" s="141"/>
      <c r="AB1161" s="141"/>
      <c r="AC1161" s="141"/>
      <c r="AD1161" s="141"/>
      <c r="AE1161" s="141"/>
      <c r="AF1161" s="141"/>
      <c r="AG1161" s="141"/>
      <c r="AH1161" s="141"/>
      <c r="AI1161" s="141"/>
      <c r="AJ1161" s="141"/>
      <c r="AK1161" s="141"/>
      <c r="AL1161" s="141"/>
      <c r="AM1161" s="141"/>
      <c r="AN1161" s="141"/>
      <c r="AO1161" s="141"/>
      <c r="AP1161" s="141"/>
      <c r="AQ1161" s="141"/>
      <c r="AR1161" s="141"/>
      <c r="AS1161" s="141"/>
    </row>
    <row r="1162" spans="1:45" ht="13.5" customHeight="1">
      <c r="A1162" s="58" t="s">
        <v>8186</v>
      </c>
      <c r="B1162" s="58" t="s">
        <v>7399</v>
      </c>
      <c r="C1162" s="58" t="s">
        <v>8187</v>
      </c>
      <c r="D1162" s="58" t="s">
        <v>6756</v>
      </c>
      <c r="E1162" s="49" t="s">
        <v>6757</v>
      </c>
      <c r="F1162" s="116"/>
      <c r="G1162" s="116">
        <v>44239</v>
      </c>
      <c r="H1162" s="62" t="s">
        <v>8188</v>
      </c>
      <c r="I1162" s="45" t="s">
        <v>153</v>
      </c>
      <c r="J1162" s="45" t="e">
        <f ca="1">H1162-CONTROLE!$A$2</f>
        <v>#VALUE!</v>
      </c>
      <c r="K1162" s="534" t="e">
        <f t="shared" ref="K1162:K1167" ca="1" si="161">IF(J1162&lt;=0,"ENCERRADO",IF(J1162&lt;=30,"URGENTE",IF(J1162&lt;=90,"PROVIDÊNCIAS","VIGENTE")))</f>
        <v>#VALUE!</v>
      </c>
      <c r="L1162" s="55" t="s">
        <v>1093</v>
      </c>
      <c r="M1162" s="55" t="s">
        <v>73</v>
      </c>
      <c r="N1162" s="122" t="s">
        <v>8189</v>
      </c>
      <c r="O1162" s="42" t="s">
        <v>75</v>
      </c>
      <c r="P1162" s="42" t="s">
        <v>76</v>
      </c>
      <c r="Q1162" s="122" t="s">
        <v>8189</v>
      </c>
      <c r="R1162" s="55" t="s">
        <v>77</v>
      </c>
      <c r="S1162" s="42" t="s">
        <v>295</v>
      </c>
      <c r="T1162" s="42" t="s">
        <v>296</v>
      </c>
      <c r="U1162" s="122" t="s">
        <v>8190</v>
      </c>
      <c r="V1162" s="58" t="s">
        <v>297</v>
      </c>
      <c r="W1162" s="58" t="s">
        <v>298</v>
      </c>
      <c r="X1162" s="122" t="s">
        <v>8190</v>
      </c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</row>
    <row r="1163" spans="1:45" ht="13.5" customHeight="1">
      <c r="A1163" s="58" t="s">
        <v>8191</v>
      </c>
      <c r="B1163" s="58" t="s">
        <v>8192</v>
      </c>
      <c r="C1163" s="58" t="s">
        <v>8192</v>
      </c>
      <c r="D1163" s="55" t="s">
        <v>8193</v>
      </c>
      <c r="E1163" s="49" t="s">
        <v>7013</v>
      </c>
      <c r="F1163" s="116"/>
      <c r="G1163" s="116">
        <v>44364</v>
      </c>
      <c r="H1163" s="62" t="s">
        <v>8194</v>
      </c>
      <c r="I1163" s="45" t="s">
        <v>26</v>
      </c>
      <c r="J1163" s="45" t="e">
        <f ca="1">H1163-CONTROLE!$A$2</f>
        <v>#VALUE!</v>
      </c>
      <c r="K1163" s="534" t="e">
        <f t="shared" ca="1" si="161"/>
        <v>#VALUE!</v>
      </c>
      <c r="L1163" s="42" t="s">
        <v>7589</v>
      </c>
      <c r="M1163" s="42" t="s">
        <v>8195</v>
      </c>
      <c r="N1163" s="122" t="s">
        <v>8196</v>
      </c>
      <c r="O1163" s="42" t="s">
        <v>379</v>
      </c>
      <c r="P1163" s="42" t="s">
        <v>8160</v>
      </c>
      <c r="Q1163" s="122" t="s">
        <v>8196</v>
      </c>
      <c r="R1163" s="55" t="s">
        <v>808</v>
      </c>
      <c r="S1163" s="42" t="s">
        <v>5116</v>
      </c>
      <c r="T1163" s="42" t="s">
        <v>7898</v>
      </c>
      <c r="U1163" s="122" t="s">
        <v>8197</v>
      </c>
      <c r="V1163" s="42" t="s">
        <v>8198</v>
      </c>
      <c r="W1163" s="42" t="s">
        <v>376</v>
      </c>
      <c r="X1163" s="122" t="s">
        <v>8197</v>
      </c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</row>
    <row r="1164" spans="1:45" ht="14.25" customHeight="1">
      <c r="A1164" s="55" t="s">
        <v>8199</v>
      </c>
      <c r="B1164" s="42" t="s">
        <v>8200</v>
      </c>
      <c r="C1164" s="55" t="s">
        <v>8201</v>
      </c>
      <c r="D1164" s="42" t="s">
        <v>8202</v>
      </c>
      <c r="E1164" s="49" t="s">
        <v>7013</v>
      </c>
      <c r="F1164" s="61"/>
      <c r="G1164" s="61">
        <v>44385</v>
      </c>
      <c r="H1164" s="62" t="s">
        <v>8203</v>
      </c>
      <c r="I1164" s="45" t="s">
        <v>26</v>
      </c>
      <c r="J1164" s="45">
        <f ca="1">H1164-CONTROLE!$A$2</f>
        <v>-689</v>
      </c>
      <c r="K1164" s="534" t="str">
        <f t="shared" ca="1" si="161"/>
        <v>ENCERRADO</v>
      </c>
      <c r="L1164" s="42" t="s">
        <v>154</v>
      </c>
      <c r="M1164" s="42" t="s">
        <v>155</v>
      </c>
      <c r="N1164" s="122" t="s">
        <v>8204</v>
      </c>
      <c r="O1164" s="42" t="s">
        <v>5894</v>
      </c>
      <c r="P1164" s="42" t="s">
        <v>6633</v>
      </c>
      <c r="Q1164" s="122" t="s">
        <v>8204</v>
      </c>
      <c r="R1164" s="55" t="s">
        <v>160</v>
      </c>
      <c r="S1164" s="42" t="s">
        <v>8205</v>
      </c>
      <c r="T1164" s="128" t="s">
        <v>585</v>
      </c>
      <c r="U1164" s="122" t="s">
        <v>8206</v>
      </c>
      <c r="V1164" s="42" t="s">
        <v>8207</v>
      </c>
      <c r="W1164" s="42" t="s">
        <v>885</v>
      </c>
      <c r="X1164" s="122" t="s">
        <v>8206</v>
      </c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</row>
    <row r="1165" spans="1:45" ht="14.25" customHeight="1">
      <c r="A1165" s="133" t="s">
        <v>8208</v>
      </c>
      <c r="B1165" s="134" t="s">
        <v>7399</v>
      </c>
      <c r="C1165" s="135" t="s">
        <v>8209</v>
      </c>
      <c r="D1165" s="135" t="s">
        <v>6756</v>
      </c>
      <c r="E1165" s="136" t="s">
        <v>6757</v>
      </c>
      <c r="F1165" s="136" t="s">
        <v>25</v>
      </c>
      <c r="G1165" s="137">
        <v>44300</v>
      </c>
      <c r="H1165" s="137" t="s">
        <v>8210</v>
      </c>
      <c r="I1165" s="138" t="s">
        <v>199</v>
      </c>
      <c r="J1165" s="138">
        <f ca="1">H1165-CONTROLE!$A$2</f>
        <v>-585</v>
      </c>
      <c r="K1165" s="653" t="str">
        <f t="shared" ca="1" si="161"/>
        <v>ENCERRADO</v>
      </c>
      <c r="L1165" s="135" t="s">
        <v>7066</v>
      </c>
      <c r="M1165" s="135" t="s">
        <v>7067</v>
      </c>
      <c r="N1165" s="139" t="s">
        <v>8211</v>
      </c>
      <c r="O1165" s="135" t="s">
        <v>3536</v>
      </c>
      <c r="P1165" s="135" t="s">
        <v>1188</v>
      </c>
      <c r="Q1165" s="139" t="s">
        <v>8211</v>
      </c>
      <c r="R1165" s="135" t="s">
        <v>187</v>
      </c>
      <c r="S1165" s="135" t="s">
        <v>7068</v>
      </c>
      <c r="T1165" s="135" t="s">
        <v>7069</v>
      </c>
      <c r="U1165" s="139" t="s">
        <v>8212</v>
      </c>
      <c r="V1165" s="135" t="s">
        <v>876</v>
      </c>
      <c r="W1165" s="140" t="s">
        <v>877</v>
      </c>
      <c r="X1165" s="139" t="s">
        <v>8212</v>
      </c>
      <c r="Y1165" s="141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</row>
    <row r="1166" spans="1:45" ht="14.25" customHeight="1">
      <c r="A1166" s="55" t="s">
        <v>8213</v>
      </c>
      <c r="B1166" s="42" t="s">
        <v>8214</v>
      </c>
      <c r="C1166" s="55" t="s">
        <v>8215</v>
      </c>
      <c r="D1166" s="42" t="s">
        <v>8216</v>
      </c>
      <c r="E1166" s="49" t="s">
        <v>7013</v>
      </c>
      <c r="F1166" s="61"/>
      <c r="G1166" s="61">
        <v>44376</v>
      </c>
      <c r="H1166" s="62" t="s">
        <v>8194</v>
      </c>
      <c r="I1166" s="45" t="s">
        <v>26</v>
      </c>
      <c r="J1166" s="45" t="e">
        <f ca="1">H1166-CONTROLE!$A$2</f>
        <v>#VALUE!</v>
      </c>
      <c r="K1166" s="534" t="e">
        <f t="shared" ca="1" si="161"/>
        <v>#VALUE!</v>
      </c>
      <c r="L1166" s="42" t="s">
        <v>1308</v>
      </c>
      <c r="M1166" s="42" t="s">
        <v>1309</v>
      </c>
      <c r="N1166" s="122" t="s">
        <v>8217</v>
      </c>
      <c r="O1166" s="55" t="s">
        <v>5962</v>
      </c>
      <c r="P1166" s="55" t="s">
        <v>5963</v>
      </c>
      <c r="Q1166" s="122" t="s">
        <v>8217</v>
      </c>
      <c r="R1166" s="55" t="s">
        <v>90</v>
      </c>
      <c r="S1166" s="42" t="s">
        <v>5105</v>
      </c>
      <c r="T1166" s="128" t="s">
        <v>8218</v>
      </c>
      <c r="U1166" s="122" t="s">
        <v>8219</v>
      </c>
      <c r="V1166" s="42" t="s">
        <v>3599</v>
      </c>
      <c r="W1166" s="42" t="s">
        <v>3600</v>
      </c>
      <c r="X1166" s="122" t="s">
        <v>8219</v>
      </c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</row>
    <row r="1167" spans="1:45" ht="14.25" customHeight="1">
      <c r="A1167" s="55" t="s">
        <v>8220</v>
      </c>
      <c r="B1167" s="42" t="s">
        <v>8221</v>
      </c>
      <c r="C1167" s="55" t="s">
        <v>8222</v>
      </c>
      <c r="D1167" s="42" t="s">
        <v>7697</v>
      </c>
      <c r="E1167" s="49" t="s">
        <v>7013</v>
      </c>
      <c r="F1167" s="61"/>
      <c r="G1167" s="61">
        <v>44426</v>
      </c>
      <c r="H1167" s="62" t="s">
        <v>8194</v>
      </c>
      <c r="I1167" s="45" t="s">
        <v>26</v>
      </c>
      <c r="J1167" s="45" t="e">
        <f ca="1">H1167-CONTROLE!$A$2</f>
        <v>#VALUE!</v>
      </c>
      <c r="K1167" s="534" t="e">
        <f t="shared" ca="1" si="161"/>
        <v>#VALUE!</v>
      </c>
      <c r="L1167" s="654" t="s">
        <v>264</v>
      </c>
      <c r="M1167" s="654" t="s">
        <v>8223</v>
      </c>
      <c r="N1167" s="655" t="s">
        <v>8224</v>
      </c>
      <c r="O1167" s="654" t="s">
        <v>1597</v>
      </c>
      <c r="P1167" s="654" t="s">
        <v>268</v>
      </c>
      <c r="Q1167" s="655" t="s">
        <v>8224</v>
      </c>
      <c r="R1167" s="58" t="s">
        <v>8225</v>
      </c>
      <c r="S1167" s="654" t="s">
        <v>2930</v>
      </c>
      <c r="T1167" s="654" t="s">
        <v>2931</v>
      </c>
      <c r="U1167" s="655" t="s">
        <v>8226</v>
      </c>
      <c r="V1167" s="656" t="s">
        <v>1475</v>
      </c>
      <c r="W1167" s="42" t="s">
        <v>1476</v>
      </c>
      <c r="X1167" s="655" t="s">
        <v>8226</v>
      </c>
      <c r="Y1167" s="657"/>
      <c r="Z1167" s="657"/>
      <c r="AA1167" s="657"/>
      <c r="AB1167" s="657"/>
      <c r="AC1167" s="657"/>
      <c r="AD1167" s="657"/>
      <c r="AE1167" s="657"/>
      <c r="AF1167" s="657"/>
      <c r="AG1167" s="657"/>
      <c r="AH1167" s="657"/>
      <c r="AI1167" s="657"/>
      <c r="AJ1167" s="657"/>
      <c r="AK1167" s="657"/>
      <c r="AL1167" s="657"/>
      <c r="AM1167" s="657"/>
      <c r="AN1167" s="657"/>
      <c r="AO1167" s="657"/>
      <c r="AP1167" s="657"/>
      <c r="AQ1167" s="657"/>
      <c r="AR1167" s="657"/>
      <c r="AS1167" s="657"/>
    </row>
    <row r="1168" spans="1:45" ht="14.25" customHeight="1">
      <c r="A1168" s="366" t="s">
        <v>8227</v>
      </c>
      <c r="B1168" s="58" t="s">
        <v>8228</v>
      </c>
      <c r="C1168" s="58"/>
      <c r="D1168" s="58" t="s">
        <v>8229</v>
      </c>
      <c r="E1168" s="49" t="s">
        <v>8230</v>
      </c>
      <c r="F1168" s="61"/>
      <c r="G1168" s="61">
        <v>44250</v>
      </c>
      <c r="H1168" s="62" t="s">
        <v>8231</v>
      </c>
      <c r="I1168" s="45" t="s">
        <v>153</v>
      </c>
      <c r="J1168" s="45" t="e">
        <f ca="1">H1168-CONTROLE!$A$2</f>
        <v>#VALUE!</v>
      </c>
      <c r="K1168" s="534" t="s">
        <v>6485</v>
      </c>
      <c r="L1168" s="42" t="s">
        <v>304</v>
      </c>
      <c r="M1168" s="42" t="s">
        <v>305</v>
      </c>
      <c r="N1168" s="122" t="s">
        <v>8232</v>
      </c>
      <c r="O1168" s="42" t="s">
        <v>307</v>
      </c>
      <c r="P1168" s="42" t="s">
        <v>308</v>
      </c>
      <c r="Q1168" s="122" t="s">
        <v>8232</v>
      </c>
      <c r="R1168" s="55" t="s">
        <v>309</v>
      </c>
      <c r="S1168" s="42" t="s">
        <v>2785</v>
      </c>
      <c r="T1168" s="42" t="s">
        <v>311</v>
      </c>
      <c r="U1168" s="122" t="s">
        <v>8233</v>
      </c>
      <c r="V1168" s="58" t="s">
        <v>1199</v>
      </c>
      <c r="W1168" s="58" t="s">
        <v>681</v>
      </c>
      <c r="X1168" s="122" t="s">
        <v>8233</v>
      </c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</row>
    <row r="1169" spans="1:45" ht="14.25" customHeight="1">
      <c r="A1169" s="133" t="s">
        <v>8234</v>
      </c>
      <c r="B1169" s="134" t="s">
        <v>8235</v>
      </c>
      <c r="C1169" s="135" t="s">
        <v>8236</v>
      </c>
      <c r="D1169" s="135" t="s">
        <v>1781</v>
      </c>
      <c r="E1169" s="136" t="s">
        <v>1072</v>
      </c>
      <c r="F1169" s="137"/>
      <c r="G1169" s="137">
        <v>44244</v>
      </c>
      <c r="H1169" s="137" t="s">
        <v>8237</v>
      </c>
      <c r="I1169" s="138" t="s">
        <v>153</v>
      </c>
      <c r="J1169" s="138">
        <f ca="1">H1169-CONTROLE!$A$2</f>
        <v>-641</v>
      </c>
      <c r="K1169" s="653" t="str">
        <f t="shared" ref="K1169:K1184" ca="1" si="162">IF(J1169&lt;=0,"ENCERRADO",IF(J1169&lt;=30,"URGENTE",IF(J1169&lt;=90,"PROVIDÊNCIAS","VIGENTE")))</f>
        <v>ENCERRADO</v>
      </c>
      <c r="L1169" s="135" t="s">
        <v>6019</v>
      </c>
      <c r="M1169" s="135" t="s">
        <v>5909</v>
      </c>
      <c r="N1169" s="139" t="s">
        <v>8238</v>
      </c>
      <c r="O1169" s="135" t="s">
        <v>1134</v>
      </c>
      <c r="P1169" s="135" t="s">
        <v>342</v>
      </c>
      <c r="Q1169" s="139" t="s">
        <v>8238</v>
      </c>
      <c r="R1169" s="135" t="s">
        <v>346</v>
      </c>
      <c r="S1169" s="135" t="s">
        <v>1645</v>
      </c>
      <c r="T1169" s="135" t="s">
        <v>8239</v>
      </c>
      <c r="U1169" s="139" t="s">
        <v>8240</v>
      </c>
      <c r="V1169" s="135" t="s">
        <v>8241</v>
      </c>
      <c r="W1169" s="140" t="s">
        <v>1649</v>
      </c>
      <c r="X1169" s="139" t="s">
        <v>8240</v>
      </c>
      <c r="Z1169" s="141"/>
      <c r="AA1169" s="141"/>
      <c r="AB1169" s="141"/>
      <c r="AC1169" s="141"/>
      <c r="AD1169" s="141"/>
      <c r="AE1169" s="141"/>
      <c r="AF1169" s="141"/>
      <c r="AG1169" s="141"/>
      <c r="AH1169" s="141"/>
      <c r="AI1169" s="141"/>
      <c r="AJ1169" s="141"/>
      <c r="AK1169" s="141"/>
      <c r="AL1169" s="141"/>
      <c r="AM1169" s="141"/>
      <c r="AN1169" s="141"/>
      <c r="AO1169" s="141"/>
      <c r="AP1169" s="141"/>
      <c r="AQ1169" s="141"/>
      <c r="AR1169" s="141"/>
      <c r="AS1169" s="141"/>
    </row>
    <row r="1170" spans="1:45" ht="12.75">
      <c r="A1170" s="58" t="s">
        <v>8242</v>
      </c>
      <c r="B1170" s="58" t="s">
        <v>954</v>
      </c>
      <c r="C1170" s="58" t="s">
        <v>8243</v>
      </c>
      <c r="D1170" s="58" t="s">
        <v>8244</v>
      </c>
      <c r="E1170" s="49" t="s">
        <v>7742</v>
      </c>
      <c r="F1170" s="116"/>
      <c r="G1170" s="116">
        <v>44270</v>
      </c>
      <c r="H1170" s="62" t="s">
        <v>8245</v>
      </c>
      <c r="I1170" s="45" t="s">
        <v>41</v>
      </c>
      <c r="J1170" s="45">
        <f ca="1">H1170-CONTROLE!$A$2</f>
        <v>-616</v>
      </c>
      <c r="K1170" s="534" t="str">
        <f t="shared" ca="1" si="162"/>
        <v>ENCERRADO</v>
      </c>
      <c r="L1170" s="42" t="s">
        <v>857</v>
      </c>
      <c r="M1170" s="42" t="s">
        <v>1124</v>
      </c>
      <c r="N1170" s="122" t="s">
        <v>8246</v>
      </c>
      <c r="O1170" s="42" t="s">
        <v>281</v>
      </c>
      <c r="P1170" s="42" t="s">
        <v>282</v>
      </c>
      <c r="Q1170" s="122" t="s">
        <v>8246</v>
      </c>
      <c r="R1170" s="55" t="s">
        <v>726</v>
      </c>
      <c r="S1170" s="42" t="s">
        <v>287</v>
      </c>
      <c r="T1170" s="374" t="s">
        <v>288</v>
      </c>
      <c r="U1170" s="122" t="s">
        <v>8247</v>
      </c>
      <c r="V1170" s="42" t="s">
        <v>289</v>
      </c>
      <c r="W1170" s="42" t="s">
        <v>290</v>
      </c>
      <c r="X1170" s="122" t="s">
        <v>8247</v>
      </c>
      <c r="Y1170" s="57"/>
      <c r="Z1170" s="57"/>
      <c r="AA1170" s="57"/>
      <c r="AB1170" s="57"/>
      <c r="AC1170" s="57"/>
      <c r="AD1170" s="57"/>
      <c r="AE1170" s="57"/>
      <c r="AF1170" s="57"/>
      <c r="AG1170" s="57"/>
      <c r="AH1170" s="57"/>
      <c r="AI1170" s="57"/>
      <c r="AJ1170" s="57"/>
      <c r="AK1170" s="57"/>
      <c r="AL1170" s="57"/>
      <c r="AM1170" s="57"/>
      <c r="AN1170" s="57"/>
      <c r="AO1170" s="57"/>
      <c r="AP1170" s="57"/>
      <c r="AQ1170" s="57"/>
      <c r="AR1170" s="57"/>
      <c r="AS1170" s="57"/>
    </row>
    <row r="1171" spans="1:45" ht="14.25" customHeight="1">
      <c r="A1171" s="133" t="s">
        <v>8248</v>
      </c>
      <c r="B1171" s="134" t="s">
        <v>8249</v>
      </c>
      <c r="C1171" s="135" t="s">
        <v>8250</v>
      </c>
      <c r="D1171" s="135" t="s">
        <v>6471</v>
      </c>
      <c r="E1171" s="136" t="s">
        <v>1903</v>
      </c>
      <c r="F1171" s="136" t="s">
        <v>25</v>
      </c>
      <c r="G1171" s="137">
        <v>44531</v>
      </c>
      <c r="H1171" s="137">
        <v>44986</v>
      </c>
      <c r="I1171" s="138" t="s">
        <v>41</v>
      </c>
      <c r="J1171" s="138">
        <f ca="1">H1171-CONTROLE!$A$2</f>
        <v>-264</v>
      </c>
      <c r="K1171" s="142" t="str">
        <f t="shared" ca="1" si="162"/>
        <v>ENCERRADO</v>
      </c>
      <c r="L1171" s="135" t="s">
        <v>8251</v>
      </c>
      <c r="M1171" s="135" t="s">
        <v>3093</v>
      </c>
      <c r="N1171" s="139" t="s">
        <v>8252</v>
      </c>
      <c r="O1171" s="135" t="s">
        <v>6615</v>
      </c>
      <c r="P1171" s="135" t="s">
        <v>5178</v>
      </c>
      <c r="Q1171" s="139" t="s">
        <v>8252</v>
      </c>
      <c r="R1171" s="135" t="s">
        <v>172</v>
      </c>
      <c r="S1171" s="135" t="s">
        <v>5175</v>
      </c>
      <c r="T1171" s="135" t="s">
        <v>5176</v>
      </c>
      <c r="U1171" s="139" t="s">
        <v>8253</v>
      </c>
      <c r="V1171" s="135" t="s">
        <v>6616</v>
      </c>
      <c r="W1171" s="140" t="s">
        <v>3834</v>
      </c>
      <c r="X1171" s="139" t="s">
        <v>8253</v>
      </c>
      <c r="Y1171" s="141"/>
      <c r="Z1171" s="141"/>
      <c r="AA1171" s="141"/>
      <c r="AB1171" s="141"/>
      <c r="AC1171" s="141"/>
      <c r="AD1171" s="141"/>
      <c r="AE1171" s="141"/>
      <c r="AF1171" s="141"/>
      <c r="AG1171" s="141"/>
      <c r="AH1171" s="141"/>
      <c r="AI1171" s="141"/>
      <c r="AJ1171" s="141"/>
      <c r="AK1171" s="141"/>
      <c r="AL1171" s="141"/>
      <c r="AM1171" s="141"/>
      <c r="AN1171" s="141"/>
      <c r="AO1171" s="141"/>
      <c r="AP1171" s="141"/>
      <c r="AQ1171" s="141"/>
      <c r="AR1171" s="141"/>
      <c r="AS1171" s="141"/>
    </row>
    <row r="1172" spans="1:45" ht="14.25" customHeight="1">
      <c r="A1172" s="55" t="s">
        <v>8254</v>
      </c>
      <c r="B1172" s="58" t="s">
        <v>1046</v>
      </c>
      <c r="C1172" s="58" t="s">
        <v>8255</v>
      </c>
      <c r="D1172" s="55" t="s">
        <v>8256</v>
      </c>
      <c r="E1172" s="49" t="s">
        <v>1049</v>
      </c>
      <c r="F1172" s="49" t="s">
        <v>25</v>
      </c>
      <c r="G1172" s="116">
        <v>44539</v>
      </c>
      <c r="H1172" s="62" t="s">
        <v>8257</v>
      </c>
      <c r="I1172" s="45" t="s">
        <v>26</v>
      </c>
      <c r="J1172" s="45" t="e">
        <f ca="1">H1172-CONTROLE!$A$2</f>
        <v>#VALUE!</v>
      </c>
      <c r="K1172" s="37" t="e">
        <f t="shared" ca="1" si="162"/>
        <v>#VALUE!</v>
      </c>
      <c r="L1172" s="658" t="s">
        <v>897</v>
      </c>
      <c r="M1172" s="658" t="s">
        <v>898</v>
      </c>
      <c r="N1172" s="658" t="s">
        <v>8258</v>
      </c>
      <c r="O1172" s="659" t="s">
        <v>694</v>
      </c>
      <c r="P1172" s="659" t="s">
        <v>695</v>
      </c>
      <c r="Q1172" s="58" t="s">
        <v>8258</v>
      </c>
      <c r="R1172" s="58" t="s">
        <v>444</v>
      </c>
      <c r="S1172" s="659" t="s">
        <v>1294</v>
      </c>
      <c r="T1172" s="51" t="s">
        <v>2217</v>
      </c>
      <c r="U1172" s="659" t="s">
        <v>8259</v>
      </c>
      <c r="V1172" s="59" t="s">
        <v>895</v>
      </c>
      <c r="W1172" s="42" t="s">
        <v>895</v>
      </c>
      <c r="X1172" s="42" t="s">
        <v>8259</v>
      </c>
      <c r="Y1172" s="48"/>
      <c r="Z1172" s="48"/>
      <c r="AA1172" s="48"/>
      <c r="AB1172" s="48"/>
      <c r="AC1172" s="48"/>
      <c r="AD1172" s="48"/>
      <c r="AE1172" s="48"/>
      <c r="AF1172" s="48"/>
      <c r="AG1172" s="48"/>
      <c r="AH1172" s="48"/>
      <c r="AI1172" s="48"/>
      <c r="AJ1172" s="48"/>
      <c r="AK1172" s="48"/>
      <c r="AL1172" s="48"/>
      <c r="AM1172" s="48"/>
      <c r="AN1172" s="48"/>
      <c r="AO1172" s="48"/>
      <c r="AP1172" s="48"/>
      <c r="AQ1172" s="48"/>
      <c r="AR1172" s="48"/>
      <c r="AS1172" s="48"/>
    </row>
    <row r="1173" spans="1:45" ht="14.25" customHeight="1">
      <c r="A1173" s="133" t="s">
        <v>8260</v>
      </c>
      <c r="B1173" s="134" t="s">
        <v>8261</v>
      </c>
      <c r="C1173" s="135" t="s">
        <v>8262</v>
      </c>
      <c r="D1173" s="135" t="s">
        <v>8263</v>
      </c>
      <c r="E1173" s="136" t="s">
        <v>1605</v>
      </c>
      <c r="F1173" s="136" t="s">
        <v>25</v>
      </c>
      <c r="G1173" s="137">
        <v>44573</v>
      </c>
      <c r="H1173" s="137" t="s">
        <v>8264</v>
      </c>
      <c r="I1173" s="138" t="s">
        <v>199</v>
      </c>
      <c r="J1173" s="138">
        <f ca="1">H1173-CONTROLE!$A$2</f>
        <v>-588</v>
      </c>
      <c r="K1173" s="653" t="str">
        <f t="shared" ca="1" si="162"/>
        <v>ENCERRADO</v>
      </c>
      <c r="L1173" s="135" t="s">
        <v>748</v>
      </c>
      <c r="M1173" s="135" t="s">
        <v>3743</v>
      </c>
      <c r="N1173" s="139" t="s">
        <v>8265</v>
      </c>
      <c r="O1173" s="135" t="s">
        <v>1263</v>
      </c>
      <c r="P1173" s="135" t="s">
        <v>8266</v>
      </c>
      <c r="Q1173" s="139" t="s">
        <v>8265</v>
      </c>
      <c r="R1173" s="135" t="s">
        <v>8267</v>
      </c>
      <c r="S1173" s="135" t="s">
        <v>868</v>
      </c>
      <c r="T1173" s="135" t="s">
        <v>7403</v>
      </c>
      <c r="U1173" s="139" t="s">
        <v>8268</v>
      </c>
      <c r="V1173" s="135" t="s">
        <v>397</v>
      </c>
      <c r="W1173" s="140" t="s">
        <v>2762</v>
      </c>
      <c r="X1173" s="139" t="s">
        <v>8268</v>
      </c>
      <c r="Y1173" s="141"/>
      <c r="Z1173" s="57"/>
      <c r="AA1173" s="57"/>
      <c r="AB1173" s="57"/>
      <c r="AC1173" s="57"/>
      <c r="AD1173" s="57"/>
      <c r="AE1173" s="57"/>
      <c r="AF1173" s="57"/>
      <c r="AG1173" s="57"/>
      <c r="AH1173" s="57"/>
      <c r="AI1173" s="57"/>
      <c r="AJ1173" s="57"/>
      <c r="AK1173" s="57"/>
      <c r="AL1173" s="57"/>
      <c r="AM1173" s="57"/>
      <c r="AN1173" s="57"/>
      <c r="AO1173" s="57"/>
      <c r="AP1173" s="57"/>
      <c r="AQ1173" s="57"/>
      <c r="AR1173" s="57"/>
      <c r="AS1173" s="57"/>
    </row>
    <row r="1174" spans="1:45" ht="14.25" customHeight="1">
      <c r="A1174" s="133" t="s">
        <v>8260</v>
      </c>
      <c r="B1174" s="134" t="s">
        <v>8261</v>
      </c>
      <c r="C1174" s="135" t="s">
        <v>8262</v>
      </c>
      <c r="D1174" s="135" t="s">
        <v>8263</v>
      </c>
      <c r="E1174" s="136" t="s">
        <v>1605</v>
      </c>
      <c r="F1174" s="136" t="s">
        <v>25</v>
      </c>
      <c r="G1174" s="137">
        <v>44573</v>
      </c>
      <c r="H1174" s="137" t="s">
        <v>8264</v>
      </c>
      <c r="I1174" s="138" t="s">
        <v>199</v>
      </c>
      <c r="J1174" s="138">
        <f ca="1">H1174-CONTROLE!$A$2</f>
        <v>-588</v>
      </c>
      <c r="K1174" s="653" t="str">
        <f t="shared" ca="1" si="162"/>
        <v>ENCERRADO</v>
      </c>
      <c r="L1174" s="135" t="s">
        <v>748</v>
      </c>
      <c r="M1174" s="135" t="s">
        <v>3743</v>
      </c>
      <c r="N1174" s="139" t="s">
        <v>8265</v>
      </c>
      <c r="O1174" s="135" t="s">
        <v>1263</v>
      </c>
      <c r="P1174" s="135" t="s">
        <v>8266</v>
      </c>
      <c r="Q1174" s="139" t="s">
        <v>8265</v>
      </c>
      <c r="R1174" s="135" t="s">
        <v>8269</v>
      </c>
      <c r="S1174" s="135" t="s">
        <v>1725</v>
      </c>
      <c r="T1174" s="135" t="s">
        <v>6419</v>
      </c>
      <c r="U1174" s="139" t="s">
        <v>8268</v>
      </c>
      <c r="V1174" s="135" t="s">
        <v>6213</v>
      </c>
      <c r="W1174" s="140" t="s">
        <v>5309</v>
      </c>
      <c r="X1174" s="139" t="s">
        <v>8268</v>
      </c>
      <c r="Y1174" s="141"/>
      <c r="Z1174" s="57"/>
      <c r="AA1174" s="57"/>
      <c r="AB1174" s="57"/>
      <c r="AC1174" s="57"/>
      <c r="AD1174" s="57"/>
      <c r="AE1174" s="57"/>
      <c r="AF1174" s="57"/>
      <c r="AG1174" s="57"/>
      <c r="AH1174" s="57"/>
      <c r="AI1174" s="57"/>
      <c r="AJ1174" s="57"/>
      <c r="AK1174" s="57"/>
      <c r="AL1174" s="57"/>
      <c r="AM1174" s="57"/>
      <c r="AN1174" s="57"/>
      <c r="AO1174" s="57"/>
      <c r="AP1174" s="57"/>
      <c r="AQ1174" s="57"/>
      <c r="AR1174" s="57"/>
      <c r="AS1174" s="57"/>
    </row>
    <row r="1175" spans="1:45" ht="15.75" customHeight="1">
      <c r="A1175" s="58" t="s">
        <v>8270</v>
      </c>
      <c r="B1175" s="58" t="s">
        <v>8249</v>
      </c>
      <c r="C1175" s="58" t="s">
        <v>8271</v>
      </c>
      <c r="D1175" s="58" t="s">
        <v>6471</v>
      </c>
      <c r="E1175" s="49" t="s">
        <v>1903</v>
      </c>
      <c r="F1175" s="43" t="s">
        <v>25</v>
      </c>
      <c r="G1175" s="43">
        <v>44525</v>
      </c>
      <c r="H1175" s="62" t="s">
        <v>8272</v>
      </c>
      <c r="I1175" s="45" t="s">
        <v>153</v>
      </c>
      <c r="J1175" s="45">
        <f ca="1">H1175-CONTROLE!$A$2</f>
        <v>-269</v>
      </c>
      <c r="K1175" s="534" t="str">
        <f t="shared" ca="1" si="162"/>
        <v>ENCERRADO</v>
      </c>
      <c r="L1175" s="63" t="s">
        <v>2420</v>
      </c>
      <c r="M1175" s="42" t="s">
        <v>2421</v>
      </c>
      <c r="N1175" s="42" t="s">
        <v>8273</v>
      </c>
      <c r="O1175" s="42" t="s">
        <v>8274</v>
      </c>
      <c r="P1175" s="42" t="s">
        <v>548</v>
      </c>
      <c r="Q1175" s="55" t="s">
        <v>8273</v>
      </c>
      <c r="R1175" s="55" t="s">
        <v>553</v>
      </c>
      <c r="S1175" s="58" t="s">
        <v>8275</v>
      </c>
      <c r="T1175" s="63" t="s">
        <v>2507</v>
      </c>
      <c r="U1175" s="55" t="s">
        <v>8276</v>
      </c>
      <c r="V1175" s="55" t="s">
        <v>2509</v>
      </c>
      <c r="W1175" s="55" t="s">
        <v>2510</v>
      </c>
      <c r="X1175" s="57" t="s">
        <v>8276</v>
      </c>
      <c r="Y1175" s="57"/>
      <c r="Z1175" s="57"/>
      <c r="AA1175" s="57"/>
      <c r="AB1175" s="57"/>
      <c r="AC1175" s="57"/>
      <c r="AD1175" s="57"/>
      <c r="AE1175" s="57"/>
      <c r="AF1175" s="57"/>
      <c r="AG1175" s="57"/>
      <c r="AH1175" s="57"/>
      <c r="AI1175" s="57"/>
      <c r="AJ1175" s="57"/>
      <c r="AK1175" s="57"/>
      <c r="AL1175" s="57"/>
      <c r="AM1175" s="57"/>
      <c r="AN1175" s="57"/>
      <c r="AO1175" s="57"/>
      <c r="AP1175" s="57"/>
      <c r="AQ1175" s="57"/>
      <c r="AR1175" s="57"/>
      <c r="AS1175" s="57"/>
    </row>
    <row r="1176" spans="1:45" ht="15.75" customHeight="1">
      <c r="A1176" s="58" t="s">
        <v>8277</v>
      </c>
      <c r="B1176" s="58" t="s">
        <v>8278</v>
      </c>
      <c r="C1176" s="58" t="s">
        <v>8279</v>
      </c>
      <c r="D1176" s="58" t="s">
        <v>8280</v>
      </c>
      <c r="E1176" s="49" t="s">
        <v>7013</v>
      </c>
      <c r="F1176" s="43"/>
      <c r="G1176" s="43" t="s">
        <v>8281</v>
      </c>
      <c r="H1176" s="62"/>
      <c r="I1176" s="45"/>
      <c r="J1176" s="45">
        <f ca="1">H1176-CONTROLE!$A$2</f>
        <v>-45250</v>
      </c>
      <c r="K1176" s="534" t="str">
        <f t="shared" ca="1" si="162"/>
        <v>ENCERRADO</v>
      </c>
      <c r="L1176" s="63" t="s">
        <v>1134</v>
      </c>
      <c r="M1176" s="42" t="s">
        <v>342</v>
      </c>
      <c r="N1176" s="42"/>
      <c r="O1176" s="42" t="s">
        <v>736</v>
      </c>
      <c r="P1176" s="42" t="s">
        <v>8282</v>
      </c>
      <c r="Q1176" s="55"/>
      <c r="R1176" s="55" t="s">
        <v>346</v>
      </c>
      <c r="S1176" s="58" t="s">
        <v>8283</v>
      </c>
      <c r="T1176" s="63" t="s">
        <v>862</v>
      </c>
      <c r="U1176" s="55"/>
      <c r="V1176" s="55" t="s">
        <v>859</v>
      </c>
      <c r="W1176" s="55" t="s">
        <v>8284</v>
      </c>
      <c r="X1176" s="57"/>
      <c r="Y1176" s="57"/>
      <c r="Z1176" s="57"/>
      <c r="AA1176" s="57"/>
      <c r="AB1176" s="57"/>
      <c r="AC1176" s="57"/>
      <c r="AD1176" s="57"/>
      <c r="AE1176" s="57"/>
      <c r="AF1176" s="57"/>
      <c r="AG1176" s="57"/>
      <c r="AH1176" s="57"/>
      <c r="AI1176" s="57"/>
      <c r="AJ1176" s="57"/>
      <c r="AK1176" s="57"/>
      <c r="AL1176" s="57"/>
      <c r="AM1176" s="57"/>
      <c r="AN1176" s="57"/>
      <c r="AO1176" s="57"/>
      <c r="AP1176" s="57"/>
      <c r="AQ1176" s="57"/>
      <c r="AR1176" s="57"/>
      <c r="AS1176" s="57"/>
    </row>
    <row r="1177" spans="1:45" ht="14.25" customHeight="1">
      <c r="A1177" s="58" t="s">
        <v>8285</v>
      </c>
      <c r="B1177" s="58" t="s">
        <v>8286</v>
      </c>
      <c r="C1177" s="58" t="s">
        <v>8287</v>
      </c>
      <c r="D1177" s="58" t="s">
        <v>7150</v>
      </c>
      <c r="E1177" s="49" t="s">
        <v>7013</v>
      </c>
      <c r="F1177" s="660"/>
      <c r="G1177" s="660">
        <v>44385</v>
      </c>
      <c r="H1177" s="62" t="s">
        <v>8203</v>
      </c>
      <c r="I1177" s="45" t="s">
        <v>26</v>
      </c>
      <c r="J1177" s="45">
        <f ca="1">H1177-CONTROLE!$A$2</f>
        <v>-689</v>
      </c>
      <c r="K1177" s="534" t="str">
        <f t="shared" ca="1" si="162"/>
        <v>ENCERRADO</v>
      </c>
      <c r="L1177" s="63" t="s">
        <v>284</v>
      </c>
      <c r="M1177" s="42" t="s">
        <v>285</v>
      </c>
      <c r="N1177" s="452" t="s">
        <v>8288</v>
      </c>
      <c r="O1177" s="42" t="s">
        <v>289</v>
      </c>
      <c r="P1177" s="42" t="s">
        <v>290</v>
      </c>
      <c r="Q1177" s="452" t="s">
        <v>8288</v>
      </c>
      <c r="R1177" s="55" t="s">
        <v>726</v>
      </c>
      <c r="S1177" s="58" t="s">
        <v>287</v>
      </c>
      <c r="T1177" s="63" t="s">
        <v>288</v>
      </c>
      <c r="U1177" s="452" t="s">
        <v>8289</v>
      </c>
      <c r="V1177" s="55" t="s">
        <v>8290</v>
      </c>
      <c r="W1177" s="55" t="s">
        <v>8291</v>
      </c>
      <c r="X1177" s="452" t="s">
        <v>8289</v>
      </c>
      <c r="Y1177" s="121"/>
      <c r="Z1177" s="121"/>
      <c r="AA1177" s="121"/>
      <c r="AB1177" s="121"/>
      <c r="AC1177" s="121"/>
      <c r="AD1177" s="121"/>
      <c r="AE1177" s="121"/>
      <c r="AF1177" s="121"/>
      <c r="AG1177" s="121"/>
      <c r="AH1177" s="121"/>
      <c r="AI1177" s="121"/>
      <c r="AJ1177" s="121"/>
      <c r="AK1177" s="121"/>
      <c r="AL1177" s="121"/>
      <c r="AM1177" s="121"/>
      <c r="AN1177" s="121"/>
      <c r="AO1177" s="121"/>
      <c r="AP1177" s="121"/>
      <c r="AQ1177" s="121"/>
      <c r="AR1177" s="121"/>
      <c r="AS1177" s="121"/>
    </row>
    <row r="1178" spans="1:45" ht="14.25" customHeight="1">
      <c r="A1178" s="261">
        <v>44256</v>
      </c>
      <c r="B1178" s="247" t="s">
        <v>8070</v>
      </c>
      <c r="C1178" s="259" t="s">
        <v>8292</v>
      </c>
      <c r="D1178" s="259" t="s">
        <v>8293</v>
      </c>
      <c r="E1178" s="407" t="s">
        <v>2836</v>
      </c>
      <c r="F1178" s="573"/>
      <c r="G1178" s="573">
        <v>44250</v>
      </c>
      <c r="H1178" s="574" t="s">
        <v>8294</v>
      </c>
      <c r="I1178" s="249" t="s">
        <v>153</v>
      </c>
      <c r="J1178" s="249">
        <f ca="1">H1178-CONTROLE!$A$2</f>
        <v>-636</v>
      </c>
      <c r="K1178" s="534" t="str">
        <f t="shared" ca="1" si="162"/>
        <v>ENCERRADO</v>
      </c>
      <c r="L1178" s="259" t="s">
        <v>8077</v>
      </c>
      <c r="M1178" s="247" t="s">
        <v>2841</v>
      </c>
      <c r="N1178" s="318" t="s">
        <v>8295</v>
      </c>
      <c r="O1178" s="247" t="s">
        <v>8074</v>
      </c>
      <c r="P1178" s="247" t="s">
        <v>8075</v>
      </c>
      <c r="Q1178" s="318" t="s">
        <v>8295</v>
      </c>
      <c r="R1178" s="259" t="s">
        <v>470</v>
      </c>
      <c r="S1178" s="247" t="s">
        <v>8078</v>
      </c>
      <c r="T1178" s="292" t="s">
        <v>8079</v>
      </c>
      <c r="U1178" s="318" t="s">
        <v>8296</v>
      </c>
      <c r="V1178" s="247" t="s">
        <v>8081</v>
      </c>
      <c r="W1178" s="247" t="s">
        <v>8082</v>
      </c>
      <c r="X1178" s="318" t="s">
        <v>8296</v>
      </c>
    </row>
    <row r="1179" spans="1:45" ht="14.25" customHeight="1">
      <c r="A1179" s="261">
        <v>44256</v>
      </c>
      <c r="B1179" s="247" t="s">
        <v>8070</v>
      </c>
      <c r="C1179" s="259" t="s">
        <v>8292</v>
      </c>
      <c r="D1179" s="259" t="s">
        <v>8293</v>
      </c>
      <c r="E1179" s="407" t="s">
        <v>2836</v>
      </c>
      <c r="F1179" s="573"/>
      <c r="G1179" s="573">
        <v>44250</v>
      </c>
      <c r="H1179" s="574" t="s">
        <v>8294</v>
      </c>
      <c r="I1179" s="249" t="s">
        <v>153</v>
      </c>
      <c r="J1179" s="249">
        <f ca="1">H1179-CONTROLE!$A$2</f>
        <v>-636</v>
      </c>
      <c r="K1179" s="534" t="str">
        <f t="shared" ca="1" si="162"/>
        <v>ENCERRADO</v>
      </c>
      <c r="L1179" s="259" t="s">
        <v>8077</v>
      </c>
      <c r="M1179" s="247" t="s">
        <v>2841</v>
      </c>
      <c r="N1179" s="318" t="s">
        <v>8295</v>
      </c>
      <c r="O1179" s="247" t="s">
        <v>8074</v>
      </c>
      <c r="P1179" s="247" t="s">
        <v>8075</v>
      </c>
      <c r="Q1179" s="318" t="s">
        <v>8295</v>
      </c>
      <c r="R1179" s="259" t="s">
        <v>242</v>
      </c>
      <c r="S1179" s="247" t="s">
        <v>8083</v>
      </c>
      <c r="T1179" s="292" t="s">
        <v>8084</v>
      </c>
      <c r="U1179" s="318" t="s">
        <v>8297</v>
      </c>
      <c r="V1179" s="247" t="s">
        <v>8086</v>
      </c>
      <c r="W1179" s="247" t="s">
        <v>8087</v>
      </c>
      <c r="X1179" s="318" t="s">
        <v>8297</v>
      </c>
    </row>
    <row r="1180" spans="1:45" ht="14.25" customHeight="1">
      <c r="A1180" s="261">
        <v>44256</v>
      </c>
      <c r="B1180" s="247" t="s">
        <v>8070</v>
      </c>
      <c r="C1180" s="259" t="s">
        <v>8292</v>
      </c>
      <c r="D1180" s="259" t="s">
        <v>8293</v>
      </c>
      <c r="E1180" s="407" t="s">
        <v>2836</v>
      </c>
      <c r="F1180" s="573"/>
      <c r="G1180" s="573">
        <v>44250</v>
      </c>
      <c r="H1180" s="574" t="s">
        <v>8294</v>
      </c>
      <c r="I1180" s="249" t="s">
        <v>153</v>
      </c>
      <c r="J1180" s="249">
        <f ca="1">H1180-CONTROLE!$A$2</f>
        <v>-636</v>
      </c>
      <c r="K1180" s="534" t="str">
        <f t="shared" ca="1" si="162"/>
        <v>ENCERRADO</v>
      </c>
      <c r="L1180" s="259" t="s">
        <v>8077</v>
      </c>
      <c r="M1180" s="247" t="s">
        <v>2841</v>
      </c>
      <c r="N1180" s="318" t="s">
        <v>8295</v>
      </c>
      <c r="O1180" s="247" t="s">
        <v>8074</v>
      </c>
      <c r="P1180" s="247" t="s">
        <v>8075</v>
      </c>
      <c r="Q1180" s="318" t="s">
        <v>8295</v>
      </c>
      <c r="R1180" s="259" t="s">
        <v>770</v>
      </c>
      <c r="S1180" s="247" t="s">
        <v>8088</v>
      </c>
      <c r="T1180" s="292" t="s">
        <v>3193</v>
      </c>
      <c r="U1180" s="318" t="s">
        <v>8298</v>
      </c>
      <c r="V1180" s="247" t="s">
        <v>8090</v>
      </c>
      <c r="W1180" s="247" t="s">
        <v>3196</v>
      </c>
      <c r="X1180" s="318" t="s">
        <v>8298</v>
      </c>
    </row>
    <row r="1181" spans="1:45" ht="14.25" customHeight="1">
      <c r="A1181" s="55" t="s">
        <v>8299</v>
      </c>
      <c r="B1181" s="58" t="s">
        <v>8300</v>
      </c>
      <c r="C1181" s="58" t="s">
        <v>8301</v>
      </c>
      <c r="D1181" s="58" t="s">
        <v>8302</v>
      </c>
      <c r="E1181" s="49" t="s">
        <v>8303</v>
      </c>
      <c r="F1181" s="49" t="s">
        <v>198</v>
      </c>
      <c r="G1181" s="61">
        <v>44545</v>
      </c>
      <c r="H1181" s="62" t="s">
        <v>8304</v>
      </c>
      <c r="I1181" s="45" t="s">
        <v>26</v>
      </c>
      <c r="J1181" s="45">
        <f ca="1">H1181-CONTROLE!$A$2</f>
        <v>-340</v>
      </c>
      <c r="K1181" s="37" t="str">
        <f t="shared" ca="1" si="162"/>
        <v>ENCERRADO</v>
      </c>
      <c r="L1181" s="659" t="s">
        <v>7034</v>
      </c>
      <c r="M1181" s="659" t="s">
        <v>7035</v>
      </c>
      <c r="N1181" s="655" t="s">
        <v>8305</v>
      </c>
      <c r="O1181" s="659" t="s">
        <v>8306</v>
      </c>
      <c r="P1181" s="659" t="s">
        <v>1745</v>
      </c>
      <c r="Q1181" s="655" t="s">
        <v>8305</v>
      </c>
      <c r="R1181" s="58" t="s">
        <v>470</v>
      </c>
      <c r="S1181" s="659" t="s">
        <v>8307</v>
      </c>
      <c r="T1181" s="659" t="s">
        <v>1749</v>
      </c>
      <c r="U1181" s="655" t="s">
        <v>8308</v>
      </c>
      <c r="V1181" s="59" t="s">
        <v>8309</v>
      </c>
      <c r="W1181" s="42" t="s">
        <v>5464</v>
      </c>
      <c r="X1181" s="655" t="s">
        <v>8308</v>
      </c>
      <c r="Y1181" s="657"/>
      <c r="Z1181" s="657"/>
      <c r="AA1181" s="657"/>
      <c r="AB1181" s="657"/>
      <c r="AC1181" s="657"/>
      <c r="AD1181" s="657"/>
      <c r="AE1181" s="657"/>
      <c r="AF1181" s="657"/>
      <c r="AG1181" s="657"/>
      <c r="AH1181" s="657"/>
      <c r="AI1181" s="657"/>
      <c r="AJ1181" s="657"/>
      <c r="AK1181" s="657"/>
      <c r="AL1181" s="657"/>
      <c r="AM1181" s="657"/>
      <c r="AN1181" s="657"/>
      <c r="AO1181" s="657"/>
      <c r="AP1181" s="657"/>
      <c r="AQ1181" s="657"/>
      <c r="AR1181" s="657"/>
      <c r="AS1181" s="657"/>
    </row>
    <row r="1182" spans="1:45" ht="14.25" customHeight="1">
      <c r="A1182" s="133" t="s">
        <v>8310</v>
      </c>
      <c r="B1182" s="134" t="s">
        <v>954</v>
      </c>
      <c r="C1182" s="135" t="s">
        <v>8311</v>
      </c>
      <c r="D1182" s="135" t="s">
        <v>7676</v>
      </c>
      <c r="E1182" s="136" t="s">
        <v>957</v>
      </c>
      <c r="F1182" s="136" t="s">
        <v>25</v>
      </c>
      <c r="G1182" s="137">
        <v>44349</v>
      </c>
      <c r="H1182" s="137">
        <v>45079</v>
      </c>
      <c r="I1182" s="138" t="s">
        <v>219</v>
      </c>
      <c r="J1182" s="138">
        <f ca="1">H1182-CONTROLE!$A$2</f>
        <v>-171</v>
      </c>
      <c r="K1182" s="142" t="str">
        <f t="shared" ca="1" si="162"/>
        <v>ENCERRADO</v>
      </c>
      <c r="L1182" s="135" t="s">
        <v>649</v>
      </c>
      <c r="M1182" s="135" t="s">
        <v>650</v>
      </c>
      <c r="N1182" s="139" t="s">
        <v>8312</v>
      </c>
      <c r="O1182" s="135" t="s">
        <v>185</v>
      </c>
      <c r="P1182" s="135" t="s">
        <v>186</v>
      </c>
      <c r="Q1182" s="139" t="s">
        <v>8312</v>
      </c>
      <c r="R1182" s="135" t="s">
        <v>187</v>
      </c>
      <c r="S1182" s="135" t="s">
        <v>191</v>
      </c>
      <c r="T1182" s="135" t="s">
        <v>192</v>
      </c>
      <c r="U1182" s="139" t="s">
        <v>8313</v>
      </c>
      <c r="V1182" s="135" t="s">
        <v>5697</v>
      </c>
      <c r="W1182" s="140" t="s">
        <v>5698</v>
      </c>
      <c r="X1182" s="139" t="s">
        <v>8313</v>
      </c>
      <c r="Y1182" s="141"/>
      <c r="Z1182" s="141"/>
      <c r="AA1182" s="141"/>
      <c r="AB1182" s="141"/>
      <c r="AC1182" s="141"/>
      <c r="AD1182" s="141"/>
      <c r="AE1182" s="141"/>
      <c r="AF1182" s="141"/>
      <c r="AG1182" s="141"/>
      <c r="AH1182" s="141"/>
      <c r="AI1182" s="141"/>
      <c r="AJ1182" s="141"/>
      <c r="AK1182" s="141"/>
      <c r="AL1182" s="141"/>
      <c r="AM1182" s="141"/>
      <c r="AN1182" s="141"/>
      <c r="AO1182" s="141"/>
      <c r="AP1182" s="141"/>
      <c r="AQ1182" s="141"/>
      <c r="AR1182" s="141"/>
      <c r="AS1182" s="141"/>
    </row>
    <row r="1183" spans="1:45" ht="14.25" customHeight="1">
      <c r="A1183" s="661" t="s">
        <v>8314</v>
      </c>
      <c r="B1183" s="661" t="s">
        <v>8300</v>
      </c>
      <c r="C1183" s="661" t="s">
        <v>8315</v>
      </c>
      <c r="D1183" s="661" t="s">
        <v>8302</v>
      </c>
      <c r="E1183" s="544" t="s">
        <v>8303</v>
      </c>
      <c r="F1183" s="544" t="s">
        <v>198</v>
      </c>
      <c r="G1183" s="662">
        <v>44396</v>
      </c>
      <c r="H1183" s="546" t="s">
        <v>8316</v>
      </c>
      <c r="I1183" s="547" t="s">
        <v>236</v>
      </c>
      <c r="J1183" s="547">
        <f ca="1">H1183-CONTROLE!$A$2</f>
        <v>-490</v>
      </c>
      <c r="K1183" s="548" t="str">
        <f t="shared" ca="1" si="162"/>
        <v>ENCERRADO</v>
      </c>
      <c r="L1183" s="663"/>
      <c r="M1183" s="663"/>
      <c r="N1183" s="664"/>
      <c r="O1183" s="663"/>
      <c r="P1183" s="663"/>
      <c r="Q1183" s="664"/>
      <c r="R1183" s="663" t="s">
        <v>160</v>
      </c>
      <c r="S1183" s="663"/>
      <c r="T1183" s="663"/>
      <c r="U1183" s="664"/>
      <c r="V1183" s="663"/>
      <c r="W1183" s="663"/>
      <c r="X1183" s="664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</row>
    <row r="1184" spans="1:45" ht="14.25" customHeight="1">
      <c r="A1184" s="143" t="s">
        <v>8317</v>
      </c>
      <c r="B1184" s="143" t="s">
        <v>8249</v>
      </c>
      <c r="C1184" s="143" t="s">
        <v>8318</v>
      </c>
      <c r="D1184" s="143" t="s">
        <v>6471</v>
      </c>
      <c r="E1184" s="145" t="s">
        <v>1903</v>
      </c>
      <c r="F1184" s="145" t="s">
        <v>25</v>
      </c>
      <c r="G1184" s="163">
        <v>44611</v>
      </c>
      <c r="H1184" s="147" t="s">
        <v>8319</v>
      </c>
      <c r="I1184" s="148" t="s">
        <v>153</v>
      </c>
      <c r="J1184" s="148">
        <f ca="1">H1184-CONTROLE!$A$2</f>
        <v>-274</v>
      </c>
      <c r="K1184" s="142" t="str">
        <f t="shared" ca="1" si="162"/>
        <v>ENCERRADO</v>
      </c>
      <c r="L1184" s="73" t="s">
        <v>3258</v>
      </c>
      <c r="M1184" s="73" t="s">
        <v>3259</v>
      </c>
      <c r="N1184" s="162" t="s">
        <v>8320</v>
      </c>
      <c r="O1184" s="73" t="s">
        <v>3261</v>
      </c>
      <c r="P1184" s="73" t="s">
        <v>3262</v>
      </c>
      <c r="Q1184" s="162" t="s">
        <v>8320</v>
      </c>
      <c r="R1184" s="144" t="s">
        <v>770</v>
      </c>
      <c r="S1184" s="73" t="s">
        <v>3261</v>
      </c>
      <c r="T1184" s="73" t="s">
        <v>3262</v>
      </c>
      <c r="U1184" s="162" t="s">
        <v>8321</v>
      </c>
      <c r="V1184" s="73" t="s">
        <v>3264</v>
      </c>
      <c r="W1184" s="143" t="s">
        <v>3265</v>
      </c>
      <c r="X1184" s="162" t="s">
        <v>8321</v>
      </c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</row>
    <row r="1185" spans="1:45" ht="14.25" customHeight="1">
      <c r="A1185" s="133" t="s">
        <v>8322</v>
      </c>
      <c r="B1185" s="134" t="s">
        <v>8323</v>
      </c>
      <c r="C1185" s="135" t="s">
        <v>8324</v>
      </c>
      <c r="D1185" s="135" t="s">
        <v>8325</v>
      </c>
      <c r="E1185" s="136" t="s">
        <v>1103</v>
      </c>
      <c r="F1185" s="136" t="s">
        <v>198</v>
      </c>
      <c r="G1185" s="137">
        <v>44565</v>
      </c>
      <c r="H1185" s="137" t="s">
        <v>8326</v>
      </c>
      <c r="I1185" s="138" t="s">
        <v>212</v>
      </c>
      <c r="J1185" s="138">
        <f ca="1">H1185-CONTROLE!$A$2</f>
        <v>-77</v>
      </c>
      <c r="K1185" s="142" t="s">
        <v>8327</v>
      </c>
      <c r="L1185" s="135" t="s">
        <v>897</v>
      </c>
      <c r="M1185" s="135" t="s">
        <v>8328</v>
      </c>
      <c r="N1185" s="139" t="s">
        <v>8329</v>
      </c>
      <c r="O1185" s="665" t="s">
        <v>694</v>
      </c>
      <c r="P1185" s="666" t="s">
        <v>695</v>
      </c>
      <c r="Q1185" s="139" t="s">
        <v>8330</v>
      </c>
      <c r="R1185" s="135" t="s">
        <v>444</v>
      </c>
      <c r="S1185" s="135" t="s">
        <v>895</v>
      </c>
      <c r="T1185" s="135" t="s">
        <v>776</v>
      </c>
      <c r="U1185" s="139" t="s">
        <v>8331</v>
      </c>
      <c r="V1185" s="135" t="s">
        <v>1294</v>
      </c>
      <c r="W1185" s="140" t="s">
        <v>446</v>
      </c>
      <c r="X1185" s="139" t="s">
        <v>8332</v>
      </c>
      <c r="Y1185" s="141"/>
      <c r="Z1185" s="141"/>
      <c r="AA1185" s="141"/>
      <c r="AB1185" s="141"/>
      <c r="AC1185" s="141"/>
      <c r="AD1185" s="141"/>
      <c r="AE1185" s="141"/>
      <c r="AF1185" s="141"/>
      <c r="AG1185" s="141"/>
      <c r="AH1185" s="141"/>
      <c r="AI1185" s="141"/>
      <c r="AJ1185" s="141"/>
      <c r="AK1185" s="141"/>
      <c r="AL1185" s="141"/>
      <c r="AM1185" s="141"/>
      <c r="AN1185" s="141"/>
      <c r="AO1185" s="141"/>
      <c r="AP1185" s="141"/>
      <c r="AQ1185" s="141"/>
      <c r="AR1185" s="141"/>
      <c r="AS1185" s="141"/>
    </row>
    <row r="1186" spans="1:45" ht="14.25" customHeight="1">
      <c r="A1186" s="133" t="s">
        <v>8333</v>
      </c>
      <c r="B1186" s="134" t="s">
        <v>1112</v>
      </c>
      <c r="C1186" s="135" t="s">
        <v>8334</v>
      </c>
      <c r="D1186" s="135" t="s">
        <v>196</v>
      </c>
      <c r="E1186" s="136" t="s">
        <v>1103</v>
      </c>
      <c r="F1186" s="136" t="s">
        <v>198</v>
      </c>
      <c r="G1186" s="137">
        <v>45017</v>
      </c>
      <c r="H1186" s="137">
        <v>45108</v>
      </c>
      <c r="I1186" s="138" t="s">
        <v>236</v>
      </c>
      <c r="J1186" s="138">
        <f ca="1">H1186-CONTROLE!$A$2</f>
        <v>-142</v>
      </c>
      <c r="K1186" s="142" t="str">
        <f ca="1">IF(J1186&lt;=0,"ENCERRADO",IF(J1186&lt;=30,"URGENTE",IF(J1186&lt;=90,"PROVIDÊNCIAS","VIGENTE")))</f>
        <v>ENCERRADO</v>
      </c>
      <c r="L1186" s="135" t="s">
        <v>1654</v>
      </c>
      <c r="M1186" s="135" t="s">
        <v>1655</v>
      </c>
      <c r="N1186" s="139" t="s">
        <v>8335</v>
      </c>
      <c r="O1186" s="135" t="s">
        <v>307</v>
      </c>
      <c r="P1186" s="135" t="s">
        <v>308</v>
      </c>
      <c r="Q1186" s="139" t="s">
        <v>8335</v>
      </c>
      <c r="R1186" s="135" t="s">
        <v>309</v>
      </c>
      <c r="S1186" s="135" t="s">
        <v>312</v>
      </c>
      <c r="T1186" s="135" t="s">
        <v>313</v>
      </c>
      <c r="U1186" s="139" t="s">
        <v>8336</v>
      </c>
      <c r="V1186" s="135" t="s">
        <v>780</v>
      </c>
      <c r="W1186" s="140" t="s">
        <v>781</v>
      </c>
      <c r="X1186" s="139" t="s">
        <v>8336</v>
      </c>
      <c r="Y1186" s="141"/>
      <c r="Z1186" s="141"/>
      <c r="AA1186" s="141"/>
      <c r="AB1186" s="141"/>
      <c r="AC1186" s="141"/>
      <c r="AD1186" s="141"/>
      <c r="AE1186" s="141"/>
      <c r="AF1186" s="141"/>
      <c r="AG1186" s="141"/>
      <c r="AH1186" s="141"/>
      <c r="AI1186" s="141"/>
      <c r="AJ1186" s="141"/>
      <c r="AK1186" s="141"/>
      <c r="AL1186" s="141"/>
      <c r="AM1186" s="141"/>
      <c r="AN1186" s="141"/>
      <c r="AO1186" s="141"/>
      <c r="AP1186" s="141"/>
      <c r="AQ1186" s="141"/>
      <c r="AR1186" s="141"/>
      <c r="AS1186" s="141"/>
    </row>
    <row r="1187" spans="1:45" ht="14.25" customHeight="1">
      <c r="A1187" s="366" t="s">
        <v>8337</v>
      </c>
      <c r="B1187" s="58" t="s">
        <v>8139</v>
      </c>
      <c r="C1187" s="58" t="s">
        <v>8338</v>
      </c>
      <c r="D1187" s="58" t="s">
        <v>8339</v>
      </c>
      <c r="E1187" s="49" t="s">
        <v>8142</v>
      </c>
      <c r="F1187" s="49" t="s">
        <v>198</v>
      </c>
      <c r="G1187" s="61">
        <v>44348</v>
      </c>
      <c r="H1187" s="62" t="s">
        <v>8340</v>
      </c>
      <c r="I1187" s="45" t="s">
        <v>219</v>
      </c>
      <c r="J1187" s="45">
        <f ca="1">H1187-CONTROLE!$A$2</f>
        <v>-568</v>
      </c>
      <c r="K1187" s="534" t="s">
        <v>8341</v>
      </c>
      <c r="L1187" s="55" t="s">
        <v>1093</v>
      </c>
      <c r="M1187" s="55" t="s">
        <v>73</v>
      </c>
      <c r="N1187" s="122" t="s">
        <v>8342</v>
      </c>
      <c r="O1187" s="42" t="s">
        <v>75</v>
      </c>
      <c r="P1187" s="42" t="s">
        <v>76</v>
      </c>
      <c r="Q1187" s="122" t="s">
        <v>8342</v>
      </c>
      <c r="R1187" s="55" t="s">
        <v>77</v>
      </c>
      <c r="S1187" s="51" t="s">
        <v>8343</v>
      </c>
      <c r="T1187" s="51" t="s">
        <v>8344</v>
      </c>
      <c r="U1187" s="452" t="s">
        <v>8345</v>
      </c>
      <c r="V1187" s="55" t="s">
        <v>8346</v>
      </c>
      <c r="W1187" s="55" t="s">
        <v>8347</v>
      </c>
      <c r="X1187" s="452" t="s">
        <v>8345</v>
      </c>
      <c r="Y1187" s="121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</row>
    <row r="1188" spans="1:45" ht="14.25" customHeight="1">
      <c r="A1188" s="133" t="s">
        <v>8348</v>
      </c>
      <c r="B1188" s="134" t="s">
        <v>8349</v>
      </c>
      <c r="C1188" s="135" t="s">
        <v>8349</v>
      </c>
      <c r="D1188" s="135" t="s">
        <v>8350</v>
      </c>
      <c r="E1188" s="136" t="s">
        <v>7013</v>
      </c>
      <c r="F1188" s="136" t="s">
        <v>25</v>
      </c>
      <c r="G1188" s="137">
        <v>44410</v>
      </c>
      <c r="H1188" s="137" t="s">
        <v>8351</v>
      </c>
      <c r="I1188" s="138" t="s">
        <v>212</v>
      </c>
      <c r="J1188" s="138">
        <f ca="1">H1188-CONTROLE!$A$2</f>
        <v>-427</v>
      </c>
      <c r="K1188" s="37" t="str">
        <f t="shared" ref="K1188:K1201" ca="1" si="163">IF(J1188&lt;=0,"ENCERRADO",IF(J1188&lt;=30,"URGENTE",IF(J1188&lt;=90,"PROVIDÊNCIAS","VIGENTE")))</f>
        <v>ENCERRADO</v>
      </c>
      <c r="L1188" s="135" t="s">
        <v>829</v>
      </c>
      <c r="M1188" s="135" t="s">
        <v>830</v>
      </c>
      <c r="N1188" s="139" t="s">
        <v>8352</v>
      </c>
      <c r="O1188" s="135" t="s">
        <v>4683</v>
      </c>
      <c r="P1188" s="135" t="s">
        <v>635</v>
      </c>
      <c r="Q1188" s="139" t="s">
        <v>8352</v>
      </c>
      <c r="R1188" s="135" t="s">
        <v>639</v>
      </c>
      <c r="S1188" s="135" t="s">
        <v>7015</v>
      </c>
      <c r="T1188" s="135" t="s">
        <v>7016</v>
      </c>
      <c r="U1188" s="139" t="s">
        <v>8353</v>
      </c>
      <c r="V1188" s="135" t="s">
        <v>7017</v>
      </c>
      <c r="W1188" s="140" t="s">
        <v>7018</v>
      </c>
      <c r="X1188" s="139" t="s">
        <v>8353</v>
      </c>
      <c r="Y1188" s="141"/>
      <c r="Z1188" s="141"/>
      <c r="AA1188" s="141"/>
      <c r="AB1188" s="141"/>
      <c r="AC1188" s="141"/>
      <c r="AD1188" s="141"/>
      <c r="AE1188" s="141"/>
      <c r="AF1188" s="141"/>
      <c r="AG1188" s="141"/>
      <c r="AH1188" s="141"/>
      <c r="AI1188" s="141"/>
      <c r="AJ1188" s="141"/>
      <c r="AK1188" s="141"/>
      <c r="AL1188" s="141"/>
      <c r="AM1188" s="141"/>
      <c r="AN1188" s="141"/>
      <c r="AO1188" s="141"/>
      <c r="AP1188" s="141"/>
      <c r="AQ1188" s="141"/>
      <c r="AR1188" s="141"/>
      <c r="AS1188" s="141"/>
    </row>
    <row r="1189" spans="1:45" ht="14.25" customHeight="1">
      <c r="A1189" s="58" t="s">
        <v>8354</v>
      </c>
      <c r="B1189" s="58" t="s">
        <v>8355</v>
      </c>
      <c r="C1189" s="58" t="s">
        <v>8356</v>
      </c>
      <c r="D1189" s="58" t="s">
        <v>8357</v>
      </c>
      <c r="E1189" s="49" t="s">
        <v>7013</v>
      </c>
      <c r="F1189" s="660"/>
      <c r="G1189" s="660">
        <v>44393</v>
      </c>
      <c r="H1189" s="62" t="s">
        <v>8203</v>
      </c>
      <c r="I1189" s="45" t="s">
        <v>26</v>
      </c>
      <c r="J1189" s="45">
        <f ca="1">H1189-CONTROLE!$A$2</f>
        <v>-689</v>
      </c>
      <c r="K1189" s="534" t="str">
        <f t="shared" ca="1" si="163"/>
        <v>ENCERRADO</v>
      </c>
      <c r="L1189" s="55" t="s">
        <v>110</v>
      </c>
      <c r="M1189" s="55" t="s">
        <v>477</v>
      </c>
      <c r="N1189" s="122" t="s">
        <v>8358</v>
      </c>
      <c r="O1189" s="55" t="s">
        <v>113</v>
      </c>
      <c r="P1189" s="57" t="s">
        <v>479</v>
      </c>
      <c r="Q1189" s="122" t="s">
        <v>8358</v>
      </c>
      <c r="R1189" s="42" t="s">
        <v>115</v>
      </c>
      <c r="S1189" s="63" t="s">
        <v>1015</v>
      </c>
      <c r="T1189" s="667" t="s">
        <v>660</v>
      </c>
      <c r="U1189" s="122" t="s">
        <v>8359</v>
      </c>
      <c r="V1189" s="55" t="s">
        <v>665</v>
      </c>
      <c r="W1189" s="65" t="s">
        <v>666</v>
      </c>
      <c r="X1189" s="122" t="s">
        <v>8359</v>
      </c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</row>
    <row r="1190" spans="1:45" ht="14.25" customHeight="1">
      <c r="A1190" s="58" t="s">
        <v>8360</v>
      </c>
      <c r="B1190" s="58" t="s">
        <v>8361</v>
      </c>
      <c r="C1190" s="58"/>
      <c r="D1190" s="58" t="s">
        <v>8362</v>
      </c>
      <c r="E1190" s="49" t="s">
        <v>7013</v>
      </c>
      <c r="F1190" s="660"/>
      <c r="G1190" s="660">
        <v>44400</v>
      </c>
      <c r="H1190" s="62" t="s">
        <v>8194</v>
      </c>
      <c r="I1190" s="45" t="s">
        <v>26</v>
      </c>
      <c r="J1190" s="45" t="e">
        <f ca="1">H1190-CONTROLE!$A$2</f>
        <v>#VALUE!</v>
      </c>
      <c r="K1190" s="534" t="e">
        <f t="shared" ca="1" si="163"/>
        <v>#VALUE!</v>
      </c>
      <c r="L1190" s="42" t="s">
        <v>1050</v>
      </c>
      <c r="M1190" s="42" t="s">
        <v>503</v>
      </c>
      <c r="N1190" s="122" t="s">
        <v>8363</v>
      </c>
      <c r="O1190" s="42" t="s">
        <v>724</v>
      </c>
      <c r="P1190" s="42" t="s">
        <v>7202</v>
      </c>
      <c r="Q1190" s="122" t="s">
        <v>8363</v>
      </c>
      <c r="R1190" s="42" t="s">
        <v>434</v>
      </c>
      <c r="S1190" s="42" t="s">
        <v>8364</v>
      </c>
      <c r="T1190" s="42"/>
      <c r="U1190" s="452" t="s">
        <v>8365</v>
      </c>
      <c r="V1190" s="42" t="s">
        <v>2877</v>
      </c>
      <c r="W1190" s="42"/>
      <c r="X1190" s="452" t="s">
        <v>8365</v>
      </c>
      <c r="Y1190" s="121"/>
      <c r="Z1190" s="121"/>
      <c r="AA1190" s="121"/>
      <c r="AB1190" s="121"/>
      <c r="AC1190" s="121"/>
      <c r="AD1190" s="121"/>
      <c r="AE1190" s="121"/>
      <c r="AF1190" s="121"/>
      <c r="AG1190" s="121"/>
      <c r="AH1190" s="121"/>
      <c r="AI1190" s="121"/>
      <c r="AJ1190" s="121"/>
      <c r="AK1190" s="121"/>
      <c r="AL1190" s="121"/>
      <c r="AM1190" s="121"/>
      <c r="AN1190" s="121"/>
      <c r="AO1190" s="121"/>
      <c r="AP1190" s="121"/>
      <c r="AQ1190" s="121"/>
      <c r="AR1190" s="121"/>
      <c r="AS1190" s="121"/>
    </row>
    <row r="1191" spans="1:45" ht="14.25" customHeight="1">
      <c r="A1191" s="133" t="s">
        <v>8366</v>
      </c>
      <c r="B1191" s="134" t="s">
        <v>8249</v>
      </c>
      <c r="C1191" s="135" t="s">
        <v>8367</v>
      </c>
      <c r="D1191" s="135" t="s">
        <v>6471</v>
      </c>
      <c r="E1191" s="49" t="s">
        <v>1903</v>
      </c>
      <c r="F1191" s="49" t="s">
        <v>25</v>
      </c>
      <c r="G1191" s="660">
        <v>44533</v>
      </c>
      <c r="H1191" s="62" t="s">
        <v>8368</v>
      </c>
      <c r="I1191" s="45" t="s">
        <v>26</v>
      </c>
      <c r="J1191" s="138">
        <f ca="1">H1191-CONTROLE!$A$2</f>
        <v>-352</v>
      </c>
      <c r="K1191" s="37" t="str">
        <f t="shared" ca="1" si="163"/>
        <v>ENCERRADO</v>
      </c>
      <c r="L1191" s="135" t="s">
        <v>7238</v>
      </c>
      <c r="M1191" s="135" t="s">
        <v>1309</v>
      </c>
      <c r="N1191" s="139" t="s">
        <v>8369</v>
      </c>
      <c r="O1191" s="135" t="s">
        <v>6736</v>
      </c>
      <c r="P1191" s="135" t="s">
        <v>5802</v>
      </c>
      <c r="Q1191" s="452" t="s">
        <v>8369</v>
      </c>
      <c r="R1191" s="56" t="s">
        <v>1499</v>
      </c>
      <c r="S1191" s="135" t="s">
        <v>1959</v>
      </c>
      <c r="T1191" s="135" t="s">
        <v>1960</v>
      </c>
      <c r="U1191" s="139" t="s">
        <v>8370</v>
      </c>
      <c r="V1191" s="135" t="s">
        <v>1956</v>
      </c>
      <c r="W1191" s="58" t="s">
        <v>1957</v>
      </c>
      <c r="X1191" s="452" t="s">
        <v>8370</v>
      </c>
      <c r="Y1191" s="668"/>
      <c r="Z1191" s="668"/>
      <c r="AA1191" s="668"/>
      <c r="AB1191" s="668"/>
      <c r="AC1191" s="668"/>
      <c r="AD1191" s="668"/>
      <c r="AE1191" s="668"/>
      <c r="AF1191" s="668"/>
      <c r="AG1191" s="668"/>
      <c r="AH1191" s="668"/>
      <c r="AI1191" s="668"/>
      <c r="AJ1191" s="668"/>
      <c r="AK1191" s="668"/>
      <c r="AL1191" s="668"/>
      <c r="AM1191" s="668"/>
      <c r="AN1191" s="668"/>
      <c r="AO1191" s="668"/>
      <c r="AP1191" s="668"/>
      <c r="AQ1191" s="668"/>
      <c r="AR1191" s="668"/>
      <c r="AS1191" s="668"/>
    </row>
    <row r="1192" spans="1:45" ht="14.25" customHeight="1">
      <c r="A1192" s="58" t="s">
        <v>8371</v>
      </c>
      <c r="B1192" s="58" t="s">
        <v>7399</v>
      </c>
      <c r="C1192" s="58" t="s">
        <v>8372</v>
      </c>
      <c r="D1192" s="58" t="s">
        <v>6756</v>
      </c>
      <c r="E1192" s="49" t="s">
        <v>6757</v>
      </c>
      <c r="F1192" s="49" t="s">
        <v>25</v>
      </c>
      <c r="G1192" s="660">
        <v>44433</v>
      </c>
      <c r="H1192" s="62" t="s">
        <v>8373</v>
      </c>
      <c r="I1192" s="45" t="s">
        <v>633</v>
      </c>
      <c r="J1192" s="45" t="e">
        <f ca="1">H1192-$A$2</f>
        <v>#VALUE!</v>
      </c>
      <c r="K1192" s="37" t="e">
        <f t="shared" ca="1" si="163"/>
        <v>#VALUE!</v>
      </c>
      <c r="L1192" s="42" t="s">
        <v>56</v>
      </c>
      <c r="M1192" s="42" t="s">
        <v>8157</v>
      </c>
      <c r="N1192" s="452" t="s">
        <v>8374</v>
      </c>
      <c r="O1192" s="42" t="s">
        <v>375</v>
      </c>
      <c r="P1192" s="42" t="s">
        <v>376</v>
      </c>
      <c r="Q1192" s="452" t="s">
        <v>8374</v>
      </c>
      <c r="R1192" s="56" t="s">
        <v>808</v>
      </c>
      <c r="S1192" s="42" t="s">
        <v>1142</v>
      </c>
      <c r="T1192" s="42" t="s">
        <v>1143</v>
      </c>
      <c r="U1192" s="669" t="s">
        <v>8375</v>
      </c>
      <c r="V1192" s="42" t="s">
        <v>1149</v>
      </c>
      <c r="W1192" s="58" t="s">
        <v>1150</v>
      </c>
      <c r="X1192" s="669" t="s">
        <v>8375</v>
      </c>
      <c r="Y1192" s="668"/>
      <c r="Z1192" s="668"/>
      <c r="AA1192" s="668"/>
      <c r="AB1192" s="668"/>
      <c r="AC1192" s="668"/>
      <c r="AD1192" s="668"/>
      <c r="AE1192" s="668"/>
      <c r="AF1192" s="668"/>
      <c r="AG1192" s="668"/>
      <c r="AH1192" s="668"/>
      <c r="AI1192" s="668"/>
      <c r="AJ1192" s="668"/>
      <c r="AK1192" s="668"/>
      <c r="AL1192" s="668"/>
      <c r="AM1192" s="668"/>
      <c r="AN1192" s="668"/>
      <c r="AO1192" s="668"/>
      <c r="AP1192" s="668"/>
      <c r="AQ1192" s="668"/>
      <c r="AR1192" s="668"/>
      <c r="AS1192" s="668"/>
    </row>
    <row r="1193" spans="1:45" ht="14.25" customHeight="1">
      <c r="A1193" s="133" t="s">
        <v>8376</v>
      </c>
      <c r="B1193" s="134" t="s">
        <v>8249</v>
      </c>
      <c r="C1193" s="135" t="s">
        <v>8377</v>
      </c>
      <c r="D1193" s="135" t="s">
        <v>6471</v>
      </c>
      <c r="E1193" s="136" t="s">
        <v>1903</v>
      </c>
      <c r="F1193" s="136" t="s">
        <v>25</v>
      </c>
      <c r="G1193" s="137">
        <v>44522</v>
      </c>
      <c r="H1193" s="137" t="s">
        <v>8378</v>
      </c>
      <c r="I1193" s="138" t="s">
        <v>55</v>
      </c>
      <c r="J1193" s="138" t="e">
        <f ca="1">H1193-CONTROLE!$A$2</f>
        <v>#VALUE!</v>
      </c>
      <c r="K1193" s="37" t="e">
        <f t="shared" ca="1" si="163"/>
        <v>#VALUE!</v>
      </c>
      <c r="L1193" s="135" t="s">
        <v>8379</v>
      </c>
      <c r="M1193" s="135" t="s">
        <v>8380</v>
      </c>
      <c r="N1193" s="139" t="s">
        <v>8381</v>
      </c>
      <c r="O1193" s="135" t="s">
        <v>7034</v>
      </c>
      <c r="P1193" s="135" t="s">
        <v>7035</v>
      </c>
      <c r="Q1193" s="139" t="s">
        <v>8381</v>
      </c>
      <c r="R1193" s="135" t="s">
        <v>470</v>
      </c>
      <c r="S1193" s="135" t="s">
        <v>3672</v>
      </c>
      <c r="T1193" s="135" t="s">
        <v>542</v>
      </c>
      <c r="U1193" s="139" t="s">
        <v>8382</v>
      </c>
      <c r="V1193" s="135" t="s">
        <v>7877</v>
      </c>
      <c r="W1193" s="140" t="s">
        <v>7878</v>
      </c>
      <c r="X1193" s="139" t="s">
        <v>8382</v>
      </c>
      <c r="Y1193" s="141"/>
      <c r="Z1193" s="141"/>
      <c r="AA1193" s="141"/>
      <c r="AB1193" s="141"/>
      <c r="AC1193" s="141"/>
      <c r="AD1193" s="141"/>
      <c r="AE1193" s="141"/>
      <c r="AF1193" s="141"/>
      <c r="AG1193" s="141"/>
      <c r="AH1193" s="141"/>
      <c r="AI1193" s="141"/>
      <c r="AJ1193" s="141"/>
      <c r="AK1193" s="141"/>
      <c r="AL1193" s="141"/>
      <c r="AM1193" s="141"/>
      <c r="AN1193" s="141"/>
      <c r="AO1193" s="141"/>
      <c r="AP1193" s="141"/>
      <c r="AQ1193" s="141"/>
      <c r="AR1193" s="141"/>
      <c r="AS1193" s="141"/>
    </row>
    <row r="1194" spans="1:45" ht="14.25" customHeight="1">
      <c r="A1194" s="133" t="s">
        <v>8383</v>
      </c>
      <c r="B1194" s="134" t="s">
        <v>983</v>
      </c>
      <c r="C1194" s="135" t="s">
        <v>8384</v>
      </c>
      <c r="D1194" s="135" t="s">
        <v>6585</v>
      </c>
      <c r="E1194" s="136" t="s">
        <v>8385</v>
      </c>
      <c r="F1194" s="136" t="s">
        <v>198</v>
      </c>
      <c r="G1194" s="137">
        <v>44440</v>
      </c>
      <c r="H1194" s="137" t="s">
        <v>8386</v>
      </c>
      <c r="I1194" s="138" t="s">
        <v>212</v>
      </c>
      <c r="J1194" s="138" t="e">
        <f ca="1">H1194-CONTROLE!$A$2</f>
        <v>#VALUE!</v>
      </c>
      <c r="K1194" s="37" t="e">
        <f t="shared" ca="1" si="163"/>
        <v>#VALUE!</v>
      </c>
      <c r="L1194" s="135" t="s">
        <v>8387</v>
      </c>
      <c r="M1194" s="135" t="s">
        <v>8388</v>
      </c>
      <c r="N1194" s="139" t="s">
        <v>8389</v>
      </c>
      <c r="O1194" s="135" t="s">
        <v>4675</v>
      </c>
      <c r="P1194" s="135" t="s">
        <v>6758</v>
      </c>
      <c r="Q1194" s="139" t="s">
        <v>8389</v>
      </c>
      <c r="R1194" s="135" t="s">
        <v>8390</v>
      </c>
      <c r="S1194" s="135" t="s">
        <v>4675</v>
      </c>
      <c r="T1194" s="135" t="s">
        <v>6758</v>
      </c>
      <c r="U1194" s="139" t="s">
        <v>8391</v>
      </c>
      <c r="V1194" s="135" t="s">
        <v>237</v>
      </c>
      <c r="W1194" s="140" t="s">
        <v>238</v>
      </c>
      <c r="X1194" s="139" t="s">
        <v>8391</v>
      </c>
      <c r="Y1194" s="141"/>
      <c r="Z1194" s="141"/>
      <c r="AA1194" s="141"/>
      <c r="AB1194" s="141"/>
      <c r="AC1194" s="141"/>
      <c r="AD1194" s="141"/>
      <c r="AE1194" s="141"/>
      <c r="AF1194" s="141"/>
      <c r="AG1194" s="141"/>
      <c r="AH1194" s="141"/>
      <c r="AI1194" s="141"/>
      <c r="AJ1194" s="141"/>
      <c r="AK1194" s="141"/>
      <c r="AL1194" s="141"/>
      <c r="AM1194" s="141"/>
      <c r="AN1194" s="141"/>
      <c r="AO1194" s="141"/>
      <c r="AP1194" s="141"/>
      <c r="AQ1194" s="141"/>
      <c r="AR1194" s="141"/>
      <c r="AS1194" s="141"/>
    </row>
    <row r="1195" spans="1:45" ht="14.25" customHeight="1">
      <c r="A1195" s="133" t="s">
        <v>8383</v>
      </c>
      <c r="B1195" s="134" t="s">
        <v>983</v>
      </c>
      <c r="C1195" s="135" t="s">
        <v>8384</v>
      </c>
      <c r="D1195" s="135" t="s">
        <v>6585</v>
      </c>
      <c r="E1195" s="136" t="s">
        <v>8385</v>
      </c>
      <c r="F1195" s="136" t="s">
        <v>198</v>
      </c>
      <c r="G1195" s="137">
        <v>44440</v>
      </c>
      <c r="H1195" s="137" t="s">
        <v>8386</v>
      </c>
      <c r="I1195" s="138" t="s">
        <v>212</v>
      </c>
      <c r="J1195" s="138" t="e">
        <f ca="1">H1195-CONTROLE!$A$2</f>
        <v>#VALUE!</v>
      </c>
      <c r="K1195" s="37" t="e">
        <f t="shared" ca="1" si="163"/>
        <v>#VALUE!</v>
      </c>
      <c r="L1195" s="135" t="s">
        <v>8387</v>
      </c>
      <c r="M1195" s="135" t="s">
        <v>8388</v>
      </c>
      <c r="N1195" s="139" t="s">
        <v>8389</v>
      </c>
      <c r="O1195" s="135" t="s">
        <v>4675</v>
      </c>
      <c r="P1195" s="135" t="s">
        <v>6758</v>
      </c>
      <c r="Q1195" s="139" t="s">
        <v>8389</v>
      </c>
      <c r="R1195" s="135" t="s">
        <v>8392</v>
      </c>
      <c r="S1195" s="135" t="s">
        <v>717</v>
      </c>
      <c r="T1195" s="135" t="s">
        <v>718</v>
      </c>
      <c r="U1195" s="139" t="s">
        <v>8391</v>
      </c>
      <c r="V1195" s="135" t="s">
        <v>3645</v>
      </c>
      <c r="W1195" s="140" t="s">
        <v>8393</v>
      </c>
      <c r="X1195" s="139" t="s">
        <v>8391</v>
      </c>
      <c r="Y1195" s="141"/>
      <c r="Z1195" s="141"/>
      <c r="AA1195" s="141"/>
      <c r="AB1195" s="141"/>
      <c r="AC1195" s="141"/>
      <c r="AD1195" s="141"/>
      <c r="AE1195" s="141"/>
      <c r="AF1195" s="141"/>
      <c r="AG1195" s="141"/>
      <c r="AH1195" s="141"/>
      <c r="AI1195" s="141"/>
      <c r="AJ1195" s="141"/>
      <c r="AK1195" s="141"/>
      <c r="AL1195" s="141"/>
      <c r="AM1195" s="141"/>
      <c r="AN1195" s="141"/>
      <c r="AO1195" s="141"/>
      <c r="AP1195" s="141"/>
      <c r="AQ1195" s="141"/>
      <c r="AR1195" s="141"/>
      <c r="AS1195" s="141"/>
    </row>
    <row r="1196" spans="1:45" ht="14.25" customHeight="1">
      <c r="A1196" s="58" t="s">
        <v>8394</v>
      </c>
      <c r="B1196" s="42" t="s">
        <v>8355</v>
      </c>
      <c r="C1196" s="55" t="s">
        <v>8395</v>
      </c>
      <c r="D1196" s="55" t="s">
        <v>8396</v>
      </c>
      <c r="E1196" s="49" t="s">
        <v>7013</v>
      </c>
      <c r="F1196" s="61"/>
      <c r="G1196" s="61">
        <v>44392</v>
      </c>
      <c r="H1196" s="62" t="s">
        <v>8203</v>
      </c>
      <c r="I1196" s="45" t="s">
        <v>26</v>
      </c>
      <c r="J1196" s="45">
        <f ca="1">H1196-CONTROLE!$A$2</f>
        <v>-689</v>
      </c>
      <c r="K1196" s="534" t="str">
        <f t="shared" ca="1" si="163"/>
        <v>ENCERRADO</v>
      </c>
      <c r="L1196" s="55" t="s">
        <v>110</v>
      </c>
      <c r="M1196" s="55" t="s">
        <v>477</v>
      </c>
      <c r="N1196" s="122" t="s">
        <v>8397</v>
      </c>
      <c r="O1196" s="55" t="s">
        <v>113</v>
      </c>
      <c r="P1196" s="57" t="s">
        <v>479</v>
      </c>
      <c r="Q1196" s="122" t="s">
        <v>8397</v>
      </c>
      <c r="R1196" s="42" t="s">
        <v>115</v>
      </c>
      <c r="S1196" s="63" t="s">
        <v>1015</v>
      </c>
      <c r="T1196" s="667" t="s">
        <v>660</v>
      </c>
      <c r="U1196" s="122" t="s">
        <v>8398</v>
      </c>
      <c r="V1196" s="55" t="s">
        <v>665</v>
      </c>
      <c r="W1196" s="65" t="s">
        <v>666</v>
      </c>
      <c r="X1196" s="122" t="s">
        <v>8398</v>
      </c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</row>
    <row r="1197" spans="1:45" ht="14.25" customHeight="1">
      <c r="A1197" s="261">
        <v>44287</v>
      </c>
      <c r="B1197" s="247" t="s">
        <v>8070</v>
      </c>
      <c r="C1197" s="259" t="s">
        <v>8399</v>
      </c>
      <c r="D1197" s="259" t="s">
        <v>8400</v>
      </c>
      <c r="E1197" s="407" t="s">
        <v>2836</v>
      </c>
      <c r="F1197" s="573"/>
      <c r="G1197" s="573">
        <v>44239</v>
      </c>
      <c r="H1197" s="574" t="s">
        <v>8073</v>
      </c>
      <c r="I1197" s="249" t="s">
        <v>153</v>
      </c>
      <c r="J1197" s="249">
        <f ca="1">H1197-CONTROLE!$A$2</f>
        <v>-647</v>
      </c>
      <c r="K1197" s="534" t="str">
        <f t="shared" ca="1" si="163"/>
        <v>ENCERRADO</v>
      </c>
      <c r="L1197" s="259" t="s">
        <v>6367</v>
      </c>
      <c r="M1197" s="259" t="s">
        <v>8166</v>
      </c>
      <c r="N1197" s="318" t="s">
        <v>8401</v>
      </c>
      <c r="O1197" s="247" t="s">
        <v>5372</v>
      </c>
      <c r="P1197" s="259" t="s">
        <v>5373</v>
      </c>
      <c r="Q1197" s="318" t="s">
        <v>8401</v>
      </c>
      <c r="R1197" s="259" t="s">
        <v>470</v>
      </c>
      <c r="S1197" s="247" t="s">
        <v>8078</v>
      </c>
      <c r="T1197" s="292" t="s">
        <v>8079</v>
      </c>
      <c r="U1197" s="318" t="s">
        <v>8402</v>
      </c>
      <c r="V1197" s="247" t="s">
        <v>8081</v>
      </c>
      <c r="W1197" s="247" t="s">
        <v>8082</v>
      </c>
      <c r="X1197" s="318" t="s">
        <v>8402</v>
      </c>
    </row>
    <row r="1198" spans="1:45" ht="14.25" customHeight="1">
      <c r="A1198" s="261">
        <v>44287</v>
      </c>
      <c r="B1198" s="247" t="s">
        <v>8070</v>
      </c>
      <c r="C1198" s="259" t="s">
        <v>8399</v>
      </c>
      <c r="D1198" s="259" t="s">
        <v>8400</v>
      </c>
      <c r="E1198" s="407" t="s">
        <v>2836</v>
      </c>
      <c r="F1198" s="573"/>
      <c r="G1198" s="573">
        <v>44239</v>
      </c>
      <c r="H1198" s="574" t="s">
        <v>8073</v>
      </c>
      <c r="I1198" s="249" t="s">
        <v>153</v>
      </c>
      <c r="J1198" s="249">
        <f ca="1">H1198-CONTROLE!$A$2</f>
        <v>-647</v>
      </c>
      <c r="K1198" s="534" t="str">
        <f t="shared" ca="1" si="163"/>
        <v>ENCERRADO</v>
      </c>
      <c r="L1198" s="259" t="s">
        <v>6367</v>
      </c>
      <c r="M1198" s="259" t="s">
        <v>8166</v>
      </c>
      <c r="N1198" s="318" t="s">
        <v>8401</v>
      </c>
      <c r="O1198" s="247" t="s">
        <v>5372</v>
      </c>
      <c r="P1198" s="259" t="s">
        <v>5373</v>
      </c>
      <c r="Q1198" s="318" t="s">
        <v>8401</v>
      </c>
      <c r="R1198" s="259" t="s">
        <v>242</v>
      </c>
      <c r="S1198" s="247" t="s">
        <v>8083</v>
      </c>
      <c r="T1198" s="292" t="s">
        <v>8084</v>
      </c>
      <c r="U1198" s="318" t="s">
        <v>8403</v>
      </c>
      <c r="V1198" s="247" t="s">
        <v>8086</v>
      </c>
      <c r="W1198" s="247" t="s">
        <v>8087</v>
      </c>
      <c r="X1198" s="318" t="s">
        <v>8403</v>
      </c>
    </row>
    <row r="1199" spans="1:45" ht="14.25" customHeight="1">
      <c r="A1199" s="261">
        <v>44287</v>
      </c>
      <c r="B1199" s="247" t="s">
        <v>8070</v>
      </c>
      <c r="C1199" s="259" t="s">
        <v>8399</v>
      </c>
      <c r="D1199" s="259" t="s">
        <v>8400</v>
      </c>
      <c r="E1199" s="407" t="s">
        <v>2836</v>
      </c>
      <c r="F1199" s="573"/>
      <c r="G1199" s="573">
        <v>44239</v>
      </c>
      <c r="H1199" s="574" t="s">
        <v>8073</v>
      </c>
      <c r="I1199" s="249" t="s">
        <v>153</v>
      </c>
      <c r="J1199" s="249">
        <f ca="1">H1199-CONTROLE!$A$2</f>
        <v>-647</v>
      </c>
      <c r="K1199" s="534" t="str">
        <f t="shared" ca="1" si="163"/>
        <v>ENCERRADO</v>
      </c>
      <c r="L1199" s="259" t="s">
        <v>6367</v>
      </c>
      <c r="M1199" s="259" t="s">
        <v>8166</v>
      </c>
      <c r="N1199" s="318" t="s">
        <v>8401</v>
      </c>
      <c r="O1199" s="247" t="s">
        <v>5372</v>
      </c>
      <c r="P1199" s="259" t="s">
        <v>5373</v>
      </c>
      <c r="Q1199" s="318" t="s">
        <v>8401</v>
      </c>
      <c r="R1199" s="259" t="s">
        <v>770</v>
      </c>
      <c r="S1199" s="247" t="s">
        <v>8088</v>
      </c>
      <c r="T1199" s="292" t="s">
        <v>3193</v>
      </c>
      <c r="U1199" s="318" t="s">
        <v>8404</v>
      </c>
      <c r="V1199" s="247" t="s">
        <v>8090</v>
      </c>
      <c r="W1199" s="247" t="s">
        <v>3196</v>
      </c>
      <c r="X1199" s="318" t="s">
        <v>8404</v>
      </c>
    </row>
    <row r="1200" spans="1:45" ht="14.25" customHeight="1">
      <c r="A1200" s="143" t="s">
        <v>8405</v>
      </c>
      <c r="B1200" s="73" t="s">
        <v>1046</v>
      </c>
      <c r="C1200" s="135" t="s">
        <v>8406</v>
      </c>
      <c r="D1200" s="144" t="s">
        <v>8407</v>
      </c>
      <c r="E1200" s="145" t="s">
        <v>1049</v>
      </c>
      <c r="F1200" s="145" t="s">
        <v>25</v>
      </c>
      <c r="G1200" s="146">
        <v>44425</v>
      </c>
      <c r="H1200" s="147" t="s">
        <v>8408</v>
      </c>
      <c r="I1200" s="148" t="s">
        <v>633</v>
      </c>
      <c r="J1200" s="148">
        <f ca="1">H1200-CONTROLE!$A$2</f>
        <v>-95</v>
      </c>
      <c r="K1200" s="142" t="str">
        <f t="shared" ca="1" si="163"/>
        <v>ENCERRADO</v>
      </c>
      <c r="L1200" s="73" t="s">
        <v>857</v>
      </c>
      <c r="M1200" s="73" t="s">
        <v>1124</v>
      </c>
      <c r="N1200" s="150" t="s">
        <v>8409</v>
      </c>
      <c r="O1200" s="73" t="s">
        <v>281</v>
      </c>
      <c r="P1200" s="73" t="s">
        <v>282</v>
      </c>
      <c r="Q1200" s="150" t="s">
        <v>8409</v>
      </c>
      <c r="R1200" s="73" t="s">
        <v>726</v>
      </c>
      <c r="S1200" s="143" t="s">
        <v>287</v>
      </c>
      <c r="T1200" s="151" t="s">
        <v>288</v>
      </c>
      <c r="U1200" s="150" t="s">
        <v>8410</v>
      </c>
      <c r="V1200" s="73" t="s">
        <v>289</v>
      </c>
      <c r="W1200" s="73" t="s">
        <v>290</v>
      </c>
      <c r="X1200" s="150" t="s">
        <v>8410</v>
      </c>
      <c r="Y1200" s="121"/>
      <c r="Z1200" s="121"/>
      <c r="AA1200" s="121"/>
      <c r="AB1200" s="121"/>
      <c r="AC1200" s="121"/>
      <c r="AD1200" s="121"/>
      <c r="AE1200" s="121"/>
      <c r="AF1200" s="121"/>
      <c r="AG1200" s="121"/>
      <c r="AH1200" s="121"/>
      <c r="AI1200" s="121"/>
      <c r="AJ1200" s="121"/>
      <c r="AK1200" s="121"/>
      <c r="AL1200" s="121"/>
      <c r="AM1200" s="121"/>
      <c r="AN1200" s="121"/>
      <c r="AO1200" s="121"/>
      <c r="AP1200" s="121"/>
      <c r="AQ1200" s="121"/>
      <c r="AR1200" s="121"/>
      <c r="AS1200" s="121"/>
    </row>
    <row r="1201" spans="1:45" ht="14.25" customHeight="1">
      <c r="A1201" s="133" t="s">
        <v>8411</v>
      </c>
      <c r="B1201" s="134" t="s">
        <v>8323</v>
      </c>
      <c r="C1201" s="144" t="s">
        <v>8412</v>
      </c>
      <c r="D1201" s="135" t="s">
        <v>8325</v>
      </c>
      <c r="E1201" s="136" t="s">
        <v>1103</v>
      </c>
      <c r="F1201" s="136" t="s">
        <v>198</v>
      </c>
      <c r="G1201" s="137">
        <v>44550</v>
      </c>
      <c r="H1201" s="137" t="s">
        <v>8413</v>
      </c>
      <c r="I1201" s="138" t="s">
        <v>633</v>
      </c>
      <c r="J1201" s="138">
        <f ca="1">H1201-CONTROLE!$A$2</f>
        <v>-92</v>
      </c>
      <c r="K1201" s="142" t="str">
        <f t="shared" ca="1" si="163"/>
        <v>ENCERRADO</v>
      </c>
      <c r="L1201" s="135" t="s">
        <v>987</v>
      </c>
      <c r="M1201" s="135" t="s">
        <v>988</v>
      </c>
      <c r="N1201" s="139" t="s">
        <v>8414</v>
      </c>
      <c r="O1201" s="135" t="s">
        <v>990</v>
      </c>
      <c r="P1201" s="135" t="s">
        <v>991</v>
      </c>
      <c r="Q1201" s="139" t="s">
        <v>8414</v>
      </c>
      <c r="R1201" s="135" t="s">
        <v>8415</v>
      </c>
      <c r="S1201" s="135" t="s">
        <v>739</v>
      </c>
      <c r="T1201" s="135" t="s">
        <v>740</v>
      </c>
      <c r="U1201" s="139" t="s">
        <v>8416</v>
      </c>
      <c r="V1201" s="135" t="s">
        <v>1748</v>
      </c>
      <c r="W1201" s="140" t="s">
        <v>8417</v>
      </c>
      <c r="X1201" s="139" t="s">
        <v>8416</v>
      </c>
      <c r="Y1201" s="141"/>
      <c r="Z1201" s="141"/>
      <c r="AA1201" s="141"/>
      <c r="AB1201" s="141"/>
      <c r="AC1201" s="141"/>
      <c r="AD1201" s="141"/>
      <c r="AE1201" s="141"/>
      <c r="AF1201" s="141"/>
      <c r="AG1201" s="141"/>
      <c r="AH1201" s="141"/>
      <c r="AI1201" s="141"/>
      <c r="AJ1201" s="141"/>
      <c r="AK1201" s="141"/>
      <c r="AL1201" s="141"/>
      <c r="AM1201" s="141"/>
      <c r="AN1201" s="141"/>
      <c r="AO1201" s="141"/>
      <c r="AP1201" s="141"/>
      <c r="AQ1201" s="141"/>
      <c r="AR1201" s="141"/>
      <c r="AS1201" s="141"/>
    </row>
    <row r="1202" spans="1:45" ht="14.25" customHeight="1">
      <c r="A1202" s="58" t="s">
        <v>8418</v>
      </c>
      <c r="B1202" s="42" t="s">
        <v>8139</v>
      </c>
      <c r="C1202" s="55" t="s">
        <v>8419</v>
      </c>
      <c r="D1202" s="55" t="s">
        <v>8420</v>
      </c>
      <c r="E1202" s="49" t="s">
        <v>8142</v>
      </c>
      <c r="F1202" s="61"/>
      <c r="G1202" s="61">
        <v>44389</v>
      </c>
      <c r="H1202" s="62" t="s">
        <v>8421</v>
      </c>
      <c r="I1202" s="45" t="s">
        <v>199</v>
      </c>
      <c r="J1202" s="45">
        <f ca="1">H1202-CONTROLE!$A$2</f>
        <v>-574</v>
      </c>
      <c r="K1202" s="421" t="s">
        <v>8422</v>
      </c>
      <c r="L1202" s="42" t="s">
        <v>1021</v>
      </c>
      <c r="M1202" s="42" t="s">
        <v>1022</v>
      </c>
      <c r="N1202" s="122" t="s">
        <v>8423</v>
      </c>
      <c r="O1202" s="42" t="s">
        <v>1024</v>
      </c>
      <c r="P1202" s="42" t="s">
        <v>224</v>
      </c>
      <c r="Q1202" s="122" t="s">
        <v>8423</v>
      </c>
      <c r="R1202" s="42" t="s">
        <v>226</v>
      </c>
      <c r="S1202" s="55" t="s">
        <v>8424</v>
      </c>
      <c r="T1202" s="55" t="s">
        <v>3233</v>
      </c>
      <c r="U1202" s="122" t="s">
        <v>8425</v>
      </c>
      <c r="V1202" s="42" t="s">
        <v>3235</v>
      </c>
      <c r="W1202" s="65" t="s">
        <v>3236</v>
      </c>
      <c r="X1202" s="122" t="s">
        <v>8425</v>
      </c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</row>
    <row r="1203" spans="1:45" ht="14.25" customHeight="1">
      <c r="A1203" s="133" t="s">
        <v>8426</v>
      </c>
      <c r="B1203" s="134" t="s">
        <v>983</v>
      </c>
      <c r="C1203" s="135" t="s">
        <v>8427</v>
      </c>
      <c r="D1203" s="135" t="s">
        <v>8065</v>
      </c>
      <c r="E1203" s="136" t="s">
        <v>965</v>
      </c>
      <c r="F1203" s="136" t="s">
        <v>198</v>
      </c>
      <c r="G1203" s="137">
        <v>44357</v>
      </c>
      <c r="H1203" s="137" t="s">
        <v>8428</v>
      </c>
      <c r="I1203" s="138" t="s">
        <v>219</v>
      </c>
      <c r="J1203" s="138" t="e">
        <f ca="1">H1203-CONTROLE!$A$2</f>
        <v>#VALUE!</v>
      </c>
      <c r="K1203" s="653" t="s">
        <v>8429</v>
      </c>
      <c r="L1203" s="135" t="s">
        <v>185</v>
      </c>
      <c r="M1203" s="135" t="s">
        <v>186</v>
      </c>
      <c r="N1203" s="139" t="s">
        <v>8430</v>
      </c>
      <c r="O1203" s="135" t="s">
        <v>649</v>
      </c>
      <c r="P1203" s="135" t="s">
        <v>650</v>
      </c>
      <c r="Q1203" s="139" t="s">
        <v>8430</v>
      </c>
      <c r="R1203" s="135" t="s">
        <v>187</v>
      </c>
      <c r="S1203" s="135" t="s">
        <v>191</v>
      </c>
      <c r="T1203" s="135" t="s">
        <v>192</v>
      </c>
      <c r="U1203" s="139" t="s">
        <v>8431</v>
      </c>
      <c r="V1203" s="135" t="s">
        <v>5811</v>
      </c>
      <c r="W1203" s="140" t="s">
        <v>5812</v>
      </c>
      <c r="X1203" s="139" t="s">
        <v>8431</v>
      </c>
      <c r="Y1203" s="141"/>
      <c r="Z1203" s="141"/>
      <c r="AA1203" s="141"/>
      <c r="AB1203" s="141"/>
      <c r="AC1203" s="141"/>
      <c r="AD1203" s="141"/>
      <c r="AE1203" s="141"/>
      <c r="AF1203" s="141"/>
      <c r="AG1203" s="141"/>
      <c r="AH1203" s="141"/>
      <c r="AI1203" s="141"/>
      <c r="AJ1203" s="141"/>
      <c r="AK1203" s="141"/>
      <c r="AL1203" s="141"/>
      <c r="AM1203" s="141"/>
      <c r="AN1203" s="141"/>
      <c r="AO1203" s="141"/>
      <c r="AP1203" s="141"/>
      <c r="AQ1203" s="141"/>
      <c r="AR1203" s="141"/>
      <c r="AS1203" s="141"/>
    </row>
    <row r="1204" spans="1:45" ht="14.25" customHeight="1">
      <c r="A1204" s="58" t="s">
        <v>8432</v>
      </c>
      <c r="B1204" s="42" t="s">
        <v>7029</v>
      </c>
      <c r="C1204" s="58" t="s">
        <v>8433</v>
      </c>
      <c r="D1204" s="42" t="s">
        <v>7031</v>
      </c>
      <c r="E1204" s="49" t="s">
        <v>1903</v>
      </c>
      <c r="F1204" s="49" t="s">
        <v>25</v>
      </c>
      <c r="G1204" s="61">
        <v>44326</v>
      </c>
      <c r="H1204" s="62" t="s">
        <v>8434</v>
      </c>
      <c r="I1204" s="45" t="s">
        <v>440</v>
      </c>
      <c r="J1204" s="45">
        <f ca="1">H1204-CONTROLE!$A$2</f>
        <v>-559</v>
      </c>
      <c r="K1204" s="534" t="str">
        <f t="shared" ref="K1204:K1227" ca="1" si="164">IF(J1204&lt;=0,"ENCERRADO",IF(J1204&lt;=30,"URGENTE",IF(J1204&lt;=90,"PROVIDÊNCIAS","VIGENTE")))</f>
        <v>ENCERRADO</v>
      </c>
      <c r="L1204" s="55" t="s">
        <v>723</v>
      </c>
      <c r="M1204" s="55" t="s">
        <v>371</v>
      </c>
      <c r="N1204" s="122" t="s">
        <v>8435</v>
      </c>
      <c r="O1204" s="42" t="s">
        <v>368</v>
      </c>
      <c r="P1204" s="42" t="s">
        <v>369</v>
      </c>
      <c r="Q1204" s="122" t="s">
        <v>8435</v>
      </c>
      <c r="R1204" s="55" t="s">
        <v>367</v>
      </c>
      <c r="S1204" s="42" t="s">
        <v>5456</v>
      </c>
      <c r="T1204" s="65" t="s">
        <v>1247</v>
      </c>
      <c r="U1204" s="122" t="s">
        <v>8436</v>
      </c>
      <c r="V1204" s="42" t="s">
        <v>4693</v>
      </c>
      <c r="W1204" s="42" t="s">
        <v>5457</v>
      </c>
      <c r="X1204" s="122" t="s">
        <v>8436</v>
      </c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</row>
    <row r="1205" spans="1:45" ht="14.25" customHeight="1">
      <c r="A1205" s="133" t="s">
        <v>8437</v>
      </c>
      <c r="B1205" s="134" t="s">
        <v>8300</v>
      </c>
      <c r="C1205" s="135" t="s">
        <v>8438</v>
      </c>
      <c r="D1205" s="135" t="s">
        <v>8302</v>
      </c>
      <c r="E1205" s="136" t="s">
        <v>8303</v>
      </c>
      <c r="F1205" s="136" t="s">
        <v>198</v>
      </c>
      <c r="G1205" s="137">
        <v>44501</v>
      </c>
      <c r="H1205" s="137" t="s">
        <v>8439</v>
      </c>
      <c r="I1205" s="138" t="s">
        <v>361</v>
      </c>
      <c r="J1205" s="138">
        <f ca="1">H1205-CONTROLE!$A$2</f>
        <v>-385</v>
      </c>
      <c r="K1205" s="37" t="str">
        <f t="shared" ca="1" si="164"/>
        <v>ENCERRADO</v>
      </c>
      <c r="L1205" s="135" t="s">
        <v>8440</v>
      </c>
      <c r="M1205" s="135" t="s">
        <v>8388</v>
      </c>
      <c r="N1205" s="139" t="s">
        <v>8441</v>
      </c>
      <c r="O1205" s="135" t="s">
        <v>4675</v>
      </c>
      <c r="P1205" s="135" t="s">
        <v>6758</v>
      </c>
      <c r="Q1205" s="139" t="s">
        <v>8441</v>
      </c>
      <c r="R1205" s="135" t="s">
        <v>8390</v>
      </c>
      <c r="S1205" s="135" t="s">
        <v>240</v>
      </c>
      <c r="T1205" s="135" t="s">
        <v>6758</v>
      </c>
      <c r="U1205" s="139" t="s">
        <v>8442</v>
      </c>
      <c r="V1205" s="135" t="s">
        <v>570</v>
      </c>
      <c r="W1205" s="140" t="s">
        <v>238</v>
      </c>
      <c r="X1205" s="139" t="s">
        <v>8442</v>
      </c>
      <c r="Y1205" s="141"/>
      <c r="Z1205" s="141"/>
      <c r="AA1205" s="141"/>
      <c r="AB1205" s="141"/>
      <c r="AC1205" s="141"/>
      <c r="AD1205" s="141"/>
      <c r="AE1205" s="141"/>
      <c r="AF1205" s="141"/>
      <c r="AG1205" s="141"/>
      <c r="AH1205" s="141"/>
      <c r="AI1205" s="141"/>
      <c r="AJ1205" s="141"/>
      <c r="AK1205" s="141"/>
      <c r="AL1205" s="141"/>
      <c r="AM1205" s="141"/>
      <c r="AN1205" s="141"/>
      <c r="AO1205" s="141"/>
      <c r="AP1205" s="141"/>
      <c r="AQ1205" s="141"/>
      <c r="AR1205" s="141"/>
      <c r="AS1205" s="141"/>
    </row>
    <row r="1206" spans="1:45" ht="14.25" customHeight="1">
      <c r="A1206" s="133" t="s">
        <v>8437</v>
      </c>
      <c r="B1206" s="134" t="s">
        <v>8300</v>
      </c>
      <c r="C1206" s="135" t="s">
        <v>8438</v>
      </c>
      <c r="D1206" s="135" t="s">
        <v>8302</v>
      </c>
      <c r="E1206" s="136" t="s">
        <v>8303</v>
      </c>
      <c r="F1206" s="136" t="s">
        <v>198</v>
      </c>
      <c r="G1206" s="137">
        <v>44501</v>
      </c>
      <c r="H1206" s="137" t="s">
        <v>8439</v>
      </c>
      <c r="I1206" s="138" t="s">
        <v>361</v>
      </c>
      <c r="J1206" s="138">
        <f ca="1">H1206-CONTROLE!$A$2</f>
        <v>-385</v>
      </c>
      <c r="K1206" s="37" t="str">
        <f t="shared" ca="1" si="164"/>
        <v>ENCERRADO</v>
      </c>
      <c r="L1206" s="135" t="s">
        <v>848</v>
      </c>
      <c r="M1206" s="135" t="s">
        <v>8388</v>
      </c>
      <c r="N1206" s="139" t="s">
        <v>8441</v>
      </c>
      <c r="O1206" s="135" t="s">
        <v>4675</v>
      </c>
      <c r="P1206" s="135" t="s">
        <v>6758</v>
      </c>
      <c r="Q1206" s="139" t="s">
        <v>8441</v>
      </c>
      <c r="R1206" s="135" t="s">
        <v>8392</v>
      </c>
      <c r="S1206" s="135" t="s">
        <v>8443</v>
      </c>
      <c r="T1206" s="135" t="s">
        <v>1409</v>
      </c>
      <c r="U1206" s="139" t="s">
        <v>8442</v>
      </c>
      <c r="V1206" s="135" t="s">
        <v>8444</v>
      </c>
      <c r="W1206" s="140" t="s">
        <v>8445</v>
      </c>
      <c r="X1206" s="139" t="s">
        <v>8442</v>
      </c>
      <c r="Y1206" s="141"/>
      <c r="Z1206" s="141"/>
      <c r="AA1206" s="141"/>
      <c r="AB1206" s="141"/>
      <c r="AC1206" s="141"/>
      <c r="AD1206" s="141"/>
      <c r="AE1206" s="141"/>
      <c r="AF1206" s="141"/>
      <c r="AG1206" s="141"/>
      <c r="AH1206" s="141"/>
      <c r="AI1206" s="141"/>
      <c r="AJ1206" s="141"/>
      <c r="AK1206" s="141"/>
      <c r="AL1206" s="141"/>
      <c r="AM1206" s="141"/>
      <c r="AN1206" s="141"/>
      <c r="AO1206" s="141"/>
      <c r="AP1206" s="141"/>
      <c r="AQ1206" s="141"/>
      <c r="AR1206" s="141"/>
      <c r="AS1206" s="141"/>
    </row>
    <row r="1207" spans="1:45" ht="14.25" customHeight="1">
      <c r="A1207" s="133" t="s">
        <v>8446</v>
      </c>
      <c r="B1207" s="134" t="s">
        <v>8139</v>
      </c>
      <c r="C1207" s="135" t="s">
        <v>8447</v>
      </c>
      <c r="D1207" s="135" t="s">
        <v>8448</v>
      </c>
      <c r="E1207" s="136" t="s">
        <v>8142</v>
      </c>
      <c r="F1207" s="136" t="s">
        <v>198</v>
      </c>
      <c r="G1207" s="137">
        <v>44287</v>
      </c>
      <c r="H1207" s="137" t="s">
        <v>8449</v>
      </c>
      <c r="I1207" s="138" t="s">
        <v>199</v>
      </c>
      <c r="J1207" s="138">
        <f ca="1">H1207-CONTROLE!$A$2</f>
        <v>-598</v>
      </c>
      <c r="K1207" s="653" t="str">
        <f t="shared" ca="1" si="164"/>
        <v>ENCERRADO</v>
      </c>
      <c r="L1207" s="135" t="s">
        <v>27</v>
      </c>
      <c r="M1207" s="135" t="s">
        <v>28</v>
      </c>
      <c r="N1207" s="139" t="s">
        <v>8450</v>
      </c>
      <c r="O1207" s="135" t="s">
        <v>43</v>
      </c>
      <c r="P1207" s="135" t="s">
        <v>44</v>
      </c>
      <c r="Q1207" s="139" t="s">
        <v>8450</v>
      </c>
      <c r="R1207" s="135" t="s">
        <v>8451</v>
      </c>
      <c r="S1207" s="135" t="s">
        <v>8452</v>
      </c>
      <c r="T1207" s="135" t="s">
        <v>3288</v>
      </c>
      <c r="U1207" s="139" t="s">
        <v>8453</v>
      </c>
      <c r="V1207" s="135" t="s">
        <v>8454</v>
      </c>
      <c r="W1207" s="140" t="s">
        <v>8455</v>
      </c>
      <c r="X1207" s="139" t="s">
        <v>8453</v>
      </c>
      <c r="Y1207" s="141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</row>
    <row r="1208" spans="1:45" ht="14.25" customHeight="1">
      <c r="A1208" s="133" t="s">
        <v>8446</v>
      </c>
      <c r="B1208" s="134" t="s">
        <v>8139</v>
      </c>
      <c r="C1208" s="135" t="s">
        <v>8447</v>
      </c>
      <c r="D1208" s="135" t="s">
        <v>8448</v>
      </c>
      <c r="E1208" s="136" t="s">
        <v>8142</v>
      </c>
      <c r="F1208" s="136" t="s">
        <v>198</v>
      </c>
      <c r="G1208" s="137">
        <v>44287</v>
      </c>
      <c r="H1208" s="137" t="s">
        <v>8449</v>
      </c>
      <c r="I1208" s="138" t="s">
        <v>199</v>
      </c>
      <c r="J1208" s="138">
        <f ca="1">H1208-CONTROLE!$A$2</f>
        <v>-598</v>
      </c>
      <c r="K1208" s="653" t="str">
        <f t="shared" ca="1" si="164"/>
        <v>ENCERRADO</v>
      </c>
      <c r="L1208" s="135" t="s">
        <v>27</v>
      </c>
      <c r="M1208" s="135" t="s">
        <v>28</v>
      </c>
      <c r="N1208" s="139" t="s">
        <v>8450</v>
      </c>
      <c r="O1208" s="135" t="s">
        <v>43</v>
      </c>
      <c r="P1208" s="135" t="s">
        <v>44</v>
      </c>
      <c r="Q1208" s="139" t="s">
        <v>8450</v>
      </c>
      <c r="R1208" s="135" t="s">
        <v>8456</v>
      </c>
      <c r="S1208" s="135" t="s">
        <v>48</v>
      </c>
      <c r="T1208" s="135" t="s">
        <v>49</v>
      </c>
      <c r="U1208" s="139" t="s">
        <v>8457</v>
      </c>
      <c r="V1208" s="135" t="s">
        <v>8458</v>
      </c>
      <c r="W1208" s="140" t="s">
        <v>8459</v>
      </c>
      <c r="X1208" s="139" t="s">
        <v>8457</v>
      </c>
      <c r="Y1208" s="141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</row>
    <row r="1209" spans="1:45" ht="14.25" customHeight="1">
      <c r="A1209" s="58" t="s">
        <v>8460</v>
      </c>
      <c r="B1209" s="42" t="s">
        <v>8461</v>
      </c>
      <c r="C1209" s="58" t="s">
        <v>8462</v>
      </c>
      <c r="D1209" s="58" t="s">
        <v>8463</v>
      </c>
      <c r="E1209" s="49" t="s">
        <v>1605</v>
      </c>
      <c r="F1209" s="49" t="s">
        <v>25</v>
      </c>
      <c r="G1209" s="61">
        <v>44531</v>
      </c>
      <c r="H1209" s="62" t="s">
        <v>8464</v>
      </c>
      <c r="I1209" s="45" t="s">
        <v>212</v>
      </c>
      <c r="J1209" s="45">
        <f ca="1">H1209-CONTROLE!$A$2</f>
        <v>-434</v>
      </c>
      <c r="K1209" s="37" t="str">
        <f t="shared" ca="1" si="164"/>
        <v>ENCERRADO</v>
      </c>
      <c r="L1209" s="42" t="s">
        <v>8465</v>
      </c>
      <c r="M1209" s="55" t="s">
        <v>5963</v>
      </c>
      <c r="N1209" s="452" t="s">
        <v>8466</v>
      </c>
      <c r="O1209" s="42" t="s">
        <v>87</v>
      </c>
      <c r="P1209" s="42" t="s">
        <v>88</v>
      </c>
      <c r="Q1209" s="452" t="s">
        <v>8466</v>
      </c>
      <c r="R1209" s="42" t="s">
        <v>8467</v>
      </c>
      <c r="S1209" s="42" t="s">
        <v>2330</v>
      </c>
      <c r="T1209" s="42" t="s">
        <v>4620</v>
      </c>
      <c r="U1209" s="452" t="s">
        <v>8468</v>
      </c>
      <c r="V1209" s="42" t="s">
        <v>6771</v>
      </c>
      <c r="W1209" s="58" t="s">
        <v>8469</v>
      </c>
      <c r="X1209" s="452" t="s">
        <v>8468</v>
      </c>
      <c r="Y1209" s="121"/>
      <c r="Z1209" s="121"/>
      <c r="AA1209" s="121"/>
      <c r="AB1209" s="121"/>
      <c r="AC1209" s="121"/>
      <c r="AD1209" s="121"/>
      <c r="AE1209" s="121"/>
      <c r="AF1209" s="121"/>
      <c r="AG1209" s="121"/>
      <c r="AH1209" s="121"/>
      <c r="AI1209" s="121"/>
      <c r="AJ1209" s="121"/>
      <c r="AK1209" s="121"/>
      <c r="AL1209" s="121"/>
      <c r="AM1209" s="121"/>
      <c r="AN1209" s="121"/>
      <c r="AO1209" s="121"/>
      <c r="AP1209" s="121"/>
      <c r="AQ1209" s="121"/>
      <c r="AR1209" s="121"/>
      <c r="AS1209" s="121"/>
    </row>
    <row r="1210" spans="1:45" ht="14.25" customHeight="1">
      <c r="A1210" s="58" t="s">
        <v>8460</v>
      </c>
      <c r="B1210" s="42" t="s">
        <v>8461</v>
      </c>
      <c r="C1210" s="58" t="s">
        <v>8462</v>
      </c>
      <c r="D1210" s="58" t="s">
        <v>8463</v>
      </c>
      <c r="E1210" s="49" t="s">
        <v>1605</v>
      </c>
      <c r="F1210" s="49" t="s">
        <v>25</v>
      </c>
      <c r="G1210" s="61">
        <v>44531</v>
      </c>
      <c r="H1210" s="62" t="s">
        <v>8464</v>
      </c>
      <c r="I1210" s="45" t="s">
        <v>212</v>
      </c>
      <c r="J1210" s="45">
        <f ca="1">H1210-CONTROLE!$A$2</f>
        <v>-434</v>
      </c>
      <c r="K1210" s="37" t="str">
        <f t="shared" ca="1" si="164"/>
        <v>ENCERRADO</v>
      </c>
      <c r="L1210" s="42" t="s">
        <v>8465</v>
      </c>
      <c r="M1210" s="55" t="s">
        <v>5963</v>
      </c>
      <c r="N1210" s="452" t="s">
        <v>8466</v>
      </c>
      <c r="O1210" s="42" t="s">
        <v>87</v>
      </c>
      <c r="P1210" s="42" t="s">
        <v>88</v>
      </c>
      <c r="Q1210" s="452" t="s">
        <v>8466</v>
      </c>
      <c r="R1210" s="42" t="s">
        <v>8470</v>
      </c>
      <c r="S1210" s="42" t="s">
        <v>1311</v>
      </c>
      <c r="T1210" s="42" t="s">
        <v>5191</v>
      </c>
      <c r="U1210" s="121" t="s">
        <v>8468</v>
      </c>
      <c r="V1210" s="42" t="s">
        <v>786</v>
      </c>
      <c r="W1210" s="55" t="s">
        <v>334</v>
      </c>
      <c r="X1210" s="121" t="s">
        <v>8468</v>
      </c>
      <c r="Y1210" s="121"/>
      <c r="Z1210" s="121"/>
      <c r="AA1210" s="121"/>
      <c r="AB1210" s="121"/>
      <c r="AC1210" s="121"/>
      <c r="AD1210" s="121"/>
      <c r="AE1210" s="121"/>
      <c r="AF1210" s="121"/>
      <c r="AG1210" s="121"/>
      <c r="AH1210" s="121"/>
      <c r="AI1210" s="121"/>
      <c r="AJ1210" s="121"/>
      <c r="AK1210" s="121"/>
      <c r="AL1210" s="121"/>
      <c r="AM1210" s="121"/>
      <c r="AN1210" s="121"/>
      <c r="AO1210" s="121"/>
      <c r="AP1210" s="121"/>
      <c r="AQ1210" s="121"/>
      <c r="AR1210" s="121"/>
      <c r="AS1210" s="121"/>
    </row>
    <row r="1211" spans="1:45" ht="14.25" customHeight="1">
      <c r="A1211" s="133" t="s">
        <v>8471</v>
      </c>
      <c r="B1211" s="134" t="s">
        <v>7399</v>
      </c>
      <c r="C1211" s="135" t="s">
        <v>8472</v>
      </c>
      <c r="D1211" s="135" t="s">
        <v>7715</v>
      </c>
      <c r="E1211" s="136" t="s">
        <v>6757</v>
      </c>
      <c r="F1211" s="136" t="s">
        <v>25</v>
      </c>
      <c r="G1211" s="137">
        <v>44434</v>
      </c>
      <c r="H1211" s="137" t="s">
        <v>8473</v>
      </c>
      <c r="I1211" s="138" t="s">
        <v>633</v>
      </c>
      <c r="J1211" s="138" t="e">
        <f ca="1">H1211-CONTROLE!$A$2</f>
        <v>#VALUE!</v>
      </c>
      <c r="K1211" s="37" t="e">
        <f t="shared" ca="1" si="164"/>
        <v>#VALUE!</v>
      </c>
      <c r="L1211" s="135" t="s">
        <v>56</v>
      </c>
      <c r="M1211" s="135" t="s">
        <v>8157</v>
      </c>
      <c r="N1211" s="139" t="s">
        <v>8474</v>
      </c>
      <c r="O1211" s="135" t="s">
        <v>375</v>
      </c>
      <c r="P1211" s="135" t="s">
        <v>376</v>
      </c>
      <c r="Q1211" s="139" t="s">
        <v>8474</v>
      </c>
      <c r="R1211" s="135" t="s">
        <v>808</v>
      </c>
      <c r="S1211" s="135" t="s">
        <v>1142</v>
      </c>
      <c r="T1211" s="135" t="s">
        <v>1143</v>
      </c>
      <c r="U1211" s="139" t="s">
        <v>8475</v>
      </c>
      <c r="V1211" s="135" t="s">
        <v>1149</v>
      </c>
      <c r="W1211" s="140" t="s">
        <v>1150</v>
      </c>
      <c r="X1211" s="139" t="s">
        <v>8475</v>
      </c>
      <c r="Y1211" s="141"/>
      <c r="Z1211" s="141"/>
      <c r="AA1211" s="141"/>
      <c r="AB1211" s="141"/>
      <c r="AC1211" s="141"/>
      <c r="AD1211" s="141"/>
      <c r="AE1211" s="141"/>
      <c r="AF1211" s="141"/>
      <c r="AG1211" s="141"/>
      <c r="AH1211" s="141"/>
      <c r="AI1211" s="141"/>
      <c r="AJ1211" s="141"/>
      <c r="AK1211" s="141"/>
      <c r="AL1211" s="141"/>
      <c r="AM1211" s="141"/>
      <c r="AN1211" s="141"/>
      <c r="AO1211" s="141"/>
      <c r="AP1211" s="141"/>
      <c r="AQ1211" s="141"/>
      <c r="AR1211" s="141"/>
      <c r="AS1211" s="141"/>
    </row>
    <row r="1212" spans="1:45" ht="14.25" customHeight="1">
      <c r="A1212" s="133" t="s">
        <v>8476</v>
      </c>
      <c r="B1212" s="134" t="s">
        <v>1046</v>
      </c>
      <c r="C1212" s="135" t="s">
        <v>8477</v>
      </c>
      <c r="D1212" s="135" t="s">
        <v>8256</v>
      </c>
      <c r="E1212" s="136" t="s">
        <v>1049</v>
      </c>
      <c r="F1212" s="136" t="s">
        <v>25</v>
      </c>
      <c r="G1212" s="137">
        <v>44410</v>
      </c>
      <c r="H1212" s="137" t="s">
        <v>8143</v>
      </c>
      <c r="I1212" s="138" t="s">
        <v>633</v>
      </c>
      <c r="J1212" s="138">
        <f ca="1">H1212-CONTROLE!$A$2</f>
        <v>-475</v>
      </c>
      <c r="K1212" s="37" t="str">
        <f t="shared" ca="1" si="164"/>
        <v>ENCERRADO</v>
      </c>
      <c r="L1212" s="135" t="s">
        <v>1134</v>
      </c>
      <c r="M1212" s="135" t="s">
        <v>342</v>
      </c>
      <c r="N1212" s="139" t="s">
        <v>8478</v>
      </c>
      <c r="O1212" s="135" t="s">
        <v>8283</v>
      </c>
      <c r="P1212" s="135" t="s">
        <v>862</v>
      </c>
      <c r="Q1212" s="139" t="s">
        <v>8478</v>
      </c>
      <c r="R1212" s="135" t="s">
        <v>353</v>
      </c>
      <c r="S1212" s="135" t="s">
        <v>736</v>
      </c>
      <c r="T1212" s="135" t="s">
        <v>8282</v>
      </c>
      <c r="U1212" s="139" t="s">
        <v>8479</v>
      </c>
      <c r="V1212" s="135" t="s">
        <v>859</v>
      </c>
      <c r="W1212" s="140" t="s">
        <v>8284</v>
      </c>
      <c r="X1212" s="139" t="s">
        <v>8479</v>
      </c>
      <c r="Y1212" s="141"/>
      <c r="Z1212" s="141"/>
      <c r="AA1212" s="141"/>
      <c r="AB1212" s="141"/>
      <c r="AC1212" s="141"/>
      <c r="AD1212" s="141"/>
      <c r="AE1212" s="141"/>
      <c r="AF1212" s="141"/>
      <c r="AG1212" s="141"/>
      <c r="AH1212" s="141"/>
      <c r="AI1212" s="141"/>
      <c r="AJ1212" s="141"/>
      <c r="AK1212" s="141"/>
      <c r="AL1212" s="141"/>
      <c r="AM1212" s="141"/>
      <c r="AN1212" s="141"/>
      <c r="AO1212" s="141"/>
      <c r="AP1212" s="141"/>
      <c r="AQ1212" s="141"/>
      <c r="AR1212" s="141"/>
      <c r="AS1212" s="141"/>
    </row>
    <row r="1213" spans="1:45" ht="14.25" customHeight="1">
      <c r="A1213" s="143" t="s">
        <v>8480</v>
      </c>
      <c r="B1213" s="73" t="s">
        <v>7029</v>
      </c>
      <c r="C1213" s="143" t="s">
        <v>8481</v>
      </c>
      <c r="D1213" s="143" t="s">
        <v>6471</v>
      </c>
      <c r="E1213" s="145" t="s">
        <v>1903</v>
      </c>
      <c r="F1213" s="145" t="s">
        <v>25</v>
      </c>
      <c r="G1213" s="146">
        <v>44508</v>
      </c>
      <c r="H1213" s="147" t="s">
        <v>8482</v>
      </c>
      <c r="I1213" s="148" t="s">
        <v>440</v>
      </c>
      <c r="J1213" s="148">
        <f ca="1">H1213-CONTROLE!$A$2</f>
        <v>-196</v>
      </c>
      <c r="K1213" s="142" t="str">
        <f t="shared" ca="1" si="164"/>
        <v>ENCERRADO</v>
      </c>
      <c r="L1213" s="73" t="s">
        <v>4683</v>
      </c>
      <c r="M1213" s="73" t="s">
        <v>635</v>
      </c>
      <c r="N1213" s="150" t="s">
        <v>8483</v>
      </c>
      <c r="O1213" s="73" t="s">
        <v>636</v>
      </c>
      <c r="P1213" s="73" t="s">
        <v>637</v>
      </c>
      <c r="Q1213" s="150" t="s">
        <v>8484</v>
      </c>
      <c r="R1213" s="73" t="s">
        <v>639</v>
      </c>
      <c r="S1213" s="144" t="s">
        <v>2082</v>
      </c>
      <c r="T1213" s="144" t="s">
        <v>2083</v>
      </c>
      <c r="U1213" s="150" t="s">
        <v>8485</v>
      </c>
      <c r="V1213" s="144" t="s">
        <v>2085</v>
      </c>
      <c r="W1213" s="144" t="s">
        <v>2086</v>
      </c>
      <c r="X1213" s="150" t="s">
        <v>8485</v>
      </c>
      <c r="Y1213" s="121"/>
      <c r="Z1213" s="121"/>
      <c r="AA1213" s="121"/>
      <c r="AB1213" s="121"/>
      <c r="AC1213" s="121"/>
      <c r="AD1213" s="121"/>
      <c r="AE1213" s="121"/>
      <c r="AF1213" s="121"/>
      <c r="AG1213" s="121"/>
      <c r="AH1213" s="121"/>
      <c r="AI1213" s="121"/>
      <c r="AJ1213" s="121"/>
      <c r="AK1213" s="121"/>
      <c r="AL1213" s="121"/>
      <c r="AM1213" s="121"/>
      <c r="AN1213" s="121"/>
      <c r="AO1213" s="121"/>
      <c r="AP1213" s="121"/>
      <c r="AQ1213" s="121"/>
      <c r="AR1213" s="121"/>
      <c r="AS1213" s="121"/>
    </row>
    <row r="1214" spans="1:45" ht="14.25" customHeight="1">
      <c r="A1214" s="133" t="s">
        <v>8486</v>
      </c>
      <c r="B1214" s="134" t="s">
        <v>8249</v>
      </c>
      <c r="C1214" s="135" t="s">
        <v>8487</v>
      </c>
      <c r="D1214" s="135" t="s">
        <v>8488</v>
      </c>
      <c r="E1214" s="136" t="s">
        <v>1903</v>
      </c>
      <c r="F1214" s="136" t="s">
        <v>25</v>
      </c>
      <c r="G1214" s="137">
        <v>44550</v>
      </c>
      <c r="H1214" s="137" t="s">
        <v>8489</v>
      </c>
      <c r="I1214" s="138" t="s">
        <v>26</v>
      </c>
      <c r="J1214" s="138">
        <f ca="1">H1214-CONTROLE!$A$2</f>
        <v>-336</v>
      </c>
      <c r="K1214" s="37" t="str">
        <f t="shared" ca="1" si="164"/>
        <v>ENCERRADO</v>
      </c>
      <c r="L1214" s="135" t="s">
        <v>724</v>
      </c>
      <c r="M1214" s="135" t="s">
        <v>527</v>
      </c>
      <c r="N1214" s="139" t="s">
        <v>8490</v>
      </c>
      <c r="O1214" s="135" t="s">
        <v>523</v>
      </c>
      <c r="P1214" s="135" t="s">
        <v>524</v>
      </c>
      <c r="Q1214" s="139" t="s">
        <v>8490</v>
      </c>
      <c r="R1214" s="135" t="s">
        <v>129</v>
      </c>
      <c r="S1214" s="135" t="s">
        <v>5458</v>
      </c>
      <c r="T1214" s="135" t="s">
        <v>2633</v>
      </c>
      <c r="U1214" s="139" t="s">
        <v>8491</v>
      </c>
      <c r="V1214" s="135" t="s">
        <v>2388</v>
      </c>
      <c r="W1214" s="140" t="s">
        <v>530</v>
      </c>
      <c r="X1214" s="139" t="s">
        <v>8491</v>
      </c>
      <c r="Y1214" s="141"/>
      <c r="Z1214" s="141"/>
      <c r="AA1214" s="141"/>
      <c r="AB1214" s="141"/>
      <c r="AC1214" s="141"/>
      <c r="AD1214" s="141"/>
      <c r="AE1214" s="141"/>
      <c r="AF1214" s="141"/>
      <c r="AG1214" s="141"/>
      <c r="AH1214" s="141"/>
      <c r="AI1214" s="141"/>
      <c r="AJ1214" s="141"/>
      <c r="AK1214" s="141"/>
      <c r="AL1214" s="141"/>
      <c r="AM1214" s="141"/>
      <c r="AN1214" s="141"/>
      <c r="AO1214" s="141"/>
      <c r="AP1214" s="141"/>
      <c r="AQ1214" s="141"/>
      <c r="AR1214" s="141"/>
      <c r="AS1214" s="141"/>
    </row>
    <row r="1215" spans="1:45" ht="14.25" customHeight="1">
      <c r="A1215" s="55" t="s">
        <v>8492</v>
      </c>
      <c r="B1215" s="55" t="s">
        <v>8493</v>
      </c>
      <c r="C1215" s="55" t="s">
        <v>8494</v>
      </c>
      <c r="D1215" s="117" t="s">
        <v>8495</v>
      </c>
      <c r="E1215" s="62" t="s">
        <v>1605</v>
      </c>
      <c r="F1215" s="61"/>
      <c r="G1215" s="61">
        <v>44378</v>
      </c>
      <c r="H1215" s="62" t="s">
        <v>8496</v>
      </c>
      <c r="I1215" s="45" t="s">
        <v>138</v>
      </c>
      <c r="J1215" s="45">
        <f ca="1">H1215-CONTROLE!$A$2</f>
        <v>-688</v>
      </c>
      <c r="K1215" s="534" t="str">
        <f t="shared" ca="1" si="164"/>
        <v>ENCERRADO</v>
      </c>
      <c r="L1215" s="55" t="s">
        <v>8497</v>
      </c>
      <c r="M1215" s="55" t="s">
        <v>8001</v>
      </c>
      <c r="N1215" s="122" t="s">
        <v>8177</v>
      </c>
      <c r="O1215" s="55" t="s">
        <v>5472</v>
      </c>
      <c r="P1215" s="55" t="s">
        <v>7292</v>
      </c>
      <c r="Q1215" s="122" t="s">
        <v>8177</v>
      </c>
      <c r="R1215" s="55" t="s">
        <v>353</v>
      </c>
      <c r="S1215" s="55" t="s">
        <v>1316</v>
      </c>
      <c r="T1215" s="55" t="s">
        <v>1317</v>
      </c>
      <c r="U1215" s="122" t="s">
        <v>8498</v>
      </c>
      <c r="V1215" s="55" t="s">
        <v>798</v>
      </c>
      <c r="W1215" s="377" t="s">
        <v>799</v>
      </c>
      <c r="X1215" s="122" t="s">
        <v>8498</v>
      </c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</row>
    <row r="1216" spans="1:45" ht="14.25" customHeight="1">
      <c r="A1216" s="58" t="s">
        <v>8499</v>
      </c>
      <c r="B1216" s="42" t="s">
        <v>8500</v>
      </c>
      <c r="C1216" s="55" t="s">
        <v>8501</v>
      </c>
      <c r="D1216" s="55" t="s">
        <v>8502</v>
      </c>
      <c r="E1216" s="49" t="s">
        <v>7013</v>
      </c>
      <c r="F1216" s="61"/>
      <c r="G1216" s="61">
        <v>44378</v>
      </c>
      <c r="H1216" s="62" t="s">
        <v>8194</v>
      </c>
      <c r="I1216" s="45" t="s">
        <v>26</v>
      </c>
      <c r="J1216" s="45" t="e">
        <f ca="1">H1216-CONTROLE!$A$2</f>
        <v>#VALUE!</v>
      </c>
      <c r="K1216" s="534" t="e">
        <f t="shared" ca="1" si="164"/>
        <v>#VALUE!</v>
      </c>
      <c r="L1216" s="42" t="s">
        <v>1021</v>
      </c>
      <c r="M1216" s="42" t="s">
        <v>1022</v>
      </c>
      <c r="N1216" s="122" t="s">
        <v>8503</v>
      </c>
      <c r="O1216" s="42" t="s">
        <v>1024</v>
      </c>
      <c r="P1216" s="42" t="s">
        <v>224</v>
      </c>
      <c r="Q1216" s="122" t="s">
        <v>8503</v>
      </c>
      <c r="R1216" s="42" t="s">
        <v>226</v>
      </c>
      <c r="S1216" s="55" t="s">
        <v>8504</v>
      </c>
      <c r="T1216" s="55" t="s">
        <v>8505</v>
      </c>
      <c r="U1216" s="122" t="s">
        <v>8506</v>
      </c>
      <c r="V1216" s="42" t="s">
        <v>8507</v>
      </c>
      <c r="W1216" s="65" t="s">
        <v>8508</v>
      </c>
      <c r="X1216" s="122" t="s">
        <v>8506</v>
      </c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</row>
    <row r="1217" spans="1:45" ht="14.25" customHeight="1">
      <c r="A1217" s="261">
        <v>44317</v>
      </c>
      <c r="B1217" s="247" t="s">
        <v>8070</v>
      </c>
      <c r="C1217" s="259" t="s">
        <v>8509</v>
      </c>
      <c r="D1217" s="259" t="s">
        <v>8510</v>
      </c>
      <c r="E1217" s="407" t="s">
        <v>2836</v>
      </c>
      <c r="F1217" s="573"/>
      <c r="G1217" s="573">
        <v>44256</v>
      </c>
      <c r="H1217" s="574" t="s">
        <v>8511</v>
      </c>
      <c r="I1217" s="249" t="s">
        <v>153</v>
      </c>
      <c r="J1217" s="249">
        <f ca="1">H1217-CONTROLE!$A$2</f>
        <v>-630</v>
      </c>
      <c r="K1217" s="534" t="str">
        <f t="shared" ca="1" si="164"/>
        <v>ENCERRADO</v>
      </c>
      <c r="L1217" s="247" t="s">
        <v>5372</v>
      </c>
      <c r="M1217" s="259" t="s">
        <v>5373</v>
      </c>
      <c r="N1217" s="316" t="s">
        <v>8512</v>
      </c>
      <c r="O1217" s="259" t="s">
        <v>6367</v>
      </c>
      <c r="P1217" s="259" t="s">
        <v>8166</v>
      </c>
      <c r="Q1217" s="316" t="s">
        <v>8512</v>
      </c>
      <c r="R1217" s="259" t="s">
        <v>470</v>
      </c>
      <c r="S1217" s="247" t="s">
        <v>8078</v>
      </c>
      <c r="T1217" s="292" t="s">
        <v>8079</v>
      </c>
      <c r="U1217" s="318" t="s">
        <v>8512</v>
      </c>
      <c r="V1217" s="247" t="s">
        <v>8081</v>
      </c>
      <c r="W1217" s="247" t="s">
        <v>8082</v>
      </c>
      <c r="X1217" s="318" t="s">
        <v>8512</v>
      </c>
    </row>
    <row r="1218" spans="1:45" ht="14.25" customHeight="1">
      <c r="A1218" s="261">
        <v>44317</v>
      </c>
      <c r="B1218" s="247" t="s">
        <v>8070</v>
      </c>
      <c r="C1218" s="259" t="s">
        <v>8509</v>
      </c>
      <c r="D1218" s="259" t="s">
        <v>8510</v>
      </c>
      <c r="E1218" s="407" t="s">
        <v>2836</v>
      </c>
      <c r="F1218" s="573"/>
      <c r="G1218" s="573">
        <v>44256</v>
      </c>
      <c r="H1218" s="574" t="s">
        <v>8511</v>
      </c>
      <c r="I1218" s="249" t="s">
        <v>153</v>
      </c>
      <c r="J1218" s="249">
        <f ca="1">H1218-CONTROLE!$A$2</f>
        <v>-630</v>
      </c>
      <c r="K1218" s="534" t="str">
        <f t="shared" ca="1" si="164"/>
        <v>ENCERRADO</v>
      </c>
      <c r="L1218" s="247" t="s">
        <v>5372</v>
      </c>
      <c r="M1218" s="259" t="s">
        <v>5373</v>
      </c>
      <c r="N1218" s="316" t="s">
        <v>8512</v>
      </c>
      <c r="O1218" s="259" t="s">
        <v>6367</v>
      </c>
      <c r="P1218" s="259" t="s">
        <v>8166</v>
      </c>
      <c r="Q1218" s="316" t="s">
        <v>8512</v>
      </c>
      <c r="R1218" s="259" t="s">
        <v>242</v>
      </c>
      <c r="S1218" s="247" t="s">
        <v>8083</v>
      </c>
      <c r="T1218" s="292" t="s">
        <v>8084</v>
      </c>
      <c r="U1218" s="318" t="s">
        <v>8513</v>
      </c>
      <c r="V1218" s="247" t="s">
        <v>8086</v>
      </c>
      <c r="W1218" s="247" t="s">
        <v>8087</v>
      </c>
      <c r="X1218" s="318" t="s">
        <v>8513</v>
      </c>
    </row>
    <row r="1219" spans="1:45" ht="14.25" customHeight="1">
      <c r="A1219" s="133" t="s">
        <v>8514</v>
      </c>
      <c r="B1219" s="134" t="s">
        <v>8249</v>
      </c>
      <c r="C1219" s="135" t="s">
        <v>8515</v>
      </c>
      <c r="D1219" s="135" t="s">
        <v>6471</v>
      </c>
      <c r="E1219" s="136" t="s">
        <v>1903</v>
      </c>
      <c r="F1219" s="136" t="s">
        <v>25</v>
      </c>
      <c r="G1219" s="137">
        <v>44556</v>
      </c>
      <c r="H1219" s="137" t="s">
        <v>8516</v>
      </c>
      <c r="I1219" s="138" t="s">
        <v>26</v>
      </c>
      <c r="J1219" s="138" t="e">
        <f ca="1">H1219-CONTROLE!$A$2</f>
        <v>#VALUE!</v>
      </c>
      <c r="K1219" s="37" t="e">
        <f t="shared" ca="1" si="164"/>
        <v>#VALUE!</v>
      </c>
      <c r="L1219" s="135" t="s">
        <v>154</v>
      </c>
      <c r="M1219" s="135" t="s">
        <v>155</v>
      </c>
      <c r="N1219" s="139" t="s">
        <v>8517</v>
      </c>
      <c r="O1219" s="135" t="s">
        <v>5894</v>
      </c>
      <c r="P1219" s="135" t="s">
        <v>6633</v>
      </c>
      <c r="Q1219" s="139" t="s">
        <v>8517</v>
      </c>
      <c r="R1219" s="135" t="s">
        <v>160</v>
      </c>
      <c r="S1219" s="135" t="s">
        <v>2458</v>
      </c>
      <c r="T1219" s="135" t="s">
        <v>2459</v>
      </c>
      <c r="U1219" s="139" t="s">
        <v>8518</v>
      </c>
      <c r="V1219" s="135" t="s">
        <v>2461</v>
      </c>
      <c r="W1219" s="140" t="s">
        <v>2462</v>
      </c>
      <c r="X1219" s="139" t="s">
        <v>8518</v>
      </c>
      <c r="Y1219" s="141"/>
      <c r="Z1219" s="141"/>
      <c r="AA1219" s="141"/>
      <c r="AB1219" s="141"/>
      <c r="AC1219" s="141"/>
      <c r="AD1219" s="141"/>
      <c r="AE1219" s="141"/>
      <c r="AF1219" s="141"/>
      <c r="AG1219" s="141"/>
      <c r="AH1219" s="141"/>
      <c r="AI1219" s="141"/>
      <c r="AJ1219" s="141"/>
      <c r="AK1219" s="141"/>
      <c r="AL1219" s="141"/>
      <c r="AM1219" s="141"/>
      <c r="AN1219" s="141"/>
      <c r="AO1219" s="141"/>
      <c r="AP1219" s="141"/>
      <c r="AQ1219" s="141"/>
      <c r="AR1219" s="141"/>
      <c r="AS1219" s="141"/>
    </row>
    <row r="1220" spans="1:45" ht="14.25" customHeight="1">
      <c r="A1220" s="144" t="s">
        <v>8519</v>
      </c>
      <c r="B1220" s="73" t="s">
        <v>1046</v>
      </c>
      <c r="C1220" s="144" t="s">
        <v>8520</v>
      </c>
      <c r="D1220" s="144" t="s">
        <v>8521</v>
      </c>
      <c r="E1220" s="145" t="s">
        <v>1049</v>
      </c>
      <c r="F1220" s="145" t="s">
        <v>25</v>
      </c>
      <c r="G1220" s="146">
        <v>44729</v>
      </c>
      <c r="H1220" s="147" t="s">
        <v>8522</v>
      </c>
      <c r="I1220" s="148" t="s">
        <v>219</v>
      </c>
      <c r="J1220" s="148">
        <f ca="1">H1220-CONTROLE!$A$2</f>
        <v>-156</v>
      </c>
      <c r="K1220" s="142" t="str">
        <f t="shared" ca="1" si="164"/>
        <v>ENCERRADO</v>
      </c>
      <c r="L1220" s="73" t="s">
        <v>8523</v>
      </c>
      <c r="M1220" s="670" t="s">
        <v>186</v>
      </c>
      <c r="N1220" s="162" t="s">
        <v>8524</v>
      </c>
      <c r="O1220" s="73" t="s">
        <v>649</v>
      </c>
      <c r="P1220" s="73" t="s">
        <v>650</v>
      </c>
      <c r="Q1220" s="162" t="s">
        <v>8524</v>
      </c>
      <c r="R1220" s="144" t="s">
        <v>187</v>
      </c>
      <c r="S1220" s="144" t="s">
        <v>191</v>
      </c>
      <c r="T1220" s="153" t="s">
        <v>192</v>
      </c>
      <c r="U1220" s="150" t="s">
        <v>8525</v>
      </c>
      <c r="V1220" s="144" t="s">
        <v>5811</v>
      </c>
      <c r="W1220" s="168" t="s">
        <v>5812</v>
      </c>
      <c r="X1220" s="150" t="s">
        <v>8525</v>
      </c>
      <c r="Y1220" s="121"/>
      <c r="Z1220" s="121"/>
      <c r="AA1220" s="121"/>
      <c r="AB1220" s="121"/>
      <c r="AC1220" s="121"/>
      <c r="AD1220" s="121"/>
      <c r="AE1220" s="121"/>
      <c r="AF1220" s="121"/>
      <c r="AG1220" s="121"/>
      <c r="AH1220" s="121"/>
      <c r="AI1220" s="121"/>
      <c r="AJ1220" s="121"/>
      <c r="AK1220" s="121"/>
      <c r="AL1220" s="121"/>
      <c r="AM1220" s="121"/>
      <c r="AN1220" s="121"/>
      <c r="AO1220" s="121"/>
      <c r="AP1220" s="121"/>
      <c r="AQ1220" s="121"/>
      <c r="AR1220" s="121"/>
      <c r="AS1220" s="121"/>
    </row>
    <row r="1221" spans="1:45" ht="14.25" customHeight="1">
      <c r="A1221" s="55" t="s">
        <v>8526</v>
      </c>
      <c r="B1221" s="42" t="s">
        <v>8527</v>
      </c>
      <c r="C1221" s="55"/>
      <c r="D1221" s="55" t="s">
        <v>8528</v>
      </c>
      <c r="E1221" s="49" t="s">
        <v>7013</v>
      </c>
      <c r="F1221" s="61"/>
      <c r="G1221" s="61">
        <v>44452</v>
      </c>
      <c r="H1221" s="62" t="s">
        <v>8203</v>
      </c>
      <c r="I1221" s="45" t="s">
        <v>26</v>
      </c>
      <c r="J1221" s="45">
        <f ca="1">H1221-CONTROLE!$A$2</f>
        <v>-689</v>
      </c>
      <c r="K1221" s="534" t="str">
        <f t="shared" ca="1" si="164"/>
        <v>ENCERRADO</v>
      </c>
      <c r="L1221" s="55" t="s">
        <v>59</v>
      </c>
      <c r="M1221" s="42" t="s">
        <v>3984</v>
      </c>
      <c r="N1221" s="122" t="s">
        <v>8529</v>
      </c>
      <c r="O1221" s="55" t="s">
        <v>2426</v>
      </c>
      <c r="P1221" s="55" t="s">
        <v>2427</v>
      </c>
      <c r="Q1221" s="122" t="s">
        <v>8529</v>
      </c>
      <c r="R1221" s="55" t="s">
        <v>65</v>
      </c>
      <c r="S1221" s="63" t="s">
        <v>5575</v>
      </c>
      <c r="T1221" s="671" t="s">
        <v>8530</v>
      </c>
      <c r="U1221" s="122" t="s">
        <v>8531</v>
      </c>
      <c r="V1221" s="55" t="s">
        <v>1921</v>
      </c>
      <c r="W1221" s="65" t="s">
        <v>1922</v>
      </c>
      <c r="X1221" s="122" t="s">
        <v>8531</v>
      </c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</row>
    <row r="1222" spans="1:45" ht="14.25" customHeight="1">
      <c r="A1222" s="55" t="s">
        <v>8532</v>
      </c>
      <c r="B1222" s="42" t="s">
        <v>8533</v>
      </c>
      <c r="C1222" s="55" t="s">
        <v>8534</v>
      </c>
      <c r="D1222" s="56" t="s">
        <v>8535</v>
      </c>
      <c r="E1222" s="56" t="s">
        <v>7013</v>
      </c>
      <c r="F1222" s="527"/>
      <c r="G1222" s="61">
        <v>44495</v>
      </c>
      <c r="H1222" s="62" t="s">
        <v>8194</v>
      </c>
      <c r="I1222" s="45" t="s">
        <v>26</v>
      </c>
      <c r="J1222" s="45" t="e">
        <f ca="1">H1222-CONTROLE!$A$2</f>
        <v>#VALUE!</v>
      </c>
      <c r="K1222" s="534" t="e">
        <f t="shared" ca="1" si="164"/>
        <v>#VALUE!</v>
      </c>
      <c r="L1222" s="55" t="s">
        <v>1305</v>
      </c>
      <c r="M1222" s="56" t="s">
        <v>1306</v>
      </c>
      <c r="N1222" s="452" t="s">
        <v>8536</v>
      </c>
      <c r="O1222" s="56" t="s">
        <v>8537</v>
      </c>
      <c r="P1222" s="672" t="s">
        <v>1776</v>
      </c>
      <c r="Q1222" s="452" t="s">
        <v>8538</v>
      </c>
      <c r="R1222" s="42" t="s">
        <v>77</v>
      </c>
      <c r="S1222" s="63" t="s">
        <v>8539</v>
      </c>
      <c r="T1222" s="673" t="s">
        <v>8540</v>
      </c>
      <c r="U1222" s="452" t="s">
        <v>8541</v>
      </c>
      <c r="V1222" s="56" t="s">
        <v>2053</v>
      </c>
      <c r="W1222" s="674" t="s">
        <v>2054</v>
      </c>
      <c r="X1222" s="452" t="s">
        <v>8541</v>
      </c>
      <c r="Y1222" s="121"/>
      <c r="Z1222" s="121"/>
      <c r="AA1222" s="121"/>
      <c r="AB1222" s="121"/>
      <c r="AC1222" s="121"/>
      <c r="AD1222" s="121"/>
      <c r="AE1222" s="121"/>
      <c r="AF1222" s="121"/>
      <c r="AG1222" s="121"/>
      <c r="AH1222" s="121"/>
      <c r="AI1222" s="121"/>
      <c r="AJ1222" s="121"/>
      <c r="AK1222" s="121"/>
      <c r="AL1222" s="121"/>
      <c r="AM1222" s="121"/>
      <c r="AN1222" s="121"/>
      <c r="AO1222" s="121"/>
      <c r="AP1222" s="121"/>
      <c r="AQ1222" s="121"/>
      <c r="AR1222" s="121"/>
      <c r="AS1222" s="121"/>
    </row>
    <row r="1223" spans="1:45" ht="14.25" customHeight="1">
      <c r="A1223" s="58" t="s">
        <v>8542</v>
      </c>
      <c r="B1223" s="42" t="s">
        <v>983</v>
      </c>
      <c r="C1223" s="55" t="s">
        <v>8543</v>
      </c>
      <c r="D1223" s="55" t="s">
        <v>196</v>
      </c>
      <c r="E1223" s="43" t="s">
        <v>197</v>
      </c>
      <c r="F1223" s="43" t="s">
        <v>198</v>
      </c>
      <c r="G1223" s="61">
        <v>44349</v>
      </c>
      <c r="H1223" s="62" t="s">
        <v>7170</v>
      </c>
      <c r="I1223" s="45" t="s">
        <v>219</v>
      </c>
      <c r="J1223" s="45">
        <f ca="1">H1223-CONTROLE!$A$2</f>
        <v>-477</v>
      </c>
      <c r="K1223" s="37" t="str">
        <f t="shared" ca="1" si="164"/>
        <v>ENCERRADO</v>
      </c>
      <c r="L1223" s="42" t="s">
        <v>27</v>
      </c>
      <c r="M1223" s="42" t="s">
        <v>28</v>
      </c>
      <c r="N1223" s="122" t="s">
        <v>8544</v>
      </c>
      <c r="O1223" s="42" t="s">
        <v>43</v>
      </c>
      <c r="P1223" s="42" t="s">
        <v>44</v>
      </c>
      <c r="Q1223" s="122" t="s">
        <v>8544</v>
      </c>
      <c r="R1223" s="55" t="s">
        <v>8456</v>
      </c>
      <c r="S1223" s="42" t="s">
        <v>48</v>
      </c>
      <c r="T1223" s="65" t="s">
        <v>49</v>
      </c>
      <c r="U1223" s="122" t="s">
        <v>8545</v>
      </c>
      <c r="V1223" s="42" t="s">
        <v>8546</v>
      </c>
      <c r="W1223" s="42" t="s">
        <v>391</v>
      </c>
      <c r="X1223" s="122" t="s">
        <v>8545</v>
      </c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</row>
    <row r="1224" spans="1:45" ht="14.25" customHeight="1">
      <c r="A1224" s="58" t="s">
        <v>8542</v>
      </c>
      <c r="B1224" s="42" t="s">
        <v>983</v>
      </c>
      <c r="C1224" s="55" t="s">
        <v>8543</v>
      </c>
      <c r="D1224" s="55" t="s">
        <v>196</v>
      </c>
      <c r="E1224" s="43" t="s">
        <v>197</v>
      </c>
      <c r="F1224" s="43" t="s">
        <v>198</v>
      </c>
      <c r="G1224" s="61">
        <v>44349</v>
      </c>
      <c r="H1224" s="62" t="s">
        <v>7170</v>
      </c>
      <c r="I1224" s="45" t="s">
        <v>219</v>
      </c>
      <c r="J1224" s="45">
        <f ca="1">H1224-CONTROLE!$A$2</f>
        <v>-477</v>
      </c>
      <c r="K1224" s="37" t="str">
        <f t="shared" ca="1" si="164"/>
        <v>ENCERRADO</v>
      </c>
      <c r="L1224" s="42" t="s">
        <v>27</v>
      </c>
      <c r="M1224" s="42" t="s">
        <v>28</v>
      </c>
      <c r="N1224" s="122" t="s">
        <v>8544</v>
      </c>
      <c r="O1224" s="42" t="s">
        <v>43</v>
      </c>
      <c r="P1224" s="42" t="s">
        <v>44</v>
      </c>
      <c r="Q1224" s="122" t="s">
        <v>8544</v>
      </c>
      <c r="R1224" s="55" t="s">
        <v>8451</v>
      </c>
      <c r="S1224" s="42" t="s">
        <v>4840</v>
      </c>
      <c r="T1224" s="65" t="s">
        <v>2708</v>
      </c>
      <c r="U1224" s="122" t="s">
        <v>8545</v>
      </c>
      <c r="V1224" s="42" t="s">
        <v>8546</v>
      </c>
      <c r="W1224" s="42" t="s">
        <v>391</v>
      </c>
      <c r="X1224" s="122" t="s">
        <v>8545</v>
      </c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</row>
    <row r="1225" spans="1:45" ht="14.25" customHeight="1">
      <c r="A1225" s="58" t="s">
        <v>8542</v>
      </c>
      <c r="B1225" s="42" t="s">
        <v>983</v>
      </c>
      <c r="C1225" s="55" t="s">
        <v>8543</v>
      </c>
      <c r="D1225" s="55" t="s">
        <v>196</v>
      </c>
      <c r="E1225" s="43" t="s">
        <v>197</v>
      </c>
      <c r="F1225" s="43" t="s">
        <v>198</v>
      </c>
      <c r="G1225" s="61">
        <v>44349</v>
      </c>
      <c r="H1225" s="62" t="s">
        <v>7170</v>
      </c>
      <c r="I1225" s="45" t="s">
        <v>219</v>
      </c>
      <c r="J1225" s="45">
        <f ca="1">H1225-CONTROLE!$A$2</f>
        <v>-477</v>
      </c>
      <c r="K1225" s="37" t="str">
        <f t="shared" ca="1" si="164"/>
        <v>ENCERRADO</v>
      </c>
      <c r="L1225" s="42" t="s">
        <v>27</v>
      </c>
      <c r="M1225" s="42" t="s">
        <v>28</v>
      </c>
      <c r="N1225" s="122" t="s">
        <v>8544</v>
      </c>
      <c r="O1225" s="42" t="s">
        <v>43</v>
      </c>
      <c r="P1225" s="42" t="s">
        <v>44</v>
      </c>
      <c r="Q1225" s="122" t="s">
        <v>8544</v>
      </c>
      <c r="R1225" s="55" t="s">
        <v>744</v>
      </c>
      <c r="S1225" s="42" t="s">
        <v>1946</v>
      </c>
      <c r="T1225" s="65" t="s">
        <v>746</v>
      </c>
      <c r="U1225" s="122" t="s">
        <v>8547</v>
      </c>
      <c r="V1225" s="42" t="s">
        <v>8548</v>
      </c>
      <c r="W1225" s="42" t="s">
        <v>749</v>
      </c>
      <c r="X1225" s="122" t="s">
        <v>8549</v>
      </c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</row>
    <row r="1226" spans="1:45" ht="14.25" customHeight="1">
      <c r="A1226" s="55" t="s">
        <v>8550</v>
      </c>
      <c r="B1226" s="42" t="s">
        <v>8551</v>
      </c>
      <c r="C1226" s="55" t="s">
        <v>8552</v>
      </c>
      <c r="D1226" s="56" t="s">
        <v>8553</v>
      </c>
      <c r="E1226" s="517" t="s">
        <v>1605</v>
      </c>
      <c r="F1226" s="517" t="s">
        <v>25</v>
      </c>
      <c r="G1226" s="61">
        <v>44567</v>
      </c>
      <c r="H1226" s="62" t="s">
        <v>8554</v>
      </c>
      <c r="I1226" s="45" t="s">
        <v>361</v>
      </c>
      <c r="J1226" s="45">
        <f ca="1">H1226-CONTROLE!$A$2</f>
        <v>-410</v>
      </c>
      <c r="K1226" s="37" t="str">
        <f t="shared" ca="1" si="164"/>
        <v>ENCERRADO</v>
      </c>
      <c r="L1226" s="42" t="s">
        <v>8465</v>
      </c>
      <c r="M1226" s="55" t="s">
        <v>5963</v>
      </c>
      <c r="N1226" s="452" t="s">
        <v>8555</v>
      </c>
      <c r="O1226" s="42" t="s">
        <v>87</v>
      </c>
      <c r="P1226" s="42" t="s">
        <v>88</v>
      </c>
      <c r="Q1226" s="452" t="s">
        <v>8555</v>
      </c>
      <c r="R1226" s="42" t="s">
        <v>8556</v>
      </c>
      <c r="S1226" s="63" t="s">
        <v>1311</v>
      </c>
      <c r="T1226" s="675" t="s">
        <v>5191</v>
      </c>
      <c r="U1226" s="676" t="s">
        <v>8557</v>
      </c>
      <c r="V1226" s="59" t="s">
        <v>786</v>
      </c>
      <c r="W1226" s="112" t="s">
        <v>334</v>
      </c>
      <c r="X1226" s="676" t="s">
        <v>8557</v>
      </c>
      <c r="Y1226" s="677"/>
      <c r="Z1226" s="677"/>
      <c r="AA1226" s="677"/>
      <c r="AB1226" s="677"/>
      <c r="AC1226" s="677"/>
      <c r="AD1226" s="677"/>
      <c r="AE1226" s="677"/>
      <c r="AF1226" s="677"/>
      <c r="AG1226" s="677"/>
      <c r="AH1226" s="677"/>
      <c r="AI1226" s="677"/>
      <c r="AJ1226" s="677"/>
      <c r="AK1226" s="677"/>
      <c r="AL1226" s="677"/>
      <c r="AM1226" s="677"/>
      <c r="AN1226" s="677"/>
      <c r="AO1226" s="677"/>
      <c r="AP1226" s="677"/>
      <c r="AQ1226" s="677"/>
      <c r="AR1226" s="677"/>
      <c r="AS1226" s="677"/>
    </row>
    <row r="1227" spans="1:45" ht="14.25" customHeight="1">
      <c r="A1227" s="55" t="s">
        <v>8550</v>
      </c>
      <c r="B1227" s="42" t="s">
        <v>8551</v>
      </c>
      <c r="C1227" s="55" t="s">
        <v>8552</v>
      </c>
      <c r="D1227" s="56" t="s">
        <v>8553</v>
      </c>
      <c r="E1227" s="517" t="s">
        <v>1605</v>
      </c>
      <c r="F1227" s="517" t="s">
        <v>25</v>
      </c>
      <c r="G1227" s="61">
        <v>44567</v>
      </c>
      <c r="H1227" s="62" t="s">
        <v>8554</v>
      </c>
      <c r="I1227" s="45" t="s">
        <v>361</v>
      </c>
      <c r="J1227" s="45">
        <f ca="1">H1227-CONTROLE!$A$2</f>
        <v>-410</v>
      </c>
      <c r="K1227" s="37" t="str">
        <f t="shared" ca="1" si="164"/>
        <v>ENCERRADO</v>
      </c>
      <c r="L1227" s="42" t="s">
        <v>8465</v>
      </c>
      <c r="M1227" s="55" t="s">
        <v>5963</v>
      </c>
      <c r="N1227" s="452" t="s">
        <v>8555</v>
      </c>
      <c r="O1227" s="42" t="s">
        <v>87</v>
      </c>
      <c r="P1227" s="42" t="s">
        <v>88</v>
      </c>
      <c r="Q1227" s="452" t="s">
        <v>8555</v>
      </c>
      <c r="R1227" s="42" t="s">
        <v>8558</v>
      </c>
      <c r="S1227" s="63" t="s">
        <v>2330</v>
      </c>
      <c r="T1227" s="675" t="s">
        <v>1613</v>
      </c>
      <c r="U1227" s="676" t="s">
        <v>8557</v>
      </c>
      <c r="V1227" s="59" t="s">
        <v>6771</v>
      </c>
      <c r="W1227" s="112" t="s">
        <v>1610</v>
      </c>
      <c r="X1227" s="676" t="s">
        <v>8557</v>
      </c>
      <c r="Y1227" s="677"/>
      <c r="Z1227" s="677"/>
      <c r="AA1227" s="677"/>
      <c r="AB1227" s="677"/>
      <c r="AC1227" s="677"/>
      <c r="AD1227" s="677"/>
      <c r="AE1227" s="677"/>
      <c r="AF1227" s="677"/>
      <c r="AG1227" s="677"/>
      <c r="AH1227" s="677"/>
      <c r="AI1227" s="677"/>
      <c r="AJ1227" s="677"/>
      <c r="AK1227" s="677"/>
      <c r="AL1227" s="677"/>
      <c r="AM1227" s="677"/>
      <c r="AN1227" s="677"/>
      <c r="AO1227" s="677"/>
      <c r="AP1227" s="677"/>
      <c r="AQ1227" s="677"/>
      <c r="AR1227" s="677"/>
      <c r="AS1227" s="677"/>
    </row>
    <row r="1228" spans="1:45" ht="14.25" customHeight="1">
      <c r="A1228" s="133" t="s">
        <v>8559</v>
      </c>
      <c r="B1228" s="134" t="s">
        <v>1046</v>
      </c>
      <c r="C1228" s="135" t="s">
        <v>8560</v>
      </c>
      <c r="D1228" s="135" t="s">
        <v>8256</v>
      </c>
      <c r="E1228" s="136" t="s">
        <v>1049</v>
      </c>
      <c r="F1228" s="136" t="s">
        <v>25</v>
      </c>
      <c r="G1228" s="137">
        <v>44440</v>
      </c>
      <c r="H1228" s="137">
        <v>44907</v>
      </c>
      <c r="I1228" s="138" t="s">
        <v>41</v>
      </c>
      <c r="J1228" s="138">
        <f ca="1">H1228-CONTROLE!$A$2</f>
        <v>-343</v>
      </c>
      <c r="K1228" s="37" t="s">
        <v>8561</v>
      </c>
      <c r="L1228" s="135" t="s">
        <v>110</v>
      </c>
      <c r="M1228" s="135" t="s">
        <v>477</v>
      </c>
      <c r="N1228" s="139" t="s">
        <v>8562</v>
      </c>
      <c r="O1228" s="135" t="s">
        <v>113</v>
      </c>
      <c r="P1228" s="135" t="s">
        <v>479</v>
      </c>
      <c r="Q1228" s="139" t="s">
        <v>8562</v>
      </c>
      <c r="R1228" s="135" t="s">
        <v>115</v>
      </c>
      <c r="S1228" s="135" t="s">
        <v>2713</v>
      </c>
      <c r="T1228" s="135" t="s">
        <v>2714</v>
      </c>
      <c r="U1228" s="139" t="s">
        <v>8563</v>
      </c>
      <c r="V1228" s="135" t="s">
        <v>665</v>
      </c>
      <c r="W1228" s="140" t="s">
        <v>666</v>
      </c>
      <c r="X1228" s="139" t="s">
        <v>8564</v>
      </c>
      <c r="Y1228" s="141"/>
      <c r="Z1228" s="141"/>
      <c r="AA1228" s="141"/>
      <c r="AB1228" s="141"/>
      <c r="AC1228" s="141"/>
      <c r="AD1228" s="141"/>
      <c r="AE1228" s="141"/>
      <c r="AF1228" s="141"/>
      <c r="AG1228" s="141"/>
      <c r="AH1228" s="141"/>
      <c r="AI1228" s="141"/>
      <c r="AJ1228" s="141"/>
      <c r="AK1228" s="141"/>
      <c r="AL1228" s="141"/>
      <c r="AM1228" s="141"/>
      <c r="AN1228" s="141"/>
      <c r="AO1228" s="141"/>
      <c r="AP1228" s="141"/>
      <c r="AQ1228" s="141"/>
      <c r="AR1228" s="141"/>
      <c r="AS1228" s="141"/>
    </row>
    <row r="1229" spans="1:45" ht="14.25" customHeight="1">
      <c r="A1229" s="133" t="s">
        <v>8565</v>
      </c>
      <c r="B1229" s="134" t="s">
        <v>8249</v>
      </c>
      <c r="C1229" s="135" t="s">
        <v>8566</v>
      </c>
      <c r="D1229" s="135" t="s">
        <v>6471</v>
      </c>
      <c r="E1229" s="136" t="s">
        <v>1903</v>
      </c>
      <c r="F1229" s="136" t="s">
        <v>25</v>
      </c>
      <c r="G1229" s="137">
        <v>44531</v>
      </c>
      <c r="H1229" s="137" t="s">
        <v>8567</v>
      </c>
      <c r="I1229" s="138" t="s">
        <v>55</v>
      </c>
      <c r="J1229" s="138">
        <f ca="1">H1229-CONTROLE!$A$2</f>
        <v>-367</v>
      </c>
      <c r="K1229" s="37" t="str">
        <f t="shared" ref="K1229:K1256" ca="1" si="165">IF(J1229&lt;=0,"ENCERRADO",IF(J1229&lt;=30,"URGENTE",IF(J1229&lt;=90,"PROVIDÊNCIAS","VIGENTE")))</f>
        <v>ENCERRADO</v>
      </c>
      <c r="L1229" s="135" t="s">
        <v>8568</v>
      </c>
      <c r="M1229" s="135" t="s">
        <v>4006</v>
      </c>
      <c r="N1229" s="139" t="s">
        <v>8569</v>
      </c>
      <c r="O1229" s="135" t="s">
        <v>5522</v>
      </c>
      <c r="P1229" s="135" t="s">
        <v>290</v>
      </c>
      <c r="Q1229" s="139" t="s">
        <v>8569</v>
      </c>
      <c r="R1229" s="135" t="s">
        <v>726</v>
      </c>
      <c r="S1229" s="135" t="s">
        <v>8570</v>
      </c>
      <c r="T1229" s="135" t="s">
        <v>5296</v>
      </c>
      <c r="U1229" s="139" t="s">
        <v>8571</v>
      </c>
      <c r="V1229" s="135" t="s">
        <v>8572</v>
      </c>
      <c r="W1229" s="140" t="s">
        <v>8573</v>
      </c>
      <c r="X1229" s="139" t="s">
        <v>8571</v>
      </c>
      <c r="Y1229" s="141"/>
      <c r="Z1229" s="141"/>
      <c r="AA1229" s="141"/>
      <c r="AB1229" s="141"/>
      <c r="AC1229" s="141"/>
      <c r="AD1229" s="141"/>
      <c r="AE1229" s="141"/>
      <c r="AF1229" s="141"/>
      <c r="AG1229" s="141"/>
      <c r="AH1229" s="141"/>
      <c r="AI1229" s="141"/>
      <c r="AJ1229" s="141"/>
      <c r="AK1229" s="141"/>
      <c r="AL1229" s="141"/>
      <c r="AM1229" s="141"/>
      <c r="AN1229" s="141"/>
      <c r="AO1229" s="141"/>
      <c r="AP1229" s="141"/>
      <c r="AQ1229" s="141"/>
      <c r="AR1229" s="141"/>
      <c r="AS1229" s="141"/>
    </row>
    <row r="1230" spans="1:45" ht="14.25" customHeight="1">
      <c r="A1230" s="144" t="s">
        <v>8574</v>
      </c>
      <c r="B1230" s="73" t="s">
        <v>8575</v>
      </c>
      <c r="C1230" s="144" t="s">
        <v>8576</v>
      </c>
      <c r="D1230" s="144" t="s">
        <v>8577</v>
      </c>
      <c r="E1230" s="142" t="s">
        <v>1605</v>
      </c>
      <c r="F1230" s="142" t="s">
        <v>25</v>
      </c>
      <c r="G1230" s="146">
        <v>44557</v>
      </c>
      <c r="H1230" s="147" t="s">
        <v>8578</v>
      </c>
      <c r="I1230" s="148" t="s">
        <v>41</v>
      </c>
      <c r="J1230" s="148">
        <f ca="1">H1230-CONTROLE!$A$2</f>
        <v>-257</v>
      </c>
      <c r="K1230" s="142" t="str">
        <f t="shared" ca="1" si="165"/>
        <v>ENCERRADO</v>
      </c>
      <c r="L1230" s="144" t="s">
        <v>570</v>
      </c>
      <c r="M1230" s="144" t="s">
        <v>571</v>
      </c>
      <c r="N1230" s="150" t="s">
        <v>8579</v>
      </c>
      <c r="O1230" s="144" t="s">
        <v>240</v>
      </c>
      <c r="P1230" s="678" t="s">
        <v>568</v>
      </c>
      <c r="Q1230" s="150" t="s">
        <v>8579</v>
      </c>
      <c r="R1230" s="73" t="s">
        <v>8580</v>
      </c>
      <c r="S1230" s="184" t="s">
        <v>848</v>
      </c>
      <c r="T1230" s="173" t="s">
        <v>5009</v>
      </c>
      <c r="U1230" s="150" t="s">
        <v>8581</v>
      </c>
      <c r="V1230" s="144" t="s">
        <v>8582</v>
      </c>
      <c r="W1230" s="143" t="s">
        <v>8583</v>
      </c>
      <c r="X1230" s="150" t="s">
        <v>8581</v>
      </c>
      <c r="Y1230" s="121"/>
      <c r="Z1230" s="121"/>
      <c r="AA1230" s="121"/>
      <c r="AB1230" s="121"/>
      <c r="AC1230" s="121"/>
      <c r="AD1230" s="121"/>
      <c r="AE1230" s="121"/>
      <c r="AF1230" s="121"/>
      <c r="AG1230" s="121"/>
      <c r="AH1230" s="121"/>
      <c r="AI1230" s="121"/>
      <c r="AJ1230" s="121"/>
      <c r="AK1230" s="121"/>
      <c r="AL1230" s="121"/>
      <c r="AM1230" s="121"/>
      <c r="AN1230" s="121"/>
      <c r="AO1230" s="121"/>
      <c r="AP1230" s="121"/>
      <c r="AQ1230" s="121"/>
      <c r="AR1230" s="121"/>
      <c r="AS1230" s="121"/>
    </row>
    <row r="1231" spans="1:45" ht="14.25" customHeight="1">
      <c r="A1231" s="144" t="s">
        <v>8574</v>
      </c>
      <c r="B1231" s="73" t="s">
        <v>8575</v>
      </c>
      <c r="C1231" s="144" t="s">
        <v>8576</v>
      </c>
      <c r="D1231" s="144" t="s">
        <v>8577</v>
      </c>
      <c r="E1231" s="142" t="s">
        <v>1605</v>
      </c>
      <c r="F1231" s="142" t="s">
        <v>25</v>
      </c>
      <c r="G1231" s="146">
        <v>44557</v>
      </c>
      <c r="H1231" s="147" t="s">
        <v>8578</v>
      </c>
      <c r="I1231" s="148" t="s">
        <v>41</v>
      </c>
      <c r="J1231" s="148">
        <f ca="1">H1231-CONTROLE!$A$2</f>
        <v>-257</v>
      </c>
      <c r="K1231" s="142" t="str">
        <f t="shared" ca="1" si="165"/>
        <v>ENCERRADO</v>
      </c>
      <c r="L1231" s="144" t="s">
        <v>570</v>
      </c>
      <c r="M1231" s="144" t="s">
        <v>571</v>
      </c>
      <c r="N1231" s="150" t="s">
        <v>8579</v>
      </c>
      <c r="O1231" s="144" t="s">
        <v>240</v>
      </c>
      <c r="P1231" s="678" t="s">
        <v>568</v>
      </c>
      <c r="Q1231" s="150" t="s">
        <v>8579</v>
      </c>
      <c r="R1231" s="73" t="s">
        <v>8584</v>
      </c>
      <c r="S1231" s="151" t="s">
        <v>8585</v>
      </c>
      <c r="T1231" s="184"/>
      <c r="U1231" s="150" t="s">
        <v>8581</v>
      </c>
      <c r="V1231" s="144" t="s">
        <v>8586</v>
      </c>
      <c r="W1231" s="143" t="s">
        <v>4620</v>
      </c>
      <c r="X1231" s="150" t="s">
        <v>8581</v>
      </c>
      <c r="Y1231" s="121"/>
      <c r="Z1231" s="121"/>
      <c r="AA1231" s="121"/>
      <c r="AB1231" s="121"/>
      <c r="AC1231" s="121"/>
      <c r="AD1231" s="121"/>
      <c r="AE1231" s="121"/>
      <c r="AF1231" s="121"/>
      <c r="AG1231" s="121"/>
      <c r="AH1231" s="121"/>
      <c r="AI1231" s="121"/>
      <c r="AJ1231" s="121"/>
      <c r="AK1231" s="121"/>
      <c r="AL1231" s="121"/>
      <c r="AM1231" s="121"/>
      <c r="AN1231" s="121"/>
      <c r="AO1231" s="121"/>
      <c r="AP1231" s="121"/>
      <c r="AQ1231" s="121"/>
      <c r="AR1231" s="121"/>
      <c r="AS1231" s="121"/>
    </row>
    <row r="1232" spans="1:45" ht="14.25" customHeight="1">
      <c r="A1232" s="144" t="s">
        <v>8587</v>
      </c>
      <c r="B1232" s="73" t="s">
        <v>8249</v>
      </c>
      <c r="C1232" s="144" t="s">
        <v>8588</v>
      </c>
      <c r="D1232" s="144" t="s">
        <v>6471</v>
      </c>
      <c r="E1232" s="142" t="s">
        <v>1903</v>
      </c>
      <c r="F1232" s="142" t="s">
        <v>25</v>
      </c>
      <c r="G1232" s="146">
        <v>44522</v>
      </c>
      <c r="H1232" s="147" t="s">
        <v>8589</v>
      </c>
      <c r="I1232" s="148" t="s">
        <v>440</v>
      </c>
      <c r="J1232" s="148">
        <f ca="1">H1232-CONTROLE!$A$2</f>
        <v>-183</v>
      </c>
      <c r="K1232" s="142" t="str">
        <f t="shared" ca="1" si="165"/>
        <v>ENCERRADO</v>
      </c>
      <c r="L1232" s="144" t="s">
        <v>505</v>
      </c>
      <c r="M1232" s="144" t="s">
        <v>2542</v>
      </c>
      <c r="N1232" s="150" t="s">
        <v>8590</v>
      </c>
      <c r="O1232" s="144" t="s">
        <v>2174</v>
      </c>
      <c r="P1232" s="678" t="s">
        <v>2544</v>
      </c>
      <c r="Q1232" s="150" t="s">
        <v>8590</v>
      </c>
      <c r="R1232" s="73" t="s">
        <v>129</v>
      </c>
      <c r="S1232" s="151" t="s">
        <v>2545</v>
      </c>
      <c r="T1232" s="184" t="s">
        <v>8591</v>
      </c>
      <c r="U1232" s="162" t="s">
        <v>8592</v>
      </c>
      <c r="V1232" s="144" t="s">
        <v>8593</v>
      </c>
      <c r="W1232" s="143" t="s">
        <v>8594</v>
      </c>
      <c r="X1232" s="150" t="s">
        <v>8592</v>
      </c>
      <c r="Y1232" s="121"/>
      <c r="Z1232" s="121"/>
      <c r="AA1232" s="121"/>
      <c r="AB1232" s="121"/>
      <c r="AC1232" s="121"/>
      <c r="AD1232" s="121"/>
      <c r="AE1232" s="121"/>
      <c r="AF1232" s="121"/>
      <c r="AG1232" s="121"/>
      <c r="AH1232" s="121"/>
      <c r="AI1232" s="121"/>
      <c r="AJ1232" s="121"/>
      <c r="AK1232" s="121"/>
      <c r="AL1232" s="121"/>
      <c r="AM1232" s="121"/>
      <c r="AN1232" s="121"/>
      <c r="AO1232" s="121"/>
      <c r="AP1232" s="121"/>
      <c r="AQ1232" s="121"/>
      <c r="AR1232" s="121"/>
      <c r="AS1232" s="121"/>
    </row>
    <row r="1233" spans="1:45" ht="14.25" customHeight="1">
      <c r="A1233" s="55" t="s">
        <v>8595</v>
      </c>
      <c r="B1233" s="42" t="s">
        <v>8596</v>
      </c>
      <c r="C1233" s="390" t="s">
        <v>8597</v>
      </c>
      <c r="D1233" s="58" t="s">
        <v>8598</v>
      </c>
      <c r="E1233" s="49" t="s">
        <v>7013</v>
      </c>
      <c r="F1233" s="679"/>
      <c r="G1233" s="679">
        <v>44396</v>
      </c>
      <c r="H1233" s="680" t="s">
        <v>8194</v>
      </c>
      <c r="I1233" s="45" t="s">
        <v>26</v>
      </c>
      <c r="J1233" s="45" t="e">
        <f ca="1">H1233-CONTROLE!$A$2</f>
        <v>#VALUE!</v>
      </c>
      <c r="K1233" s="534" t="e">
        <f t="shared" ca="1" si="165"/>
        <v>#VALUE!</v>
      </c>
      <c r="L1233" s="452" t="s">
        <v>1455</v>
      </c>
      <c r="M1233" s="452" t="s">
        <v>1456</v>
      </c>
      <c r="N1233" s="122" t="s">
        <v>8599</v>
      </c>
      <c r="O1233" s="122" t="s">
        <v>7631</v>
      </c>
      <c r="P1233" s="122" t="s">
        <v>7632</v>
      </c>
      <c r="Q1233" s="122" t="s">
        <v>8599</v>
      </c>
      <c r="R1233" s="55" t="s">
        <v>187</v>
      </c>
      <c r="S1233" s="122" t="s">
        <v>1452</v>
      </c>
      <c r="T1233" s="122" t="s">
        <v>1453</v>
      </c>
      <c r="U1233" s="122" t="s">
        <v>8600</v>
      </c>
      <c r="V1233" s="122" t="s">
        <v>8601</v>
      </c>
      <c r="W1233" s="122" t="s">
        <v>8602</v>
      </c>
      <c r="X1233" s="122" t="s">
        <v>8600</v>
      </c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</row>
    <row r="1234" spans="1:45" ht="14.25" customHeight="1">
      <c r="A1234" s="55" t="s">
        <v>8603</v>
      </c>
      <c r="B1234" s="42" t="s">
        <v>8533</v>
      </c>
      <c r="C1234" s="55" t="s">
        <v>8604</v>
      </c>
      <c r="D1234" s="55" t="s">
        <v>8605</v>
      </c>
      <c r="E1234" s="55" t="s">
        <v>7013</v>
      </c>
      <c r="F1234" s="61"/>
      <c r="G1234" s="61">
        <v>44495</v>
      </c>
      <c r="H1234" s="62" t="s">
        <v>8194</v>
      </c>
      <c r="I1234" s="45" t="s">
        <v>26</v>
      </c>
      <c r="J1234" s="45" t="e">
        <f ca="1">H1234-CONTROLE!$A$2</f>
        <v>#VALUE!</v>
      </c>
      <c r="K1234" s="534" t="e">
        <f t="shared" ca="1" si="165"/>
        <v>#VALUE!</v>
      </c>
      <c r="L1234" s="55" t="s">
        <v>1305</v>
      </c>
      <c r="M1234" s="55" t="s">
        <v>1306</v>
      </c>
      <c r="N1234" s="452" t="s">
        <v>8606</v>
      </c>
      <c r="O1234" s="55" t="s">
        <v>8537</v>
      </c>
      <c r="P1234" s="674" t="s">
        <v>1776</v>
      </c>
      <c r="Q1234" s="452" t="s">
        <v>8606</v>
      </c>
      <c r="R1234" s="42" t="s">
        <v>77</v>
      </c>
      <c r="S1234" s="63" t="s">
        <v>8539</v>
      </c>
      <c r="T1234" s="681" t="s">
        <v>8540</v>
      </c>
      <c r="U1234" s="452" t="s">
        <v>8607</v>
      </c>
      <c r="V1234" s="55" t="s">
        <v>2053</v>
      </c>
      <c r="W1234" s="674" t="s">
        <v>2054</v>
      </c>
      <c r="X1234" s="452" t="s">
        <v>8607</v>
      </c>
      <c r="Y1234" s="121"/>
      <c r="Z1234" s="121"/>
      <c r="AA1234" s="121"/>
      <c r="AB1234" s="121"/>
      <c r="AC1234" s="121"/>
      <c r="AD1234" s="121"/>
      <c r="AE1234" s="121"/>
      <c r="AF1234" s="121"/>
      <c r="AG1234" s="121"/>
      <c r="AH1234" s="121"/>
      <c r="AI1234" s="121"/>
      <c r="AJ1234" s="121"/>
      <c r="AK1234" s="121"/>
      <c r="AL1234" s="121"/>
      <c r="AM1234" s="121"/>
      <c r="AN1234" s="121"/>
      <c r="AO1234" s="121"/>
      <c r="AP1234" s="121"/>
      <c r="AQ1234" s="121"/>
      <c r="AR1234" s="121"/>
      <c r="AS1234" s="121"/>
    </row>
    <row r="1235" spans="1:45" ht="14.25" customHeight="1">
      <c r="A1235" s="261">
        <v>44348</v>
      </c>
      <c r="B1235" s="247" t="s">
        <v>8070</v>
      </c>
      <c r="C1235" s="259" t="s">
        <v>8608</v>
      </c>
      <c r="D1235" s="259" t="s">
        <v>8609</v>
      </c>
      <c r="E1235" s="407" t="s">
        <v>2836</v>
      </c>
      <c r="F1235" s="573"/>
      <c r="G1235" s="573">
        <v>44239</v>
      </c>
      <c r="H1235" s="574" t="s">
        <v>8073</v>
      </c>
      <c r="I1235" s="249" t="s">
        <v>153</v>
      </c>
      <c r="J1235" s="249">
        <f t="shared" ref="J1235:J1237" ca="1" si="166">H1235-$A$2</f>
        <v>-647</v>
      </c>
      <c r="K1235" s="534" t="str">
        <f t="shared" ca="1" si="165"/>
        <v>ENCERRADO</v>
      </c>
      <c r="L1235" s="259" t="s">
        <v>6367</v>
      </c>
      <c r="M1235" s="259" t="s">
        <v>8166</v>
      </c>
      <c r="N1235" s="318" t="s">
        <v>8610</v>
      </c>
      <c r="O1235" s="247" t="s">
        <v>5372</v>
      </c>
      <c r="P1235" s="259" t="s">
        <v>5373</v>
      </c>
      <c r="Q1235" s="318" t="s">
        <v>8610</v>
      </c>
      <c r="R1235" s="259" t="s">
        <v>470</v>
      </c>
      <c r="S1235" s="247" t="s">
        <v>8078</v>
      </c>
      <c r="T1235" s="292" t="s">
        <v>8079</v>
      </c>
      <c r="U1235" s="318" t="s">
        <v>8611</v>
      </c>
      <c r="V1235" s="247" t="s">
        <v>8081</v>
      </c>
      <c r="W1235" s="247" t="s">
        <v>8082</v>
      </c>
      <c r="X1235" s="318" t="s">
        <v>8611</v>
      </c>
    </row>
    <row r="1236" spans="1:45" ht="14.25" customHeight="1">
      <c r="A1236" s="261">
        <v>44348</v>
      </c>
      <c r="B1236" s="247" t="s">
        <v>8070</v>
      </c>
      <c r="C1236" s="259" t="s">
        <v>8608</v>
      </c>
      <c r="D1236" s="259" t="s">
        <v>8609</v>
      </c>
      <c r="E1236" s="407" t="s">
        <v>2836</v>
      </c>
      <c r="F1236" s="573"/>
      <c r="G1236" s="573">
        <v>44239</v>
      </c>
      <c r="H1236" s="574" t="s">
        <v>8073</v>
      </c>
      <c r="I1236" s="249" t="s">
        <v>153</v>
      </c>
      <c r="J1236" s="249">
        <f t="shared" ca="1" si="166"/>
        <v>-647</v>
      </c>
      <c r="K1236" s="534" t="str">
        <f t="shared" ca="1" si="165"/>
        <v>ENCERRADO</v>
      </c>
      <c r="L1236" s="259" t="s">
        <v>6367</v>
      </c>
      <c r="M1236" s="259" t="s">
        <v>8166</v>
      </c>
      <c r="N1236" s="318" t="s">
        <v>8610</v>
      </c>
      <c r="O1236" s="247" t="s">
        <v>5372</v>
      </c>
      <c r="P1236" s="259" t="s">
        <v>5373</v>
      </c>
      <c r="Q1236" s="318" t="s">
        <v>8610</v>
      </c>
      <c r="R1236" s="259" t="s">
        <v>242</v>
      </c>
      <c r="S1236" s="247" t="s">
        <v>8083</v>
      </c>
      <c r="T1236" s="292" t="s">
        <v>8084</v>
      </c>
      <c r="U1236" s="318" t="s">
        <v>8612</v>
      </c>
      <c r="V1236" s="247" t="s">
        <v>8086</v>
      </c>
      <c r="W1236" s="247" t="s">
        <v>8087</v>
      </c>
      <c r="X1236" s="318" t="s">
        <v>8612</v>
      </c>
    </row>
    <row r="1237" spans="1:45" ht="14.25" customHeight="1">
      <c r="A1237" s="261">
        <v>44348</v>
      </c>
      <c r="B1237" s="247" t="s">
        <v>8070</v>
      </c>
      <c r="C1237" s="259" t="s">
        <v>8608</v>
      </c>
      <c r="D1237" s="259" t="s">
        <v>8609</v>
      </c>
      <c r="E1237" s="407" t="s">
        <v>2836</v>
      </c>
      <c r="F1237" s="573"/>
      <c r="G1237" s="573">
        <v>44239</v>
      </c>
      <c r="H1237" s="574" t="s">
        <v>8073</v>
      </c>
      <c r="I1237" s="249" t="s">
        <v>153</v>
      </c>
      <c r="J1237" s="249">
        <f t="shared" ca="1" si="166"/>
        <v>-647</v>
      </c>
      <c r="K1237" s="534" t="str">
        <f t="shared" ca="1" si="165"/>
        <v>ENCERRADO</v>
      </c>
      <c r="L1237" s="259" t="s">
        <v>6367</v>
      </c>
      <c r="M1237" s="259" t="s">
        <v>8166</v>
      </c>
      <c r="N1237" s="318" t="s">
        <v>8610</v>
      </c>
      <c r="O1237" s="247" t="s">
        <v>5372</v>
      </c>
      <c r="P1237" s="259" t="s">
        <v>5373</v>
      </c>
      <c r="Q1237" s="318" t="s">
        <v>8610</v>
      </c>
      <c r="R1237" s="259" t="s">
        <v>770</v>
      </c>
      <c r="S1237" s="247" t="s">
        <v>8088</v>
      </c>
      <c r="T1237" s="292" t="s">
        <v>3193</v>
      </c>
      <c r="U1237" s="318" t="s">
        <v>8613</v>
      </c>
      <c r="V1237" s="247" t="s">
        <v>8090</v>
      </c>
      <c r="W1237" s="247" t="s">
        <v>3196</v>
      </c>
      <c r="X1237" s="318" t="s">
        <v>8613</v>
      </c>
    </row>
    <row r="1238" spans="1:45" ht="14.25" customHeight="1">
      <c r="A1238" s="133" t="s">
        <v>8614</v>
      </c>
      <c r="B1238" s="134" t="s">
        <v>8615</v>
      </c>
      <c r="C1238" s="135" t="s">
        <v>8616</v>
      </c>
      <c r="D1238" s="135" t="s">
        <v>7715</v>
      </c>
      <c r="E1238" s="136" t="s">
        <v>6757</v>
      </c>
      <c r="F1238" s="136" t="s">
        <v>25</v>
      </c>
      <c r="G1238" s="137">
        <v>44445</v>
      </c>
      <c r="H1238" s="137" t="s">
        <v>8617</v>
      </c>
      <c r="I1238" s="138" t="s">
        <v>212</v>
      </c>
      <c r="J1238" s="138">
        <f ca="1">H1238-CONTROLE!$A$2</f>
        <v>-440</v>
      </c>
      <c r="K1238" s="37" t="str">
        <f t="shared" ca="1" si="165"/>
        <v>ENCERRADO</v>
      </c>
      <c r="L1238" s="135" t="s">
        <v>5759</v>
      </c>
      <c r="M1238" s="135" t="s">
        <v>2192</v>
      </c>
      <c r="N1238" s="139" t="s">
        <v>8618</v>
      </c>
      <c r="O1238" s="135" t="s">
        <v>7548</v>
      </c>
      <c r="P1238" s="135" t="s">
        <v>5758</v>
      </c>
      <c r="Q1238" s="139" t="s">
        <v>8618</v>
      </c>
      <c r="R1238" s="135" t="s">
        <v>226</v>
      </c>
      <c r="S1238" s="135" t="s">
        <v>7550</v>
      </c>
      <c r="T1238" s="135"/>
      <c r="U1238" s="139" t="s">
        <v>8619</v>
      </c>
      <c r="V1238" s="135" t="s">
        <v>1167</v>
      </c>
      <c r="W1238" s="140" t="s">
        <v>1168</v>
      </c>
      <c r="X1238" s="139" t="s">
        <v>8619</v>
      </c>
      <c r="Y1238" s="141"/>
      <c r="Z1238" s="141"/>
      <c r="AA1238" s="141"/>
      <c r="AB1238" s="141"/>
      <c r="AC1238" s="141"/>
      <c r="AD1238" s="141"/>
      <c r="AE1238" s="141"/>
      <c r="AF1238" s="141"/>
      <c r="AG1238" s="141"/>
      <c r="AH1238" s="141"/>
      <c r="AI1238" s="141"/>
      <c r="AJ1238" s="141"/>
      <c r="AK1238" s="141"/>
      <c r="AL1238" s="141"/>
      <c r="AM1238" s="141"/>
      <c r="AN1238" s="141"/>
      <c r="AO1238" s="141"/>
      <c r="AP1238" s="141"/>
      <c r="AQ1238" s="141"/>
      <c r="AR1238" s="141"/>
      <c r="AS1238" s="141"/>
    </row>
    <row r="1239" spans="1:45" ht="14.25" customHeight="1">
      <c r="A1239" s="58" t="s">
        <v>8620</v>
      </c>
      <c r="B1239" s="42" t="s">
        <v>7029</v>
      </c>
      <c r="C1239" s="390" t="s">
        <v>8621</v>
      </c>
      <c r="D1239" s="42" t="s">
        <v>7031</v>
      </c>
      <c r="E1239" s="49" t="s">
        <v>1903</v>
      </c>
      <c r="F1239" s="49" t="s">
        <v>25</v>
      </c>
      <c r="G1239" s="679">
        <v>44378</v>
      </c>
      <c r="H1239" s="680" t="s">
        <v>8622</v>
      </c>
      <c r="I1239" s="45" t="s">
        <v>219</v>
      </c>
      <c r="J1239" s="45" t="e">
        <f ca="1">H1239-CONTROLE!$A$2</f>
        <v>#VALUE!</v>
      </c>
      <c r="K1239" s="37" t="e">
        <f t="shared" ca="1" si="165"/>
        <v>#VALUE!</v>
      </c>
      <c r="L1239" s="135" t="s">
        <v>683</v>
      </c>
      <c r="M1239" s="135" t="s">
        <v>308</v>
      </c>
      <c r="N1239" s="139" t="s">
        <v>6108</v>
      </c>
      <c r="O1239" s="135" t="s">
        <v>2037</v>
      </c>
      <c r="P1239" s="135" t="s">
        <v>313</v>
      </c>
      <c r="Q1239" s="139" t="s">
        <v>6108</v>
      </c>
      <c r="R1239" s="135" t="s">
        <v>309</v>
      </c>
      <c r="S1239" s="135" t="s">
        <v>8623</v>
      </c>
      <c r="T1239" s="135" t="s">
        <v>4251</v>
      </c>
      <c r="U1239" s="139" t="s">
        <v>8624</v>
      </c>
      <c r="V1239" s="135" t="s">
        <v>8625</v>
      </c>
      <c r="W1239" s="140" t="s">
        <v>4254</v>
      </c>
      <c r="X1239" s="139" t="s">
        <v>8624</v>
      </c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</row>
    <row r="1240" spans="1:45" ht="14.25" customHeight="1">
      <c r="A1240" s="55" t="s">
        <v>8626</v>
      </c>
      <c r="B1240" s="42" t="s">
        <v>8300</v>
      </c>
      <c r="C1240" s="390" t="s">
        <v>8627</v>
      </c>
      <c r="D1240" s="58" t="s">
        <v>8628</v>
      </c>
      <c r="E1240" s="49" t="s">
        <v>8303</v>
      </c>
      <c r="F1240" s="49" t="s">
        <v>198</v>
      </c>
      <c r="G1240" s="679">
        <v>44453</v>
      </c>
      <c r="H1240" s="680" t="s">
        <v>8629</v>
      </c>
      <c r="I1240" s="45" t="s">
        <v>212</v>
      </c>
      <c r="J1240" s="45">
        <f ca="1">H1240-CONTROLE!$A$2</f>
        <v>-432</v>
      </c>
      <c r="K1240" s="37" t="str">
        <f t="shared" ca="1" si="165"/>
        <v>ENCERRADO</v>
      </c>
      <c r="L1240" s="42" t="s">
        <v>27</v>
      </c>
      <c r="M1240" s="42" t="s">
        <v>28</v>
      </c>
      <c r="N1240" s="122" t="s">
        <v>8630</v>
      </c>
      <c r="O1240" s="42" t="s">
        <v>43</v>
      </c>
      <c r="P1240" s="42" t="s">
        <v>44</v>
      </c>
      <c r="Q1240" s="122" t="s">
        <v>8630</v>
      </c>
      <c r="R1240" s="55" t="s">
        <v>8456</v>
      </c>
      <c r="S1240" s="55" t="s">
        <v>6587</v>
      </c>
      <c r="T1240" s="55" t="s">
        <v>49</v>
      </c>
      <c r="U1240" s="122" t="s">
        <v>8631</v>
      </c>
      <c r="V1240" s="122" t="s">
        <v>1682</v>
      </c>
      <c r="W1240" s="112" t="s">
        <v>391</v>
      </c>
      <c r="X1240" s="122" t="s">
        <v>8632</v>
      </c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</row>
    <row r="1241" spans="1:45" ht="14.25" customHeight="1">
      <c r="A1241" s="55" t="s">
        <v>8626</v>
      </c>
      <c r="B1241" s="42" t="s">
        <v>8300</v>
      </c>
      <c r="C1241" s="390" t="s">
        <v>8627</v>
      </c>
      <c r="D1241" s="58" t="s">
        <v>8628</v>
      </c>
      <c r="E1241" s="49" t="s">
        <v>8303</v>
      </c>
      <c r="F1241" s="49" t="s">
        <v>198</v>
      </c>
      <c r="G1241" s="679">
        <v>44453</v>
      </c>
      <c r="H1241" s="680" t="s">
        <v>8629</v>
      </c>
      <c r="I1241" s="45" t="s">
        <v>212</v>
      </c>
      <c r="J1241" s="45">
        <f ca="1">H1241-CONTROLE!$A$2</f>
        <v>-432</v>
      </c>
      <c r="K1241" s="37" t="str">
        <f t="shared" ca="1" si="165"/>
        <v>ENCERRADO</v>
      </c>
      <c r="L1241" s="42" t="s">
        <v>27</v>
      </c>
      <c r="M1241" s="42" t="s">
        <v>28</v>
      </c>
      <c r="N1241" s="122" t="s">
        <v>8630</v>
      </c>
      <c r="O1241" s="42" t="s">
        <v>43</v>
      </c>
      <c r="P1241" s="42" t="s">
        <v>44</v>
      </c>
      <c r="Q1241" s="122" t="s">
        <v>8630</v>
      </c>
      <c r="R1241" s="55" t="s">
        <v>8451</v>
      </c>
      <c r="S1241" s="42" t="s">
        <v>8454</v>
      </c>
      <c r="T1241" s="65" t="s">
        <v>8455</v>
      </c>
      <c r="U1241" s="122" t="s">
        <v>8633</v>
      </c>
      <c r="V1241" s="122" t="s">
        <v>8634</v>
      </c>
      <c r="W1241" s="122" t="s">
        <v>8635</v>
      </c>
      <c r="X1241" s="122" t="s">
        <v>8636</v>
      </c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</row>
    <row r="1242" spans="1:45" ht="14.25" customHeight="1">
      <c r="A1242" s="55" t="s">
        <v>8637</v>
      </c>
      <c r="B1242" s="42" t="s">
        <v>7399</v>
      </c>
      <c r="C1242" s="390" t="s">
        <v>8638</v>
      </c>
      <c r="D1242" s="58" t="s">
        <v>7715</v>
      </c>
      <c r="E1242" s="49" t="s">
        <v>6757</v>
      </c>
      <c r="F1242" s="49" t="s">
        <v>25</v>
      </c>
      <c r="G1242" s="679">
        <v>44484</v>
      </c>
      <c r="H1242" s="680" t="s">
        <v>8639</v>
      </c>
      <c r="I1242" s="45" t="s">
        <v>361</v>
      </c>
      <c r="J1242" s="45">
        <f ca="1">H1242-CONTROLE!$A$2</f>
        <v>-401</v>
      </c>
      <c r="K1242" s="37" t="str">
        <f t="shared" ca="1" si="165"/>
        <v>ENCERRADO</v>
      </c>
      <c r="L1242" s="42" t="s">
        <v>110</v>
      </c>
      <c r="M1242" s="42" t="s">
        <v>477</v>
      </c>
      <c r="N1242" s="122" t="s">
        <v>8640</v>
      </c>
      <c r="O1242" s="42" t="s">
        <v>113</v>
      </c>
      <c r="P1242" s="42" t="s">
        <v>479</v>
      </c>
      <c r="Q1242" s="122" t="s">
        <v>8640</v>
      </c>
      <c r="R1242" s="42" t="s">
        <v>115</v>
      </c>
      <c r="S1242" s="42" t="s">
        <v>8641</v>
      </c>
      <c r="T1242" s="65" t="s">
        <v>1593</v>
      </c>
      <c r="U1242" s="122" t="s">
        <v>8642</v>
      </c>
      <c r="V1242" s="122" t="s">
        <v>1589</v>
      </c>
      <c r="W1242" s="122" t="s">
        <v>1590</v>
      </c>
      <c r="X1242" s="122" t="s">
        <v>8642</v>
      </c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</row>
    <row r="1243" spans="1:45" ht="15" customHeight="1">
      <c r="A1243" s="55" t="s">
        <v>8643</v>
      </c>
      <c r="B1243" s="42" t="s">
        <v>7399</v>
      </c>
      <c r="C1243" s="55" t="s">
        <v>8644</v>
      </c>
      <c r="D1243" s="55" t="s">
        <v>7715</v>
      </c>
      <c r="E1243" s="49" t="s">
        <v>6757</v>
      </c>
      <c r="F1243" s="49" t="s">
        <v>25</v>
      </c>
      <c r="G1243" s="61">
        <v>44530</v>
      </c>
      <c r="H1243" s="62" t="s">
        <v>8645</v>
      </c>
      <c r="I1243" s="45" t="s">
        <v>55</v>
      </c>
      <c r="J1243" s="45">
        <f ca="1">H1243-CONTROLE!$A$2</f>
        <v>-356</v>
      </c>
      <c r="K1243" s="37" t="str">
        <f t="shared" ca="1" si="165"/>
        <v>ENCERRADO</v>
      </c>
      <c r="L1243" s="42" t="s">
        <v>857</v>
      </c>
      <c r="M1243" s="42" t="s">
        <v>1124</v>
      </c>
      <c r="N1243" s="122" t="s">
        <v>8646</v>
      </c>
      <c r="O1243" s="42" t="s">
        <v>289</v>
      </c>
      <c r="P1243" s="42" t="s">
        <v>4826</v>
      </c>
      <c r="Q1243" s="122" t="s">
        <v>8646</v>
      </c>
      <c r="R1243" s="42" t="s">
        <v>726</v>
      </c>
      <c r="S1243" s="63" t="s">
        <v>4708</v>
      </c>
      <c r="T1243" s="42" t="s">
        <v>1128</v>
      </c>
      <c r="U1243" s="55" t="s">
        <v>8647</v>
      </c>
      <c r="V1243" s="55" t="s">
        <v>8648</v>
      </c>
      <c r="W1243" s="112" t="s">
        <v>4869</v>
      </c>
      <c r="X1243" s="55" t="s">
        <v>8647</v>
      </c>
      <c r="Y1243" s="57"/>
      <c r="Z1243" s="57"/>
      <c r="AA1243" s="57"/>
      <c r="AB1243" s="57"/>
      <c r="AC1243" s="57"/>
      <c r="AD1243" s="57"/>
      <c r="AE1243" s="57"/>
      <c r="AF1243" s="57"/>
      <c r="AG1243" s="57"/>
      <c r="AH1243" s="57"/>
      <c r="AI1243" s="57"/>
      <c r="AJ1243" s="57"/>
      <c r="AK1243" s="57"/>
      <c r="AL1243" s="57"/>
      <c r="AM1243" s="57"/>
      <c r="AN1243" s="57"/>
      <c r="AO1243" s="57"/>
      <c r="AP1243" s="57"/>
      <c r="AQ1243" s="57"/>
      <c r="AR1243" s="57"/>
      <c r="AS1243" s="57"/>
    </row>
    <row r="1244" spans="1:45" ht="14.25" customHeight="1">
      <c r="A1244" s="55" t="s">
        <v>8649</v>
      </c>
      <c r="B1244" s="134" t="s">
        <v>1046</v>
      </c>
      <c r="C1244" s="135" t="s">
        <v>8650</v>
      </c>
      <c r="D1244" s="135" t="s">
        <v>8651</v>
      </c>
      <c r="E1244" s="136" t="s">
        <v>1049</v>
      </c>
      <c r="F1244" s="136" t="s">
        <v>25</v>
      </c>
      <c r="G1244" s="137">
        <v>44410</v>
      </c>
      <c r="H1244" s="137">
        <v>45140</v>
      </c>
      <c r="I1244" s="138" t="s">
        <v>633</v>
      </c>
      <c r="J1244" s="138">
        <f ca="1">H1244-CONTROLE!$A$2</f>
        <v>-110</v>
      </c>
      <c r="K1244" s="142" t="str">
        <f t="shared" ca="1" si="165"/>
        <v>ENCERRADO</v>
      </c>
      <c r="L1244" s="135" t="s">
        <v>1134</v>
      </c>
      <c r="M1244" s="135" t="s">
        <v>342</v>
      </c>
      <c r="N1244" s="139" t="s">
        <v>8652</v>
      </c>
      <c r="O1244" s="135" t="s">
        <v>736</v>
      </c>
      <c r="P1244" s="135" t="s">
        <v>8282</v>
      </c>
      <c r="Q1244" s="139" t="s">
        <v>8652</v>
      </c>
      <c r="R1244" s="135" t="s">
        <v>346</v>
      </c>
      <c r="S1244" s="135" t="s">
        <v>5113</v>
      </c>
      <c r="T1244" s="135" t="s">
        <v>1317</v>
      </c>
      <c r="U1244" s="139" t="s">
        <v>8653</v>
      </c>
      <c r="V1244" s="135" t="s">
        <v>8654</v>
      </c>
      <c r="W1244" s="140" t="s">
        <v>799</v>
      </c>
      <c r="X1244" s="139" t="s">
        <v>8653</v>
      </c>
      <c r="Y1244" s="141"/>
      <c r="Z1244" s="141"/>
      <c r="AA1244" s="141"/>
      <c r="AB1244" s="141"/>
      <c r="AC1244" s="141"/>
      <c r="AD1244" s="141"/>
      <c r="AE1244" s="141"/>
      <c r="AF1244" s="141"/>
      <c r="AG1244" s="141"/>
      <c r="AH1244" s="141"/>
      <c r="AI1244" s="141"/>
      <c r="AJ1244" s="141"/>
      <c r="AK1244" s="141"/>
      <c r="AL1244" s="141"/>
      <c r="AM1244" s="141"/>
      <c r="AN1244" s="141"/>
      <c r="AO1244" s="141"/>
      <c r="AP1244" s="141"/>
      <c r="AQ1244" s="141"/>
      <c r="AR1244" s="141"/>
      <c r="AS1244" s="141"/>
    </row>
    <row r="1245" spans="1:45" ht="14.25" customHeight="1">
      <c r="A1245" s="682" t="s">
        <v>8655</v>
      </c>
      <c r="B1245" s="55" t="s">
        <v>8656</v>
      </c>
      <c r="C1245" s="55" t="s">
        <v>1046</v>
      </c>
      <c r="D1245" s="376" t="s">
        <v>8657</v>
      </c>
      <c r="E1245" s="49" t="s">
        <v>7013</v>
      </c>
      <c r="F1245" s="61"/>
      <c r="G1245" s="61">
        <v>44384</v>
      </c>
      <c r="H1245" s="62" t="s">
        <v>8194</v>
      </c>
      <c r="I1245" s="45" t="s">
        <v>26</v>
      </c>
      <c r="J1245" s="45" t="e">
        <f ca="1">H1245-CONTROLE!$A$2</f>
        <v>#VALUE!</v>
      </c>
      <c r="K1245" s="534" t="e">
        <f t="shared" ca="1" si="165"/>
        <v>#VALUE!</v>
      </c>
      <c r="L1245" s="63" t="s">
        <v>1417</v>
      </c>
      <c r="M1245" s="63" t="s">
        <v>366</v>
      </c>
      <c r="N1245" s="122" t="s">
        <v>8658</v>
      </c>
      <c r="O1245" s="55" t="s">
        <v>362</v>
      </c>
      <c r="P1245" s="55" t="s">
        <v>630</v>
      </c>
      <c r="Q1245" s="122" t="s">
        <v>8658</v>
      </c>
      <c r="R1245" s="55" t="s">
        <v>4604</v>
      </c>
      <c r="S1245" s="55" t="s">
        <v>1414</v>
      </c>
      <c r="T1245" s="377" t="s">
        <v>1415</v>
      </c>
      <c r="U1245" s="122" t="s">
        <v>8659</v>
      </c>
      <c r="V1245" s="55" t="s">
        <v>8660</v>
      </c>
      <c r="W1245" s="55" t="s">
        <v>2165</v>
      </c>
      <c r="X1245" s="122" t="s">
        <v>8659</v>
      </c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</row>
    <row r="1246" spans="1:45" ht="14.25" customHeight="1">
      <c r="A1246" s="55" t="s">
        <v>8661</v>
      </c>
      <c r="B1246" s="42" t="s">
        <v>8533</v>
      </c>
      <c r="C1246" s="55" t="s">
        <v>8662</v>
      </c>
      <c r="D1246" s="55" t="s">
        <v>8663</v>
      </c>
      <c r="E1246" s="55" t="s">
        <v>7013</v>
      </c>
      <c r="F1246" s="61"/>
      <c r="G1246" s="61">
        <v>44495</v>
      </c>
      <c r="H1246" s="62" t="s">
        <v>8194</v>
      </c>
      <c r="I1246" s="45" t="s">
        <v>26</v>
      </c>
      <c r="J1246" s="45" t="e">
        <f ca="1">H1246-CONTROLE!$A$2</f>
        <v>#VALUE!</v>
      </c>
      <c r="K1246" s="534" t="e">
        <f t="shared" ca="1" si="165"/>
        <v>#VALUE!</v>
      </c>
      <c r="L1246" s="55" t="s">
        <v>1305</v>
      </c>
      <c r="M1246" s="55" t="s">
        <v>1306</v>
      </c>
      <c r="N1246" s="452" t="s">
        <v>8664</v>
      </c>
      <c r="O1246" s="55" t="s">
        <v>8537</v>
      </c>
      <c r="P1246" s="674" t="s">
        <v>1776</v>
      </c>
      <c r="Q1246" s="452" t="s">
        <v>8664</v>
      </c>
      <c r="R1246" s="42" t="s">
        <v>77</v>
      </c>
      <c r="S1246" s="63" t="s">
        <v>8539</v>
      </c>
      <c r="T1246" s="681" t="s">
        <v>8540</v>
      </c>
      <c r="U1246" s="452" t="s">
        <v>8665</v>
      </c>
      <c r="V1246" s="55" t="s">
        <v>2053</v>
      </c>
      <c r="W1246" s="674" t="s">
        <v>2054</v>
      </c>
      <c r="X1246" s="452" t="s">
        <v>8665</v>
      </c>
      <c r="Y1246" s="121"/>
      <c r="Z1246" s="121"/>
      <c r="AA1246" s="121"/>
      <c r="AB1246" s="121"/>
      <c r="AC1246" s="121"/>
      <c r="AD1246" s="121"/>
      <c r="AE1246" s="121"/>
      <c r="AF1246" s="121"/>
      <c r="AG1246" s="121"/>
      <c r="AH1246" s="121"/>
      <c r="AI1246" s="121"/>
      <c r="AJ1246" s="121"/>
      <c r="AK1246" s="121"/>
      <c r="AL1246" s="121"/>
      <c r="AM1246" s="121"/>
      <c r="AN1246" s="121"/>
      <c r="AO1246" s="121"/>
      <c r="AP1246" s="121"/>
      <c r="AQ1246" s="121"/>
      <c r="AR1246" s="121"/>
      <c r="AS1246" s="121"/>
    </row>
    <row r="1247" spans="1:45" ht="14.25" customHeight="1">
      <c r="A1247" s="261">
        <v>44378</v>
      </c>
      <c r="B1247" s="247" t="s">
        <v>8070</v>
      </c>
      <c r="C1247" s="259" t="s">
        <v>8666</v>
      </c>
      <c r="D1247" s="259" t="s">
        <v>8667</v>
      </c>
      <c r="E1247" s="407" t="s">
        <v>2836</v>
      </c>
      <c r="F1247" s="573"/>
      <c r="G1247" s="573">
        <v>44250</v>
      </c>
      <c r="H1247" s="574" t="s">
        <v>8294</v>
      </c>
      <c r="I1247" s="249" t="s">
        <v>153</v>
      </c>
      <c r="J1247" s="249">
        <f ca="1">H1247-CONTROLE!$A$2</f>
        <v>-636</v>
      </c>
      <c r="K1247" s="534" t="str">
        <f t="shared" ca="1" si="165"/>
        <v>ENCERRADO</v>
      </c>
      <c r="L1247" s="247" t="s">
        <v>8074</v>
      </c>
      <c r="M1247" s="247" t="s">
        <v>8075</v>
      </c>
      <c r="N1247" s="318" t="s">
        <v>8668</v>
      </c>
      <c r="O1247" s="259" t="s">
        <v>8077</v>
      </c>
      <c r="P1247" s="247" t="s">
        <v>2841</v>
      </c>
      <c r="Q1247" s="318" t="s">
        <v>8668</v>
      </c>
      <c r="R1247" s="259" t="s">
        <v>470</v>
      </c>
      <c r="S1247" s="247" t="s">
        <v>8078</v>
      </c>
      <c r="T1247" s="292" t="s">
        <v>8079</v>
      </c>
      <c r="U1247" s="318" t="s">
        <v>8669</v>
      </c>
      <c r="V1247" s="247" t="s">
        <v>8081</v>
      </c>
      <c r="W1247" s="247" t="s">
        <v>8082</v>
      </c>
      <c r="X1247" s="318" t="s">
        <v>8669</v>
      </c>
    </row>
    <row r="1248" spans="1:45" ht="14.25" customHeight="1">
      <c r="A1248" s="261">
        <v>44378</v>
      </c>
      <c r="B1248" s="247" t="s">
        <v>8070</v>
      </c>
      <c r="C1248" s="259"/>
      <c r="D1248" s="259" t="s">
        <v>8667</v>
      </c>
      <c r="E1248" s="407" t="s">
        <v>2836</v>
      </c>
      <c r="F1248" s="573"/>
      <c r="G1248" s="573">
        <v>44250</v>
      </c>
      <c r="H1248" s="574" t="s">
        <v>8294</v>
      </c>
      <c r="I1248" s="249" t="s">
        <v>153</v>
      </c>
      <c r="J1248" s="249">
        <f ca="1">H1248-CONTROLE!$A$2</f>
        <v>-636</v>
      </c>
      <c r="K1248" s="534" t="str">
        <f t="shared" ca="1" si="165"/>
        <v>ENCERRADO</v>
      </c>
      <c r="L1248" s="247" t="s">
        <v>8074</v>
      </c>
      <c r="M1248" s="247" t="s">
        <v>8075</v>
      </c>
      <c r="N1248" s="318" t="s">
        <v>8668</v>
      </c>
      <c r="O1248" s="259" t="s">
        <v>8077</v>
      </c>
      <c r="P1248" s="247" t="s">
        <v>2841</v>
      </c>
      <c r="Q1248" s="318" t="s">
        <v>8668</v>
      </c>
      <c r="R1248" s="259" t="s">
        <v>242</v>
      </c>
      <c r="S1248" s="247" t="s">
        <v>8083</v>
      </c>
      <c r="T1248" s="292" t="s">
        <v>8084</v>
      </c>
      <c r="U1248" s="318" t="s">
        <v>8670</v>
      </c>
      <c r="V1248" s="247" t="s">
        <v>8086</v>
      </c>
      <c r="W1248" s="247" t="s">
        <v>8087</v>
      </c>
      <c r="X1248" s="318" t="s">
        <v>8670</v>
      </c>
    </row>
    <row r="1249" spans="1:45" ht="14.25" customHeight="1">
      <c r="A1249" s="261">
        <v>44378</v>
      </c>
      <c r="B1249" s="247" t="s">
        <v>8070</v>
      </c>
      <c r="C1249" s="259" t="s">
        <v>8666</v>
      </c>
      <c r="D1249" s="259" t="s">
        <v>8667</v>
      </c>
      <c r="E1249" s="407" t="s">
        <v>2836</v>
      </c>
      <c r="F1249" s="573"/>
      <c r="G1249" s="573">
        <v>44250</v>
      </c>
      <c r="H1249" s="574" t="s">
        <v>8294</v>
      </c>
      <c r="I1249" s="249" t="s">
        <v>153</v>
      </c>
      <c r="J1249" s="249">
        <f ca="1">H1249-CONTROLE!$A$2</f>
        <v>-636</v>
      </c>
      <c r="K1249" s="534" t="str">
        <f t="shared" ca="1" si="165"/>
        <v>ENCERRADO</v>
      </c>
      <c r="L1249" s="247" t="s">
        <v>8074</v>
      </c>
      <c r="M1249" s="247" t="s">
        <v>8075</v>
      </c>
      <c r="N1249" s="318" t="s">
        <v>8668</v>
      </c>
      <c r="O1249" s="259" t="s">
        <v>8077</v>
      </c>
      <c r="P1249" s="247" t="s">
        <v>2841</v>
      </c>
      <c r="Q1249" s="318" t="s">
        <v>8668</v>
      </c>
      <c r="R1249" s="259" t="s">
        <v>770</v>
      </c>
      <c r="S1249" s="247" t="s">
        <v>8088</v>
      </c>
      <c r="T1249" s="292" t="s">
        <v>3193</v>
      </c>
      <c r="U1249" s="318" t="s">
        <v>8671</v>
      </c>
      <c r="V1249" s="247" t="s">
        <v>8090</v>
      </c>
      <c r="W1249" s="247" t="s">
        <v>3196</v>
      </c>
      <c r="X1249" s="318" t="s">
        <v>8671</v>
      </c>
    </row>
    <row r="1250" spans="1:45" ht="14.25" customHeight="1">
      <c r="A1250" s="55" t="s">
        <v>8672</v>
      </c>
      <c r="B1250" s="55" t="s">
        <v>8673</v>
      </c>
      <c r="C1250" s="55" t="s">
        <v>8674</v>
      </c>
      <c r="D1250" s="55" t="s">
        <v>8675</v>
      </c>
      <c r="E1250" s="49" t="s">
        <v>1605</v>
      </c>
      <c r="F1250" s="49" t="s">
        <v>25</v>
      </c>
      <c r="G1250" s="61">
        <v>44484</v>
      </c>
      <c r="H1250" s="62" t="s">
        <v>8639</v>
      </c>
      <c r="I1250" s="45" t="s">
        <v>361</v>
      </c>
      <c r="J1250" s="45">
        <f ca="1">H1250-CONTROLE!$A$2</f>
        <v>-401</v>
      </c>
      <c r="K1250" s="37" t="str">
        <f t="shared" ca="1" si="165"/>
        <v>ENCERRADO</v>
      </c>
      <c r="L1250" s="42" t="s">
        <v>27</v>
      </c>
      <c r="M1250" s="42" t="s">
        <v>28</v>
      </c>
      <c r="N1250" s="122" t="s">
        <v>8676</v>
      </c>
      <c r="O1250" s="42" t="s">
        <v>43</v>
      </c>
      <c r="P1250" s="42" t="s">
        <v>44</v>
      </c>
      <c r="Q1250" s="122" t="s">
        <v>8676</v>
      </c>
      <c r="R1250" s="58" t="s">
        <v>32</v>
      </c>
      <c r="S1250" s="122" t="s">
        <v>8677</v>
      </c>
      <c r="T1250" s="122" t="s">
        <v>1728</v>
      </c>
      <c r="U1250" s="122" t="s">
        <v>8678</v>
      </c>
      <c r="V1250" s="122" t="s">
        <v>8679</v>
      </c>
      <c r="W1250" s="122" t="s">
        <v>6084</v>
      </c>
      <c r="X1250" s="122" t="s">
        <v>8678</v>
      </c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</row>
    <row r="1251" spans="1:45" ht="14.25" customHeight="1">
      <c r="A1251" s="133" t="s">
        <v>8680</v>
      </c>
      <c r="B1251" s="134" t="s">
        <v>8249</v>
      </c>
      <c r="C1251" s="135" t="s">
        <v>8681</v>
      </c>
      <c r="D1251" s="135" t="s">
        <v>6471</v>
      </c>
      <c r="E1251" s="136" t="s">
        <v>1903</v>
      </c>
      <c r="F1251" s="136" t="s">
        <v>25</v>
      </c>
      <c r="G1251" s="137">
        <v>44496</v>
      </c>
      <c r="H1251" s="137" t="s">
        <v>8682</v>
      </c>
      <c r="I1251" s="138" t="s">
        <v>361</v>
      </c>
      <c r="J1251" s="138" t="e">
        <f ca="1">H1251-CONTROLE!$A$2</f>
        <v>#VALUE!</v>
      </c>
      <c r="K1251" s="37" t="e">
        <f t="shared" ca="1" si="165"/>
        <v>#VALUE!</v>
      </c>
      <c r="L1251" s="135" t="s">
        <v>375</v>
      </c>
      <c r="M1251" s="135" t="s">
        <v>376</v>
      </c>
      <c r="N1251" s="139" t="s">
        <v>8538</v>
      </c>
      <c r="O1251" s="135" t="s">
        <v>56</v>
      </c>
      <c r="P1251" s="135" t="s">
        <v>8157</v>
      </c>
      <c r="Q1251" s="139" t="s">
        <v>8538</v>
      </c>
      <c r="R1251" s="135" t="s">
        <v>808</v>
      </c>
      <c r="S1251" s="135" t="s">
        <v>3879</v>
      </c>
      <c r="T1251" s="135" t="s">
        <v>544</v>
      </c>
      <c r="U1251" s="139" t="s">
        <v>8683</v>
      </c>
      <c r="V1251" s="135" t="s">
        <v>3882</v>
      </c>
      <c r="W1251" s="140" t="s">
        <v>7228</v>
      </c>
      <c r="X1251" s="139" t="s">
        <v>8683</v>
      </c>
      <c r="Y1251" s="141"/>
      <c r="Z1251" s="141"/>
      <c r="AA1251" s="141"/>
      <c r="AB1251" s="141"/>
      <c r="AC1251" s="141"/>
      <c r="AD1251" s="141"/>
      <c r="AE1251" s="141"/>
      <c r="AF1251" s="141"/>
      <c r="AG1251" s="141"/>
      <c r="AH1251" s="141"/>
      <c r="AI1251" s="141"/>
      <c r="AJ1251" s="141"/>
      <c r="AK1251" s="141"/>
      <c r="AL1251" s="141"/>
      <c r="AM1251" s="141"/>
      <c r="AN1251" s="141"/>
      <c r="AO1251" s="141"/>
      <c r="AP1251" s="141"/>
      <c r="AQ1251" s="141"/>
      <c r="AR1251" s="141"/>
      <c r="AS1251" s="141"/>
    </row>
    <row r="1252" spans="1:45" ht="15" customHeight="1">
      <c r="A1252" s="144" t="s">
        <v>8684</v>
      </c>
      <c r="B1252" s="73" t="s">
        <v>8249</v>
      </c>
      <c r="C1252" s="144" t="s">
        <v>8685</v>
      </c>
      <c r="D1252" s="144" t="s">
        <v>6471</v>
      </c>
      <c r="E1252" s="160" t="s">
        <v>1903</v>
      </c>
      <c r="F1252" s="160" t="s">
        <v>25</v>
      </c>
      <c r="G1252" s="146">
        <v>44550</v>
      </c>
      <c r="H1252" s="147" t="s">
        <v>8686</v>
      </c>
      <c r="I1252" s="148" t="s">
        <v>153</v>
      </c>
      <c r="J1252" s="148">
        <f ca="1">H1252-CONTROLE!$A$2</f>
        <v>-273</v>
      </c>
      <c r="K1252" s="142" t="str">
        <f t="shared" ca="1" si="165"/>
        <v>ENCERRADO</v>
      </c>
      <c r="L1252" s="73" t="s">
        <v>110</v>
      </c>
      <c r="M1252" s="73" t="s">
        <v>477</v>
      </c>
      <c r="N1252" s="150" t="s">
        <v>8687</v>
      </c>
      <c r="O1252" s="73" t="s">
        <v>113</v>
      </c>
      <c r="P1252" s="73" t="s">
        <v>479</v>
      </c>
      <c r="Q1252" s="150" t="s">
        <v>8687</v>
      </c>
      <c r="R1252" s="73" t="s">
        <v>115</v>
      </c>
      <c r="S1252" s="151" t="s">
        <v>2665</v>
      </c>
      <c r="T1252" s="184" t="s">
        <v>2666</v>
      </c>
      <c r="U1252" s="150" t="s">
        <v>8688</v>
      </c>
      <c r="V1252" s="144" t="s">
        <v>8689</v>
      </c>
      <c r="W1252" s="678" t="s">
        <v>8690</v>
      </c>
      <c r="X1252" s="150" t="s">
        <v>8688</v>
      </c>
      <c r="Y1252" s="121"/>
      <c r="Z1252" s="121"/>
      <c r="AA1252" s="121"/>
      <c r="AB1252" s="121"/>
      <c r="AC1252" s="121"/>
      <c r="AD1252" s="121"/>
      <c r="AE1252" s="121"/>
      <c r="AF1252" s="121"/>
      <c r="AG1252" s="121"/>
      <c r="AH1252" s="121"/>
      <c r="AI1252" s="121"/>
      <c r="AJ1252" s="121"/>
      <c r="AK1252" s="121"/>
      <c r="AL1252" s="121"/>
      <c r="AM1252" s="121"/>
      <c r="AN1252" s="121"/>
      <c r="AO1252" s="121"/>
      <c r="AP1252" s="121"/>
      <c r="AQ1252" s="121"/>
      <c r="AR1252" s="121"/>
      <c r="AS1252" s="121"/>
    </row>
    <row r="1253" spans="1:45" ht="14.25" customHeight="1">
      <c r="A1253" s="133" t="s">
        <v>8691</v>
      </c>
      <c r="B1253" s="134" t="s">
        <v>8692</v>
      </c>
      <c r="C1253" s="135" t="s">
        <v>8693</v>
      </c>
      <c r="D1253" s="135" t="s">
        <v>8694</v>
      </c>
      <c r="E1253" s="136" t="s">
        <v>8695</v>
      </c>
      <c r="F1253" s="136" t="s">
        <v>25</v>
      </c>
      <c r="G1253" s="137">
        <v>44553</v>
      </c>
      <c r="H1253" s="137">
        <v>44773</v>
      </c>
      <c r="I1253" s="138" t="s">
        <v>236</v>
      </c>
      <c r="J1253" s="138">
        <f ca="1">H1253-CONTROLE!$A$2</f>
        <v>-477</v>
      </c>
      <c r="K1253" s="37" t="str">
        <f t="shared" ca="1" si="165"/>
        <v>ENCERRADO</v>
      </c>
      <c r="L1253" s="135" t="s">
        <v>1181</v>
      </c>
      <c r="M1253" s="135" t="s">
        <v>241</v>
      </c>
      <c r="N1253" s="139" t="s">
        <v>8696</v>
      </c>
      <c r="O1253" s="135" t="s">
        <v>1173</v>
      </c>
      <c r="P1253" s="135" t="s">
        <v>238</v>
      </c>
      <c r="Q1253" s="139" t="s">
        <v>8696</v>
      </c>
      <c r="R1253" s="135" t="s">
        <v>242</v>
      </c>
      <c r="S1253" s="135" t="s">
        <v>8697</v>
      </c>
      <c r="T1253" s="135" t="s">
        <v>8698</v>
      </c>
      <c r="U1253" s="139" t="s">
        <v>8699</v>
      </c>
      <c r="V1253" s="135" t="s">
        <v>8700</v>
      </c>
      <c r="W1253" s="140" t="s">
        <v>6808</v>
      </c>
      <c r="X1253" s="139" t="s">
        <v>8699</v>
      </c>
      <c r="Y1253" s="141"/>
      <c r="Z1253" s="141"/>
      <c r="AA1253" s="141"/>
      <c r="AB1253" s="141"/>
      <c r="AC1253" s="141"/>
      <c r="AD1253" s="141"/>
      <c r="AE1253" s="141"/>
      <c r="AF1253" s="141"/>
      <c r="AG1253" s="141"/>
      <c r="AH1253" s="141"/>
      <c r="AI1253" s="141"/>
      <c r="AJ1253" s="141"/>
      <c r="AK1253" s="141"/>
      <c r="AL1253" s="141"/>
      <c r="AM1253" s="141"/>
      <c r="AN1253" s="141"/>
      <c r="AO1253" s="141"/>
      <c r="AP1253" s="141"/>
      <c r="AQ1253" s="141"/>
      <c r="AR1253" s="141"/>
      <c r="AS1253" s="141"/>
    </row>
    <row r="1254" spans="1:45" ht="14.25" customHeight="1">
      <c r="A1254" s="133" t="s">
        <v>8701</v>
      </c>
      <c r="B1254" s="134" t="s">
        <v>8702</v>
      </c>
      <c r="C1254" s="135" t="s">
        <v>8703</v>
      </c>
      <c r="D1254" s="144" t="s">
        <v>8704</v>
      </c>
      <c r="E1254" s="145" t="s">
        <v>1605</v>
      </c>
      <c r="F1254" s="145" t="s">
        <v>25</v>
      </c>
      <c r="G1254" s="146">
        <v>45000</v>
      </c>
      <c r="H1254" s="146">
        <v>45153</v>
      </c>
      <c r="I1254" s="148" t="s">
        <v>633</v>
      </c>
      <c r="J1254" s="148">
        <f ca="1">H1254-CONTROLE!$A$2</f>
        <v>-97</v>
      </c>
      <c r="K1254" s="142" t="str">
        <f t="shared" ca="1" si="165"/>
        <v>ENCERRADO</v>
      </c>
      <c r="L1254" s="73" t="s">
        <v>857</v>
      </c>
      <c r="M1254" s="73" t="s">
        <v>1124</v>
      </c>
      <c r="N1254" s="173" t="s">
        <v>8705</v>
      </c>
      <c r="O1254" s="73" t="s">
        <v>8706</v>
      </c>
      <c r="P1254" s="73" t="s">
        <v>5689</v>
      </c>
      <c r="Q1254" s="162" t="s">
        <v>8707</v>
      </c>
      <c r="R1254" s="73" t="s">
        <v>8708</v>
      </c>
      <c r="S1254" s="144" t="s">
        <v>287</v>
      </c>
      <c r="T1254" s="144" t="s">
        <v>4677</v>
      </c>
      <c r="U1254" s="162" t="s">
        <v>8709</v>
      </c>
      <c r="V1254" s="144" t="s">
        <v>8710</v>
      </c>
      <c r="W1254" s="144" t="s">
        <v>1573</v>
      </c>
      <c r="X1254" s="162" t="s">
        <v>8709</v>
      </c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</row>
    <row r="1255" spans="1:45" ht="14.25" customHeight="1">
      <c r="A1255" s="133" t="s">
        <v>8701</v>
      </c>
      <c r="B1255" s="134" t="s">
        <v>8702</v>
      </c>
      <c r="C1255" s="135" t="s">
        <v>8703</v>
      </c>
      <c r="D1255" s="144" t="s">
        <v>8704</v>
      </c>
      <c r="E1255" s="145" t="s">
        <v>1605</v>
      </c>
      <c r="F1255" s="145" t="s">
        <v>25</v>
      </c>
      <c r="G1255" s="146">
        <v>45000</v>
      </c>
      <c r="H1255" s="146">
        <v>45153</v>
      </c>
      <c r="I1255" s="148" t="s">
        <v>633</v>
      </c>
      <c r="J1255" s="148">
        <f ca="1">H1255-CONTROLE!$A$2</f>
        <v>-97</v>
      </c>
      <c r="K1255" s="142" t="str">
        <f t="shared" ca="1" si="165"/>
        <v>ENCERRADO</v>
      </c>
      <c r="L1255" s="73" t="s">
        <v>857</v>
      </c>
      <c r="M1255" s="73" t="s">
        <v>1124</v>
      </c>
      <c r="N1255" s="173" t="s">
        <v>8705</v>
      </c>
      <c r="O1255" s="73" t="s">
        <v>8706</v>
      </c>
      <c r="P1255" s="73" t="s">
        <v>5689</v>
      </c>
      <c r="Q1255" s="162" t="s">
        <v>8707</v>
      </c>
      <c r="R1255" s="73" t="s">
        <v>8711</v>
      </c>
      <c r="S1255" s="151" t="s">
        <v>8585</v>
      </c>
      <c r="T1255" s="184" t="s">
        <v>4627</v>
      </c>
      <c r="U1255" s="162" t="s">
        <v>8709</v>
      </c>
      <c r="V1255" s="144" t="s">
        <v>8586</v>
      </c>
      <c r="W1255" s="143" t="s">
        <v>4620</v>
      </c>
      <c r="X1255" s="162" t="s">
        <v>8709</v>
      </c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</row>
    <row r="1256" spans="1:45" ht="14.25" customHeight="1">
      <c r="A1256" s="162" t="s">
        <v>8712</v>
      </c>
      <c r="B1256" s="683" t="s">
        <v>8713</v>
      </c>
      <c r="C1256" s="683" t="s">
        <v>8714</v>
      </c>
      <c r="D1256" s="683" t="s">
        <v>1716</v>
      </c>
      <c r="E1256" s="684" t="s">
        <v>1605</v>
      </c>
      <c r="F1256" s="685" t="s">
        <v>25</v>
      </c>
      <c r="G1256" s="686">
        <v>44494</v>
      </c>
      <c r="H1256" s="686">
        <v>44859</v>
      </c>
      <c r="I1256" s="687" t="s">
        <v>361</v>
      </c>
      <c r="J1256" s="687">
        <f ca="1">H1256-CONTROLE!$A$2</f>
        <v>-391</v>
      </c>
      <c r="K1256" s="37" t="str">
        <f t="shared" ca="1" si="165"/>
        <v>ENCERRADO</v>
      </c>
      <c r="L1256" s="73" t="s">
        <v>8715</v>
      </c>
      <c r="M1256" s="73" t="s">
        <v>737</v>
      </c>
      <c r="N1256" s="173" t="s">
        <v>8716</v>
      </c>
      <c r="O1256" s="73" t="s">
        <v>1895</v>
      </c>
      <c r="P1256" s="144" t="s">
        <v>342</v>
      </c>
      <c r="Q1256" s="162" t="s">
        <v>8716</v>
      </c>
      <c r="R1256" s="73" t="s">
        <v>346</v>
      </c>
      <c r="S1256" s="688"/>
      <c r="T1256" s="689"/>
      <c r="U1256" s="162" t="s">
        <v>8717</v>
      </c>
      <c r="V1256" s="135"/>
      <c r="W1256" s="135"/>
      <c r="X1256" s="162"/>
      <c r="Y1256" s="173"/>
      <c r="Z1256" s="173"/>
      <c r="AA1256" s="173"/>
      <c r="AB1256" s="173"/>
      <c r="AC1256" s="173"/>
      <c r="AD1256" s="173"/>
      <c r="AE1256" s="173"/>
      <c r="AF1256" s="173"/>
      <c r="AG1256" s="173"/>
      <c r="AH1256" s="173"/>
      <c r="AI1256" s="173"/>
      <c r="AJ1256" s="173"/>
      <c r="AK1256" s="173"/>
      <c r="AL1256" s="173"/>
      <c r="AM1256" s="173"/>
      <c r="AN1256" s="173"/>
      <c r="AO1256" s="173"/>
      <c r="AP1256" s="173"/>
      <c r="AQ1256" s="173"/>
      <c r="AR1256" s="173"/>
      <c r="AS1256" s="173"/>
    </row>
    <row r="1257" spans="1:45" ht="14.25" customHeight="1">
      <c r="A1257" s="55" t="s">
        <v>8718</v>
      </c>
      <c r="B1257" s="42" t="s">
        <v>983</v>
      </c>
      <c r="C1257" s="55" t="s">
        <v>8719</v>
      </c>
      <c r="D1257" s="58" t="s">
        <v>8065</v>
      </c>
      <c r="E1257" s="49" t="s">
        <v>965</v>
      </c>
      <c r="F1257" s="49" t="s">
        <v>198</v>
      </c>
      <c r="G1257" s="61">
        <v>44503</v>
      </c>
      <c r="H1257" s="61">
        <v>44868</v>
      </c>
      <c r="I1257" s="45" t="s">
        <v>55</v>
      </c>
      <c r="J1257" s="45">
        <f ca="1">H1257-CONTROLE!$A$2</f>
        <v>-382</v>
      </c>
      <c r="K1257" s="421" t="s">
        <v>8720</v>
      </c>
      <c r="L1257" s="462" t="s">
        <v>1093</v>
      </c>
      <c r="M1257" s="462" t="s">
        <v>73</v>
      </c>
      <c r="N1257" s="123" t="s">
        <v>8721</v>
      </c>
      <c r="O1257" s="462" t="s">
        <v>1303</v>
      </c>
      <c r="P1257" s="690" t="s">
        <v>76</v>
      </c>
      <c r="Q1257" s="122" t="s">
        <v>8721</v>
      </c>
      <c r="R1257" s="462" t="s">
        <v>77</v>
      </c>
      <c r="S1257" s="462" t="s">
        <v>320</v>
      </c>
      <c r="T1257" s="691" t="s">
        <v>321</v>
      </c>
      <c r="U1257" s="122" t="s">
        <v>8722</v>
      </c>
      <c r="V1257" s="690" t="s">
        <v>1305</v>
      </c>
      <c r="W1257" s="690" t="s">
        <v>1306</v>
      </c>
      <c r="X1257" s="122" t="s">
        <v>8722</v>
      </c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</row>
    <row r="1258" spans="1:45" ht="14.25" customHeight="1">
      <c r="A1258" s="261">
        <v>44409</v>
      </c>
      <c r="B1258" s="247" t="s">
        <v>8070</v>
      </c>
      <c r="C1258" s="259" t="s">
        <v>8723</v>
      </c>
      <c r="D1258" s="259" t="s">
        <v>8724</v>
      </c>
      <c r="E1258" s="407" t="s">
        <v>2836</v>
      </c>
      <c r="F1258" s="573"/>
      <c r="G1258" s="573">
        <v>44239</v>
      </c>
      <c r="H1258" s="574" t="s">
        <v>8073</v>
      </c>
      <c r="I1258" s="249" t="s">
        <v>153</v>
      </c>
      <c r="J1258" s="249">
        <f ca="1">H1258-CONTROLE!$A$2</f>
        <v>-647</v>
      </c>
      <c r="K1258" s="534" t="str">
        <f t="shared" ref="K1258:K1260" ca="1" si="167">IF(J1258&lt;=0,"ENCERRADO",IF(J1258&lt;=30,"URGENTE",IF(J1258&lt;=90,"PROVIDÊNCIAS","VIGENTE")))</f>
        <v>ENCERRADO</v>
      </c>
      <c r="L1258" s="247" t="s">
        <v>5372</v>
      </c>
      <c r="M1258" s="259" t="s">
        <v>5373</v>
      </c>
      <c r="N1258" s="316" t="s">
        <v>8725</v>
      </c>
      <c r="O1258" s="259" t="s">
        <v>6367</v>
      </c>
      <c r="P1258" s="259" t="s">
        <v>8166</v>
      </c>
      <c r="Q1258" s="316" t="s">
        <v>8725</v>
      </c>
      <c r="R1258" s="259" t="s">
        <v>470</v>
      </c>
      <c r="S1258" s="247" t="s">
        <v>8078</v>
      </c>
      <c r="T1258" s="292" t="s">
        <v>8079</v>
      </c>
      <c r="U1258" s="316" t="s">
        <v>8726</v>
      </c>
      <c r="V1258" s="247" t="s">
        <v>8081</v>
      </c>
      <c r="W1258" s="247" t="s">
        <v>8082</v>
      </c>
      <c r="X1258" s="316" t="s">
        <v>8726</v>
      </c>
    </row>
    <row r="1259" spans="1:45" ht="14.25" customHeight="1">
      <c r="A1259" s="133" t="s">
        <v>8727</v>
      </c>
      <c r="B1259" s="134" t="s">
        <v>8728</v>
      </c>
      <c r="C1259" s="135" t="s">
        <v>8729</v>
      </c>
      <c r="D1259" s="135" t="s">
        <v>8730</v>
      </c>
      <c r="E1259" s="136" t="s">
        <v>7013</v>
      </c>
      <c r="F1259" s="136" t="s">
        <v>25</v>
      </c>
      <c r="G1259" s="137">
        <v>44385</v>
      </c>
      <c r="H1259" s="137" t="s">
        <v>8731</v>
      </c>
      <c r="I1259" s="138" t="s">
        <v>236</v>
      </c>
      <c r="J1259" s="138">
        <f ca="1">H1259-CONTROLE!$A$2</f>
        <v>-500</v>
      </c>
      <c r="K1259" s="37" t="str">
        <f t="shared" ca="1" si="167"/>
        <v>ENCERRADO</v>
      </c>
      <c r="L1259" s="135" t="s">
        <v>1483</v>
      </c>
      <c r="M1259" s="135" t="s">
        <v>8732</v>
      </c>
      <c r="N1259" s="139" t="s">
        <v>8733</v>
      </c>
      <c r="O1259" s="135" t="s">
        <v>7888</v>
      </c>
      <c r="P1259" s="135" t="s">
        <v>7889</v>
      </c>
      <c r="Q1259" s="139" t="s">
        <v>8733</v>
      </c>
      <c r="R1259" s="135" t="s">
        <v>309</v>
      </c>
      <c r="S1259" s="135" t="s">
        <v>4594</v>
      </c>
      <c r="T1259" s="135" t="s">
        <v>8734</v>
      </c>
      <c r="U1259" s="139" t="s">
        <v>8735</v>
      </c>
      <c r="V1259" s="135" t="s">
        <v>780</v>
      </c>
      <c r="W1259" s="140" t="s">
        <v>781</v>
      </c>
      <c r="X1259" s="139" t="s">
        <v>8735</v>
      </c>
      <c r="Y1259" s="141"/>
      <c r="Z1259" s="141"/>
      <c r="AA1259" s="141"/>
      <c r="AB1259" s="141"/>
      <c r="AC1259" s="141"/>
      <c r="AD1259" s="141"/>
      <c r="AE1259" s="141"/>
      <c r="AF1259" s="141"/>
      <c r="AG1259" s="141"/>
      <c r="AH1259" s="141"/>
      <c r="AI1259" s="141"/>
      <c r="AJ1259" s="141"/>
      <c r="AK1259" s="141"/>
      <c r="AL1259" s="141"/>
      <c r="AM1259" s="141"/>
      <c r="AN1259" s="141"/>
      <c r="AO1259" s="141"/>
      <c r="AP1259" s="141"/>
      <c r="AQ1259" s="141"/>
      <c r="AR1259" s="141"/>
      <c r="AS1259" s="141"/>
    </row>
    <row r="1260" spans="1:45" ht="14.25" customHeight="1">
      <c r="A1260" s="133" t="s">
        <v>8736</v>
      </c>
      <c r="B1260" s="134" t="s">
        <v>8737</v>
      </c>
      <c r="C1260" s="135"/>
      <c r="D1260" s="135" t="s">
        <v>2705</v>
      </c>
      <c r="E1260" s="136" t="s">
        <v>7013</v>
      </c>
      <c r="F1260" s="136" t="s">
        <v>25</v>
      </c>
      <c r="G1260" s="137">
        <v>44510</v>
      </c>
      <c r="H1260" s="137">
        <v>44875</v>
      </c>
      <c r="I1260" s="138" t="s">
        <v>55</v>
      </c>
      <c r="J1260" s="138">
        <f ca="1">H1260-CONTROLE!$A$2</f>
        <v>-375</v>
      </c>
      <c r="K1260" s="37" t="str">
        <f t="shared" ca="1" si="167"/>
        <v>ENCERRADO</v>
      </c>
      <c r="L1260" s="135" t="s">
        <v>8738</v>
      </c>
      <c r="M1260" s="135" t="s">
        <v>8739</v>
      </c>
      <c r="N1260" s="139" t="s">
        <v>8740</v>
      </c>
      <c r="O1260" s="135" t="s">
        <v>48</v>
      </c>
      <c r="P1260" s="135" t="s">
        <v>49</v>
      </c>
      <c r="Q1260" s="139" t="s">
        <v>8740</v>
      </c>
      <c r="R1260" s="135" t="s">
        <v>32</v>
      </c>
      <c r="S1260" s="135" t="s">
        <v>8741</v>
      </c>
      <c r="T1260" s="135" t="s">
        <v>2708</v>
      </c>
      <c r="U1260" s="139" t="s">
        <v>8742</v>
      </c>
      <c r="V1260" s="135" t="s">
        <v>43</v>
      </c>
      <c r="W1260" s="140" t="s">
        <v>44</v>
      </c>
      <c r="X1260" s="139" t="s">
        <v>8742</v>
      </c>
      <c r="Y1260" s="141"/>
      <c r="Z1260" s="141"/>
      <c r="AA1260" s="141"/>
      <c r="AB1260" s="141"/>
      <c r="AC1260" s="141"/>
      <c r="AD1260" s="141"/>
      <c r="AE1260" s="141"/>
      <c r="AF1260" s="141"/>
      <c r="AG1260" s="141"/>
      <c r="AH1260" s="141"/>
      <c r="AI1260" s="141"/>
      <c r="AJ1260" s="141"/>
      <c r="AK1260" s="141"/>
      <c r="AL1260" s="141"/>
      <c r="AM1260" s="141"/>
      <c r="AN1260" s="141"/>
      <c r="AO1260" s="141"/>
      <c r="AP1260" s="141"/>
      <c r="AQ1260" s="141"/>
      <c r="AR1260" s="141"/>
      <c r="AS1260" s="141"/>
    </row>
    <row r="1261" spans="1:45" ht="15" customHeight="1">
      <c r="A1261" s="144" t="s">
        <v>8743</v>
      </c>
      <c r="B1261" s="73" t="s">
        <v>8323</v>
      </c>
      <c r="C1261" s="144" t="s">
        <v>8744</v>
      </c>
      <c r="D1261" s="144" t="s">
        <v>8325</v>
      </c>
      <c r="E1261" s="160" t="s">
        <v>1103</v>
      </c>
      <c r="F1261" s="160" t="s">
        <v>198</v>
      </c>
      <c r="G1261" s="146">
        <v>44531</v>
      </c>
      <c r="H1261" s="137">
        <v>45138</v>
      </c>
      <c r="I1261" s="148" t="s">
        <v>236</v>
      </c>
      <c r="J1261" s="148">
        <f ca="1">H1261-CONTROLE!$A$2</f>
        <v>-112</v>
      </c>
      <c r="K1261" s="142" t="s">
        <v>8745</v>
      </c>
      <c r="L1261" s="73" t="s">
        <v>1021</v>
      </c>
      <c r="M1261" s="73" t="s">
        <v>1022</v>
      </c>
      <c r="N1261" s="150" t="s">
        <v>8746</v>
      </c>
      <c r="O1261" s="73" t="s">
        <v>1024</v>
      </c>
      <c r="P1261" s="73" t="s">
        <v>224</v>
      </c>
      <c r="Q1261" s="150" t="s">
        <v>8746</v>
      </c>
      <c r="R1261" s="73" t="s">
        <v>226</v>
      </c>
      <c r="S1261" s="151" t="s">
        <v>607</v>
      </c>
      <c r="T1261" s="184" t="s">
        <v>228</v>
      </c>
      <c r="U1261" s="150" t="s">
        <v>8747</v>
      </c>
      <c r="V1261" s="144" t="s">
        <v>230</v>
      </c>
      <c r="W1261" s="678" t="s">
        <v>1066</v>
      </c>
      <c r="X1261" s="150" t="s">
        <v>8748</v>
      </c>
      <c r="Y1261" s="121"/>
      <c r="Z1261" s="121"/>
      <c r="AA1261" s="121"/>
      <c r="AB1261" s="121"/>
      <c r="AC1261" s="121"/>
      <c r="AD1261" s="121"/>
      <c r="AE1261" s="121"/>
      <c r="AF1261" s="121"/>
      <c r="AG1261" s="121"/>
      <c r="AH1261" s="121"/>
      <c r="AI1261" s="121"/>
      <c r="AJ1261" s="121"/>
      <c r="AK1261" s="121"/>
      <c r="AL1261" s="121"/>
      <c r="AM1261" s="121"/>
      <c r="AN1261" s="121"/>
      <c r="AO1261" s="121"/>
      <c r="AP1261" s="121"/>
      <c r="AQ1261" s="121"/>
      <c r="AR1261" s="121"/>
      <c r="AS1261" s="121"/>
    </row>
    <row r="1262" spans="1:45" ht="14.25" customHeight="1">
      <c r="A1262" s="690" t="s">
        <v>8749</v>
      </c>
      <c r="B1262" s="462" t="s">
        <v>8249</v>
      </c>
      <c r="C1262" s="690" t="s">
        <v>8750</v>
      </c>
      <c r="D1262" s="690" t="s">
        <v>6471</v>
      </c>
      <c r="E1262" s="692" t="s">
        <v>1903</v>
      </c>
      <c r="F1262" s="692" t="s">
        <v>25</v>
      </c>
      <c r="G1262" s="693">
        <v>44512</v>
      </c>
      <c r="H1262" s="693">
        <v>44877</v>
      </c>
      <c r="I1262" s="694" t="s">
        <v>55</v>
      </c>
      <c r="J1262" s="694">
        <f ca="1">H1262-CONTROLE!$A$2</f>
        <v>-373</v>
      </c>
      <c r="K1262" s="37" t="str">
        <f t="shared" ref="K1262:K1297" ca="1" si="168">IF(J1262&lt;=0,"ENCERRADO",IF(J1262&lt;=30,"URGENTE",IF(J1262&lt;=90,"PROVIDÊNCIAS","VIGENTE")))</f>
        <v>ENCERRADO</v>
      </c>
      <c r="L1262" s="462" t="s">
        <v>8751</v>
      </c>
      <c r="M1262" s="462" t="s">
        <v>8752</v>
      </c>
      <c r="N1262" s="695" t="s">
        <v>8753</v>
      </c>
      <c r="O1262" s="462" t="s">
        <v>7183</v>
      </c>
      <c r="P1262" s="690" t="s">
        <v>8754</v>
      </c>
      <c r="Q1262" s="690" t="s">
        <v>8753</v>
      </c>
      <c r="R1262" s="462" t="s">
        <v>65</v>
      </c>
      <c r="S1262" s="462" t="s">
        <v>7326</v>
      </c>
      <c r="T1262" s="691" t="s">
        <v>7327</v>
      </c>
      <c r="U1262" s="690" t="s">
        <v>8755</v>
      </c>
      <c r="V1262" s="690" t="s">
        <v>7328</v>
      </c>
      <c r="W1262" s="690" t="s">
        <v>1281</v>
      </c>
      <c r="X1262" s="690" t="s">
        <v>8755</v>
      </c>
      <c r="Y1262" s="695"/>
      <c r="Z1262" s="695"/>
      <c r="AA1262" s="695"/>
      <c r="AB1262" s="695"/>
      <c r="AC1262" s="695"/>
      <c r="AD1262" s="695"/>
      <c r="AE1262" s="695"/>
      <c r="AF1262" s="695"/>
      <c r="AG1262" s="695"/>
      <c r="AH1262" s="695"/>
      <c r="AI1262" s="695"/>
      <c r="AJ1262" s="695"/>
      <c r="AK1262" s="695"/>
      <c r="AL1262" s="695"/>
      <c r="AM1262" s="695"/>
      <c r="AN1262" s="695"/>
      <c r="AO1262" s="695"/>
      <c r="AP1262" s="695"/>
      <c r="AQ1262" s="695"/>
      <c r="AR1262" s="695"/>
      <c r="AS1262" s="695"/>
    </row>
    <row r="1263" spans="1:45" ht="14.25" customHeight="1">
      <c r="A1263" s="690" t="s">
        <v>8756</v>
      </c>
      <c r="B1263" s="42" t="s">
        <v>8692</v>
      </c>
      <c r="C1263" s="55" t="s">
        <v>8757</v>
      </c>
      <c r="D1263" s="55" t="s">
        <v>7641</v>
      </c>
      <c r="E1263" s="49" t="s">
        <v>8695</v>
      </c>
      <c r="F1263" s="49" t="s">
        <v>25</v>
      </c>
      <c r="G1263" s="61">
        <v>44553</v>
      </c>
      <c r="H1263" s="61">
        <v>44773</v>
      </c>
      <c r="I1263" s="45" t="s">
        <v>236</v>
      </c>
      <c r="J1263" s="45">
        <f ca="1">H1263-$A$2</f>
        <v>-477</v>
      </c>
      <c r="K1263" s="37" t="str">
        <f t="shared" ca="1" si="168"/>
        <v>ENCERRADO</v>
      </c>
      <c r="L1263" s="55" t="s">
        <v>1181</v>
      </c>
      <c r="M1263" s="56" t="s">
        <v>241</v>
      </c>
      <c r="N1263" s="513" t="s">
        <v>8758</v>
      </c>
      <c r="O1263" s="56" t="s">
        <v>1173</v>
      </c>
      <c r="P1263" s="56" t="s">
        <v>238</v>
      </c>
      <c r="Q1263" s="513" t="s">
        <v>8758</v>
      </c>
      <c r="R1263" s="42" t="s">
        <v>242</v>
      </c>
      <c r="S1263" s="55" t="s">
        <v>8697</v>
      </c>
      <c r="T1263" s="55" t="s">
        <v>8698</v>
      </c>
      <c r="U1263" s="513" t="s">
        <v>8759</v>
      </c>
      <c r="V1263" s="55" t="s">
        <v>8700</v>
      </c>
      <c r="W1263" s="111" t="s">
        <v>6808</v>
      </c>
      <c r="X1263" s="513" t="s">
        <v>8759</v>
      </c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</row>
    <row r="1264" spans="1:45" ht="14.25" customHeight="1">
      <c r="A1264" s="690" t="s">
        <v>8756</v>
      </c>
      <c r="B1264" s="42" t="s">
        <v>8692</v>
      </c>
      <c r="C1264" s="55" t="s">
        <v>8757</v>
      </c>
      <c r="D1264" s="55" t="s">
        <v>7641</v>
      </c>
      <c r="E1264" s="49" t="s">
        <v>8695</v>
      </c>
      <c r="F1264" s="49" t="s">
        <v>25</v>
      </c>
      <c r="G1264" s="61">
        <v>44553</v>
      </c>
      <c r="H1264" s="61">
        <v>44773</v>
      </c>
      <c r="I1264" s="45" t="s">
        <v>236</v>
      </c>
      <c r="J1264" s="45">
        <f ca="1">H1264-CONTROLE!$A$2</f>
        <v>-477</v>
      </c>
      <c r="K1264" s="37" t="str">
        <f t="shared" ca="1" si="168"/>
        <v>ENCERRADO</v>
      </c>
      <c r="L1264" s="55" t="s">
        <v>1181</v>
      </c>
      <c r="M1264" s="56" t="s">
        <v>241</v>
      </c>
      <c r="N1264" s="513" t="s">
        <v>8758</v>
      </c>
      <c r="O1264" s="56" t="s">
        <v>1173</v>
      </c>
      <c r="P1264" s="56" t="s">
        <v>238</v>
      </c>
      <c r="Q1264" s="513" t="s">
        <v>8758</v>
      </c>
      <c r="R1264" s="42" t="s">
        <v>242</v>
      </c>
      <c r="S1264" s="55" t="s">
        <v>8697</v>
      </c>
      <c r="T1264" s="55" t="s">
        <v>8698</v>
      </c>
      <c r="U1264" s="513" t="s">
        <v>8759</v>
      </c>
      <c r="V1264" s="55" t="s">
        <v>8700</v>
      </c>
      <c r="W1264" s="111" t="s">
        <v>6808</v>
      </c>
      <c r="X1264" s="513" t="s">
        <v>8759</v>
      </c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</row>
    <row r="1265" spans="1:45" ht="14.25" customHeight="1">
      <c r="A1265" s="261">
        <v>44440</v>
      </c>
      <c r="B1265" s="247" t="s">
        <v>8070</v>
      </c>
      <c r="C1265" s="259" t="s">
        <v>8760</v>
      </c>
      <c r="D1265" s="259" t="s">
        <v>8761</v>
      </c>
      <c r="E1265" s="407" t="s">
        <v>2836</v>
      </c>
      <c r="F1265" s="573"/>
      <c r="G1265" s="573">
        <v>44250</v>
      </c>
      <c r="H1265" s="574" t="s">
        <v>8294</v>
      </c>
      <c r="I1265" s="249" t="s">
        <v>153</v>
      </c>
      <c r="J1265" s="249">
        <f ca="1">H1265-CONTROLE!$A$2</f>
        <v>-636</v>
      </c>
      <c r="K1265" s="534" t="str">
        <f t="shared" ca="1" si="168"/>
        <v>ENCERRADO</v>
      </c>
      <c r="L1265" s="259" t="s">
        <v>6367</v>
      </c>
      <c r="M1265" s="259" t="s">
        <v>8166</v>
      </c>
      <c r="N1265" s="318" t="s">
        <v>8762</v>
      </c>
      <c r="O1265" s="247" t="s">
        <v>5372</v>
      </c>
      <c r="P1265" s="259" t="s">
        <v>5373</v>
      </c>
      <c r="Q1265" s="318" t="s">
        <v>8762</v>
      </c>
      <c r="R1265" s="259" t="s">
        <v>242</v>
      </c>
      <c r="S1265" s="247" t="s">
        <v>8083</v>
      </c>
      <c r="T1265" s="292" t="s">
        <v>8084</v>
      </c>
      <c r="U1265" s="318" t="s">
        <v>8763</v>
      </c>
      <c r="V1265" s="247" t="s">
        <v>8086</v>
      </c>
      <c r="W1265" s="247" t="s">
        <v>8087</v>
      </c>
      <c r="X1265" s="318" t="s">
        <v>8763</v>
      </c>
    </row>
    <row r="1266" spans="1:45" ht="14.25" customHeight="1">
      <c r="A1266" s="261">
        <v>44440</v>
      </c>
      <c r="B1266" s="247" t="s">
        <v>8070</v>
      </c>
      <c r="C1266" s="259" t="s">
        <v>8760</v>
      </c>
      <c r="D1266" s="259" t="s">
        <v>8761</v>
      </c>
      <c r="E1266" s="407" t="s">
        <v>2836</v>
      </c>
      <c r="F1266" s="573"/>
      <c r="G1266" s="573">
        <v>44250</v>
      </c>
      <c r="H1266" s="574" t="s">
        <v>8294</v>
      </c>
      <c r="I1266" s="249" t="s">
        <v>153</v>
      </c>
      <c r="J1266" s="249">
        <f ca="1">H1266-CONTROLE!$A$2</f>
        <v>-636</v>
      </c>
      <c r="K1266" s="534" t="str">
        <f t="shared" ca="1" si="168"/>
        <v>ENCERRADO</v>
      </c>
      <c r="L1266" s="259" t="s">
        <v>6367</v>
      </c>
      <c r="M1266" s="259" t="s">
        <v>8166</v>
      </c>
      <c r="N1266" s="318" t="s">
        <v>8762</v>
      </c>
      <c r="O1266" s="247" t="s">
        <v>5372</v>
      </c>
      <c r="P1266" s="259" t="s">
        <v>5373</v>
      </c>
      <c r="Q1266" s="318" t="s">
        <v>8762</v>
      </c>
      <c r="R1266" s="259" t="s">
        <v>470</v>
      </c>
      <c r="S1266" s="247" t="s">
        <v>8078</v>
      </c>
      <c r="T1266" s="292" t="s">
        <v>8079</v>
      </c>
      <c r="U1266" s="318" t="s">
        <v>8764</v>
      </c>
      <c r="V1266" s="247" t="s">
        <v>8081</v>
      </c>
      <c r="W1266" s="247" t="s">
        <v>8082</v>
      </c>
      <c r="X1266" s="318" t="s">
        <v>8764</v>
      </c>
    </row>
    <row r="1267" spans="1:45" ht="14.25" customHeight="1">
      <c r="A1267" s="133" t="s">
        <v>8765</v>
      </c>
      <c r="B1267" s="134" t="s">
        <v>1046</v>
      </c>
      <c r="C1267" s="135" t="s">
        <v>8766</v>
      </c>
      <c r="D1267" s="135" t="s">
        <v>8521</v>
      </c>
      <c r="E1267" s="136" t="s">
        <v>1049</v>
      </c>
      <c r="F1267" s="136" t="s">
        <v>25</v>
      </c>
      <c r="G1267" s="137">
        <v>44531</v>
      </c>
      <c r="H1267" s="137" t="s">
        <v>8767</v>
      </c>
      <c r="I1267" s="138" t="s">
        <v>55</v>
      </c>
      <c r="J1267" s="138">
        <f ca="1">H1267-CONTROLE!$A$2</f>
        <v>-355</v>
      </c>
      <c r="K1267" s="37" t="str">
        <f t="shared" ca="1" si="168"/>
        <v>ENCERRADO</v>
      </c>
      <c r="L1267" s="135" t="s">
        <v>1021</v>
      </c>
      <c r="M1267" s="135" t="s">
        <v>1022</v>
      </c>
      <c r="N1267" s="139" t="s">
        <v>8768</v>
      </c>
      <c r="O1267" s="135" t="s">
        <v>1024</v>
      </c>
      <c r="P1267" s="135" t="s">
        <v>224</v>
      </c>
      <c r="Q1267" s="139" t="s">
        <v>8768</v>
      </c>
      <c r="R1267" s="135" t="s">
        <v>8769</v>
      </c>
      <c r="S1267" s="135" t="s">
        <v>4724</v>
      </c>
      <c r="T1267" s="135" t="s">
        <v>1029</v>
      </c>
      <c r="U1267" s="139" t="s">
        <v>8770</v>
      </c>
      <c r="V1267" s="135" t="s">
        <v>2557</v>
      </c>
      <c r="W1267" s="140" t="s">
        <v>1026</v>
      </c>
      <c r="X1267" s="139" t="s">
        <v>8771</v>
      </c>
      <c r="Y1267" s="141"/>
      <c r="Z1267" s="141"/>
      <c r="AA1267" s="141"/>
      <c r="AB1267" s="141"/>
      <c r="AC1267" s="141"/>
      <c r="AD1267" s="141"/>
      <c r="AE1267" s="141"/>
      <c r="AF1267" s="141"/>
      <c r="AG1267" s="141"/>
      <c r="AH1267" s="141"/>
      <c r="AI1267" s="141"/>
      <c r="AJ1267" s="141"/>
      <c r="AK1267" s="141"/>
      <c r="AL1267" s="141"/>
      <c r="AM1267" s="141"/>
      <c r="AN1267" s="141"/>
      <c r="AO1267" s="141"/>
      <c r="AP1267" s="141"/>
      <c r="AQ1267" s="141"/>
      <c r="AR1267" s="141"/>
      <c r="AS1267" s="141"/>
    </row>
    <row r="1268" spans="1:45" ht="14.25" customHeight="1">
      <c r="A1268" s="690" t="s">
        <v>8772</v>
      </c>
      <c r="B1268" s="42" t="s">
        <v>8249</v>
      </c>
      <c r="C1268" s="55" t="s">
        <v>8773</v>
      </c>
      <c r="D1268" s="55" t="s">
        <v>8774</v>
      </c>
      <c r="E1268" s="43" t="s">
        <v>1903</v>
      </c>
      <c r="F1268" s="43" t="s">
        <v>25</v>
      </c>
      <c r="G1268" s="61">
        <v>44544</v>
      </c>
      <c r="H1268" s="62" t="s">
        <v>8775</v>
      </c>
      <c r="I1268" s="45" t="s">
        <v>26</v>
      </c>
      <c r="J1268" s="45">
        <f ca="1">H1268-CONTROLE!$A$2</f>
        <v>-341</v>
      </c>
      <c r="K1268" s="37" t="str">
        <f t="shared" ca="1" si="168"/>
        <v>ENCERRADO</v>
      </c>
      <c r="L1268" s="462" t="s">
        <v>1910</v>
      </c>
      <c r="M1268" s="462" t="s">
        <v>1911</v>
      </c>
      <c r="N1268" s="122" t="s">
        <v>8776</v>
      </c>
      <c r="O1268" s="462" t="s">
        <v>185</v>
      </c>
      <c r="P1268" s="690" t="s">
        <v>8777</v>
      </c>
      <c r="Q1268" s="122" t="s">
        <v>8776</v>
      </c>
      <c r="R1268" s="696" t="s">
        <v>187</v>
      </c>
      <c r="S1268" s="462" t="s">
        <v>1907</v>
      </c>
      <c r="T1268" s="691" t="s">
        <v>1908</v>
      </c>
      <c r="U1268" s="122" t="s">
        <v>8778</v>
      </c>
      <c r="V1268" s="462" t="s">
        <v>653</v>
      </c>
      <c r="W1268" s="696" t="s">
        <v>654</v>
      </c>
      <c r="X1268" s="122" t="s">
        <v>8778</v>
      </c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</row>
    <row r="1269" spans="1:45" ht="14.25" customHeight="1">
      <c r="A1269" s="133" t="s">
        <v>8779</v>
      </c>
      <c r="B1269" s="134" t="s">
        <v>8780</v>
      </c>
      <c r="C1269" s="135" t="s">
        <v>8781</v>
      </c>
      <c r="D1269" s="135" t="s">
        <v>8782</v>
      </c>
      <c r="E1269" s="136" t="s">
        <v>8783</v>
      </c>
      <c r="F1269" s="136" t="s">
        <v>25</v>
      </c>
      <c r="G1269" s="137">
        <v>44503</v>
      </c>
      <c r="H1269" s="137" t="s">
        <v>8784</v>
      </c>
      <c r="I1269" s="138" t="s">
        <v>55</v>
      </c>
      <c r="J1269" s="138" t="e">
        <f ca="1">H1269-CONTROLE!$A$2</f>
        <v>#VALUE!</v>
      </c>
      <c r="K1269" s="37" t="e">
        <f t="shared" ca="1" si="168"/>
        <v>#VALUE!</v>
      </c>
      <c r="L1269" s="135" t="s">
        <v>1093</v>
      </c>
      <c r="M1269" s="135" t="s">
        <v>73</v>
      </c>
      <c r="N1269" s="139" t="s">
        <v>8785</v>
      </c>
      <c r="O1269" s="135" t="s">
        <v>1303</v>
      </c>
      <c r="P1269" s="135" t="s">
        <v>76</v>
      </c>
      <c r="Q1269" s="139" t="s">
        <v>8785</v>
      </c>
      <c r="R1269" s="135" t="s">
        <v>77</v>
      </c>
      <c r="S1269" s="135" t="s">
        <v>78</v>
      </c>
      <c r="T1269" s="135" t="s">
        <v>79</v>
      </c>
      <c r="U1269" s="139" t="s">
        <v>8786</v>
      </c>
      <c r="V1269" s="135" t="s">
        <v>6547</v>
      </c>
      <c r="W1269" s="140" t="s">
        <v>6548</v>
      </c>
      <c r="X1269" s="139" t="s">
        <v>8786</v>
      </c>
      <c r="Y1269" s="141"/>
      <c r="Z1269" s="141"/>
      <c r="AA1269" s="141"/>
      <c r="AB1269" s="141"/>
      <c r="AC1269" s="141"/>
      <c r="AD1269" s="141"/>
      <c r="AE1269" s="141"/>
      <c r="AF1269" s="141"/>
      <c r="AG1269" s="141"/>
      <c r="AH1269" s="141"/>
      <c r="AI1269" s="141"/>
      <c r="AJ1269" s="141"/>
      <c r="AK1269" s="141"/>
      <c r="AL1269" s="141"/>
      <c r="AM1269" s="141"/>
      <c r="AN1269" s="141"/>
      <c r="AO1269" s="141"/>
      <c r="AP1269" s="141"/>
      <c r="AQ1269" s="141"/>
      <c r="AR1269" s="141"/>
      <c r="AS1269" s="141"/>
    </row>
    <row r="1270" spans="1:45" ht="14.25" customHeight="1">
      <c r="A1270" s="55" t="s">
        <v>8787</v>
      </c>
      <c r="B1270" s="42" t="s">
        <v>8249</v>
      </c>
      <c r="C1270" s="55" t="s">
        <v>8788</v>
      </c>
      <c r="D1270" s="55" t="s">
        <v>6471</v>
      </c>
      <c r="E1270" s="43" t="s">
        <v>1903</v>
      </c>
      <c r="F1270" s="43" t="s">
        <v>25</v>
      </c>
      <c r="G1270" s="61">
        <v>44501</v>
      </c>
      <c r="H1270" s="62" t="s">
        <v>8789</v>
      </c>
      <c r="I1270" s="45" t="s">
        <v>55</v>
      </c>
      <c r="J1270" s="45" t="e">
        <f ca="1">H1270-CONTROLE!$A$2</f>
        <v>#VALUE!</v>
      </c>
      <c r="K1270" s="37" t="e">
        <f t="shared" ca="1" si="168"/>
        <v>#VALUE!</v>
      </c>
      <c r="L1270" s="435" t="s">
        <v>27</v>
      </c>
      <c r="M1270" s="435" t="s">
        <v>28</v>
      </c>
      <c r="N1270" s="391" t="s">
        <v>8790</v>
      </c>
      <c r="O1270" s="435" t="s">
        <v>43</v>
      </c>
      <c r="P1270" s="435" t="s">
        <v>44</v>
      </c>
      <c r="Q1270" s="391" t="s">
        <v>8790</v>
      </c>
      <c r="R1270" s="470" t="s">
        <v>32</v>
      </c>
      <c r="S1270" s="435" t="s">
        <v>8791</v>
      </c>
      <c r="T1270" s="697" t="s">
        <v>3851</v>
      </c>
      <c r="U1270" s="391" t="s">
        <v>8792</v>
      </c>
      <c r="V1270" s="435" t="s">
        <v>8793</v>
      </c>
      <c r="W1270" s="470" t="s">
        <v>8794</v>
      </c>
      <c r="X1270" s="391" t="s">
        <v>8792</v>
      </c>
      <c r="Y1270" s="178"/>
      <c r="Z1270" s="178"/>
      <c r="AA1270" s="178"/>
      <c r="AB1270" s="178"/>
      <c r="AC1270" s="178"/>
      <c r="AD1270" s="178"/>
      <c r="AE1270" s="178"/>
      <c r="AF1270" s="178"/>
      <c r="AG1270" s="178"/>
      <c r="AH1270" s="178"/>
      <c r="AI1270" s="178"/>
      <c r="AJ1270" s="178"/>
      <c r="AK1270" s="178"/>
      <c r="AL1270" s="178"/>
      <c r="AM1270" s="178"/>
      <c r="AN1270" s="178"/>
      <c r="AO1270" s="178"/>
      <c r="AP1270" s="178"/>
      <c r="AQ1270" s="178"/>
      <c r="AR1270" s="178"/>
      <c r="AS1270" s="178"/>
    </row>
    <row r="1271" spans="1:45" ht="14.25" customHeight="1">
      <c r="A1271" s="133" t="s">
        <v>8795</v>
      </c>
      <c r="B1271" s="134" t="s">
        <v>1046</v>
      </c>
      <c r="C1271" s="135" t="s">
        <v>8796</v>
      </c>
      <c r="D1271" s="135" t="s">
        <v>8797</v>
      </c>
      <c r="E1271" s="136" t="s">
        <v>1049</v>
      </c>
      <c r="F1271" s="136" t="s">
        <v>25</v>
      </c>
      <c r="G1271" s="137">
        <v>44518</v>
      </c>
      <c r="H1271" s="137" t="s">
        <v>8567</v>
      </c>
      <c r="I1271" s="138" t="s">
        <v>55</v>
      </c>
      <c r="J1271" s="138">
        <f ca="1">H1271-CONTROLE!$A$2</f>
        <v>-367</v>
      </c>
      <c r="K1271" s="37" t="str">
        <f t="shared" ca="1" si="168"/>
        <v>ENCERRADO</v>
      </c>
      <c r="L1271" s="135" t="s">
        <v>8751</v>
      </c>
      <c r="M1271" s="135" t="s">
        <v>8752</v>
      </c>
      <c r="N1271" s="139" t="s">
        <v>1104</v>
      </c>
      <c r="O1271" s="135" t="s">
        <v>7183</v>
      </c>
      <c r="P1271" s="135" t="s">
        <v>8754</v>
      </c>
      <c r="Q1271" s="139" t="s">
        <v>1104</v>
      </c>
      <c r="R1271" s="135" t="s">
        <v>65</v>
      </c>
      <c r="S1271" s="135" t="s">
        <v>206</v>
      </c>
      <c r="T1271" s="135" t="s">
        <v>207</v>
      </c>
      <c r="U1271" s="139" t="s">
        <v>1109</v>
      </c>
      <c r="V1271" s="135" t="s">
        <v>1459</v>
      </c>
      <c r="W1271" s="140" t="s">
        <v>1460</v>
      </c>
      <c r="X1271" s="139" t="s">
        <v>1109</v>
      </c>
      <c r="Y1271" s="141"/>
      <c r="Z1271" s="141"/>
      <c r="AA1271" s="141"/>
      <c r="AB1271" s="141"/>
      <c r="AC1271" s="141"/>
      <c r="AD1271" s="141"/>
      <c r="AE1271" s="141"/>
      <c r="AF1271" s="141"/>
      <c r="AG1271" s="141"/>
      <c r="AH1271" s="141"/>
      <c r="AI1271" s="141"/>
      <c r="AJ1271" s="141"/>
      <c r="AK1271" s="141"/>
      <c r="AL1271" s="141"/>
      <c r="AM1271" s="141"/>
      <c r="AN1271" s="141"/>
      <c r="AO1271" s="141"/>
      <c r="AP1271" s="141"/>
      <c r="AQ1271" s="141"/>
      <c r="AR1271" s="141"/>
      <c r="AS1271" s="141"/>
    </row>
    <row r="1272" spans="1:45" ht="14.25" customHeight="1">
      <c r="A1272" s="690" t="s">
        <v>8798</v>
      </c>
      <c r="B1272" s="42" t="s">
        <v>8799</v>
      </c>
      <c r="C1272" s="690"/>
      <c r="D1272" s="690" t="s">
        <v>8800</v>
      </c>
      <c r="E1272" s="49" t="s">
        <v>8695</v>
      </c>
      <c r="F1272" s="61"/>
      <c r="G1272" s="61">
        <v>44509</v>
      </c>
      <c r="H1272" s="61">
        <v>44561</v>
      </c>
      <c r="I1272" s="249" t="s">
        <v>26</v>
      </c>
      <c r="J1272" s="45">
        <f ca="1">H1272-CONTROLE!$A$2</f>
        <v>-689</v>
      </c>
      <c r="K1272" s="371" t="str">
        <f t="shared" ca="1" si="168"/>
        <v>ENCERRADO</v>
      </c>
      <c r="L1272" s="259"/>
      <c r="N1272" s="247"/>
      <c r="O1272" s="318"/>
      <c r="P1272" s="247"/>
      <c r="Q1272" s="247"/>
      <c r="R1272" s="318"/>
      <c r="S1272" s="259" t="s">
        <v>346</v>
      </c>
      <c r="T1272" s="247"/>
      <c r="U1272" s="292"/>
      <c r="V1272" s="318"/>
      <c r="W1272" s="247"/>
      <c r="X1272" s="247"/>
      <c r="Y1272" s="318"/>
      <c r="Z1272" s="238"/>
      <c r="AA1272" s="238"/>
      <c r="AB1272" s="238"/>
      <c r="AC1272" s="238"/>
      <c r="AD1272" s="238"/>
      <c r="AE1272" s="238"/>
      <c r="AF1272" s="238"/>
      <c r="AG1272" s="238"/>
      <c r="AH1272" s="238"/>
      <c r="AI1272" s="238"/>
      <c r="AJ1272" s="238"/>
      <c r="AK1272" s="238"/>
      <c r="AL1272" s="238"/>
      <c r="AM1272" s="238"/>
      <c r="AN1272" s="238"/>
      <c r="AO1272" s="238"/>
      <c r="AP1272" s="238"/>
      <c r="AQ1272" s="238"/>
      <c r="AR1272" s="238"/>
      <c r="AS1272" s="238"/>
    </row>
    <row r="1273" spans="1:45" ht="14.25" customHeight="1">
      <c r="A1273" s="261">
        <v>44470</v>
      </c>
      <c r="B1273" s="247" t="s">
        <v>8070</v>
      </c>
      <c r="C1273" s="259" t="s">
        <v>8801</v>
      </c>
      <c r="D1273" s="259" t="s">
        <v>8802</v>
      </c>
      <c r="E1273" s="407" t="s">
        <v>2836</v>
      </c>
      <c r="F1273" s="296"/>
      <c r="G1273" s="296">
        <v>44274</v>
      </c>
      <c r="H1273" s="296">
        <v>44638</v>
      </c>
      <c r="I1273" s="249" t="s">
        <v>41</v>
      </c>
      <c r="J1273" s="249">
        <f ca="1">H1273-CONTROLE!$A$2</f>
        <v>-612</v>
      </c>
      <c r="K1273" s="534" t="str">
        <f t="shared" ca="1" si="168"/>
        <v>ENCERRADO</v>
      </c>
      <c r="L1273" s="259" t="s">
        <v>8077</v>
      </c>
      <c r="M1273" s="247" t="s">
        <v>2841</v>
      </c>
      <c r="N1273" s="318" t="s">
        <v>8803</v>
      </c>
      <c r="O1273" s="247" t="s">
        <v>8074</v>
      </c>
      <c r="P1273" s="247" t="s">
        <v>8075</v>
      </c>
      <c r="Q1273" s="318" t="s">
        <v>8803</v>
      </c>
      <c r="R1273" s="259" t="s">
        <v>470</v>
      </c>
      <c r="S1273" s="247" t="s">
        <v>8078</v>
      </c>
      <c r="T1273" s="292" t="s">
        <v>8079</v>
      </c>
      <c r="U1273" s="318" t="s">
        <v>8804</v>
      </c>
      <c r="V1273" s="247" t="s">
        <v>8081</v>
      </c>
      <c r="W1273" s="247" t="s">
        <v>8082</v>
      </c>
      <c r="X1273" s="318" t="s">
        <v>8804</v>
      </c>
    </row>
    <row r="1274" spans="1:45" ht="14.25" customHeight="1">
      <c r="A1274" s="261">
        <v>44470</v>
      </c>
      <c r="B1274" s="247" t="s">
        <v>8070</v>
      </c>
      <c r="C1274" s="259" t="s">
        <v>8801</v>
      </c>
      <c r="D1274" s="259" t="s">
        <v>8802</v>
      </c>
      <c r="E1274" s="407" t="s">
        <v>2836</v>
      </c>
      <c r="F1274" s="296"/>
      <c r="G1274" s="296">
        <v>44274</v>
      </c>
      <c r="H1274" s="296">
        <v>44638</v>
      </c>
      <c r="I1274" s="249" t="s">
        <v>41</v>
      </c>
      <c r="J1274" s="249">
        <f ca="1">H1274-CONTROLE!$A$2</f>
        <v>-612</v>
      </c>
      <c r="K1274" s="534" t="str">
        <f t="shared" ca="1" si="168"/>
        <v>ENCERRADO</v>
      </c>
      <c r="L1274" s="259" t="s">
        <v>8077</v>
      </c>
      <c r="M1274" s="247" t="s">
        <v>2841</v>
      </c>
      <c r="N1274" s="238" t="s">
        <v>8803</v>
      </c>
      <c r="O1274" s="247" t="s">
        <v>8074</v>
      </c>
      <c r="P1274" s="247" t="s">
        <v>8075</v>
      </c>
      <c r="Q1274" s="238" t="s">
        <v>8803</v>
      </c>
      <c r="R1274" s="259" t="s">
        <v>242</v>
      </c>
      <c r="S1274" s="247" t="s">
        <v>8083</v>
      </c>
      <c r="T1274" s="292" t="s">
        <v>8084</v>
      </c>
      <c r="U1274" s="238" t="s">
        <v>8805</v>
      </c>
      <c r="V1274" s="247" t="s">
        <v>8086</v>
      </c>
      <c r="W1274" s="247" t="s">
        <v>8087</v>
      </c>
      <c r="X1274" s="238" t="s">
        <v>8805</v>
      </c>
    </row>
    <row r="1275" spans="1:45" ht="14.25" customHeight="1">
      <c r="A1275" s="261">
        <v>44470</v>
      </c>
      <c r="B1275" s="247" t="s">
        <v>8070</v>
      </c>
      <c r="C1275" s="259" t="s">
        <v>8801</v>
      </c>
      <c r="D1275" s="259" t="s">
        <v>8802</v>
      </c>
      <c r="E1275" s="407" t="s">
        <v>2836</v>
      </c>
      <c r="F1275" s="296"/>
      <c r="G1275" s="296">
        <v>44274</v>
      </c>
      <c r="H1275" s="296">
        <v>44638</v>
      </c>
      <c r="I1275" s="249" t="s">
        <v>41</v>
      </c>
      <c r="J1275" s="249">
        <f ca="1">H1275-CONTROLE!$A$2</f>
        <v>-612</v>
      </c>
      <c r="K1275" s="534" t="str">
        <f t="shared" ca="1" si="168"/>
        <v>ENCERRADO</v>
      </c>
      <c r="L1275" s="259" t="s">
        <v>8077</v>
      </c>
      <c r="M1275" s="247" t="s">
        <v>2841</v>
      </c>
      <c r="N1275" s="238" t="s">
        <v>8803</v>
      </c>
      <c r="O1275" s="247" t="s">
        <v>8074</v>
      </c>
      <c r="P1275" s="247" t="s">
        <v>8075</v>
      </c>
      <c r="Q1275" s="238" t="s">
        <v>8803</v>
      </c>
      <c r="R1275" s="259" t="s">
        <v>770</v>
      </c>
      <c r="S1275" s="247" t="s">
        <v>8088</v>
      </c>
      <c r="T1275" s="292" t="s">
        <v>3193</v>
      </c>
      <c r="U1275" s="238" t="s">
        <v>8806</v>
      </c>
      <c r="V1275" s="247" t="s">
        <v>8090</v>
      </c>
      <c r="W1275" s="247" t="s">
        <v>3196</v>
      </c>
      <c r="X1275" s="238" t="s">
        <v>8806</v>
      </c>
    </row>
    <row r="1276" spans="1:45" ht="14.25" customHeight="1">
      <c r="A1276" s="133" t="s">
        <v>8807</v>
      </c>
      <c r="B1276" s="134" t="s">
        <v>8692</v>
      </c>
      <c r="C1276" s="135" t="s">
        <v>8808</v>
      </c>
      <c r="D1276" s="135" t="s">
        <v>8809</v>
      </c>
      <c r="E1276" s="136" t="s">
        <v>8695</v>
      </c>
      <c r="F1276" s="136" t="s">
        <v>25</v>
      </c>
      <c r="G1276" s="137">
        <v>44553</v>
      </c>
      <c r="H1276" s="137">
        <v>44773</v>
      </c>
      <c r="I1276" s="138" t="s">
        <v>236</v>
      </c>
      <c r="J1276" s="138">
        <f ca="1">H1276-CONTROLE!$A$2</f>
        <v>-477</v>
      </c>
      <c r="K1276" s="37" t="str">
        <f t="shared" ca="1" si="168"/>
        <v>ENCERRADO</v>
      </c>
      <c r="L1276" s="135" t="s">
        <v>1181</v>
      </c>
      <c r="M1276" s="135" t="s">
        <v>241</v>
      </c>
      <c r="N1276" s="139" t="s">
        <v>8810</v>
      </c>
      <c r="O1276" s="135" t="s">
        <v>1173</v>
      </c>
      <c r="P1276" s="135" t="s">
        <v>238</v>
      </c>
      <c r="Q1276" s="139" t="s">
        <v>8810</v>
      </c>
      <c r="R1276" s="135" t="s">
        <v>242</v>
      </c>
      <c r="S1276" s="135" t="s">
        <v>8697</v>
      </c>
      <c r="T1276" s="135" t="s">
        <v>8698</v>
      </c>
      <c r="U1276" s="139" t="s">
        <v>5724</v>
      </c>
      <c r="V1276" s="135" t="s">
        <v>8700</v>
      </c>
      <c r="W1276" s="140" t="s">
        <v>6808</v>
      </c>
      <c r="X1276" s="139" t="s">
        <v>5724</v>
      </c>
      <c r="Y1276" s="141"/>
      <c r="Z1276" s="141"/>
      <c r="AA1276" s="141"/>
      <c r="AB1276" s="141"/>
      <c r="AC1276" s="141"/>
      <c r="AD1276" s="141"/>
      <c r="AE1276" s="141"/>
      <c r="AF1276" s="141"/>
      <c r="AG1276" s="141"/>
      <c r="AH1276" s="141"/>
      <c r="AI1276" s="141"/>
      <c r="AJ1276" s="141"/>
      <c r="AK1276" s="141"/>
      <c r="AL1276" s="141"/>
      <c r="AM1276" s="141"/>
      <c r="AN1276" s="141"/>
      <c r="AO1276" s="141"/>
      <c r="AP1276" s="141"/>
      <c r="AQ1276" s="141"/>
      <c r="AR1276" s="141"/>
      <c r="AS1276" s="141"/>
    </row>
    <row r="1277" spans="1:45" ht="14.25" customHeight="1">
      <c r="A1277" s="133" t="s">
        <v>8811</v>
      </c>
      <c r="B1277" s="134" t="s">
        <v>8692</v>
      </c>
      <c r="C1277" s="135" t="s">
        <v>8812</v>
      </c>
      <c r="D1277" s="135" t="s">
        <v>8813</v>
      </c>
      <c r="E1277" s="136" t="s">
        <v>8695</v>
      </c>
      <c r="F1277" s="136" t="s">
        <v>25</v>
      </c>
      <c r="G1277" s="137">
        <v>44553</v>
      </c>
      <c r="H1277" s="137">
        <v>44773</v>
      </c>
      <c r="I1277" s="138" t="s">
        <v>236</v>
      </c>
      <c r="J1277" s="138">
        <f ca="1">H1277-CONTROLE!$A$2</f>
        <v>-477</v>
      </c>
      <c r="K1277" s="37" t="str">
        <f t="shared" ca="1" si="168"/>
        <v>ENCERRADO</v>
      </c>
      <c r="L1277" s="135" t="s">
        <v>1181</v>
      </c>
      <c r="M1277" s="135" t="s">
        <v>241</v>
      </c>
      <c r="N1277" s="139" t="s">
        <v>8814</v>
      </c>
      <c r="O1277" s="135" t="s">
        <v>1173</v>
      </c>
      <c r="P1277" s="135" t="s">
        <v>238</v>
      </c>
      <c r="Q1277" s="139" t="s">
        <v>8814</v>
      </c>
      <c r="R1277" s="135" t="s">
        <v>242</v>
      </c>
      <c r="S1277" s="135" t="s">
        <v>8697</v>
      </c>
      <c r="T1277" s="135" t="s">
        <v>8698</v>
      </c>
      <c r="U1277" s="139" t="s">
        <v>8815</v>
      </c>
      <c r="V1277" s="135" t="s">
        <v>2118</v>
      </c>
      <c r="W1277" s="140" t="s">
        <v>1667</v>
      </c>
      <c r="X1277" s="139" t="s">
        <v>8815</v>
      </c>
      <c r="Y1277" s="141"/>
      <c r="Z1277" s="141"/>
      <c r="AA1277" s="141"/>
      <c r="AB1277" s="141"/>
      <c r="AC1277" s="141"/>
      <c r="AD1277" s="141"/>
      <c r="AE1277" s="141"/>
      <c r="AF1277" s="141"/>
      <c r="AG1277" s="141"/>
      <c r="AH1277" s="141"/>
      <c r="AI1277" s="141"/>
      <c r="AJ1277" s="141"/>
      <c r="AK1277" s="141"/>
      <c r="AL1277" s="141"/>
      <c r="AM1277" s="141"/>
      <c r="AN1277" s="141"/>
      <c r="AO1277" s="141"/>
      <c r="AP1277" s="141"/>
      <c r="AQ1277" s="141"/>
      <c r="AR1277" s="141"/>
      <c r="AS1277" s="141"/>
    </row>
    <row r="1278" spans="1:45" ht="14.25" customHeight="1">
      <c r="A1278" s="143" t="s">
        <v>8816</v>
      </c>
      <c r="B1278" s="73" t="s">
        <v>8817</v>
      </c>
      <c r="C1278" s="144" t="s">
        <v>8818</v>
      </c>
      <c r="D1278" s="144" t="s">
        <v>8819</v>
      </c>
      <c r="E1278" s="145" t="s">
        <v>1605</v>
      </c>
      <c r="F1278" s="145" t="s">
        <v>25</v>
      </c>
      <c r="G1278" s="183">
        <v>44543</v>
      </c>
      <c r="H1278" s="183">
        <v>45182</v>
      </c>
      <c r="I1278" s="148" t="s">
        <v>212</v>
      </c>
      <c r="J1278" s="148">
        <f ca="1">H1278-CONTROLE!$A$2</f>
        <v>-68</v>
      </c>
      <c r="K1278" s="142" t="str">
        <f t="shared" ca="1" si="168"/>
        <v>ENCERRADO</v>
      </c>
      <c r="L1278" s="162" t="s">
        <v>649</v>
      </c>
      <c r="M1278" s="162" t="s">
        <v>1767</v>
      </c>
      <c r="N1278" s="179" t="s">
        <v>8820</v>
      </c>
      <c r="O1278" s="162" t="s">
        <v>185</v>
      </c>
      <c r="P1278" s="162" t="s">
        <v>8777</v>
      </c>
      <c r="Q1278" s="180" t="s">
        <v>8820</v>
      </c>
      <c r="R1278" s="162" t="s">
        <v>187</v>
      </c>
      <c r="S1278" s="162" t="s">
        <v>191</v>
      </c>
      <c r="T1278" s="162" t="s">
        <v>879</v>
      </c>
      <c r="U1278" s="179" t="s">
        <v>8821</v>
      </c>
      <c r="V1278" s="162" t="s">
        <v>8822</v>
      </c>
      <c r="W1278" s="162" t="s">
        <v>8823</v>
      </c>
      <c r="X1278" s="139" t="s">
        <v>8821</v>
      </c>
      <c r="Y1278" s="182"/>
      <c r="Z1278" s="182"/>
      <c r="AA1278" s="182"/>
      <c r="AB1278" s="182"/>
      <c r="AC1278" s="182"/>
      <c r="AD1278" s="182"/>
      <c r="AE1278" s="182"/>
      <c r="AF1278" s="182"/>
      <c r="AG1278" s="182"/>
      <c r="AH1278" s="182"/>
      <c r="AI1278" s="182"/>
      <c r="AJ1278" s="182"/>
      <c r="AK1278" s="182"/>
      <c r="AL1278" s="182"/>
      <c r="AM1278" s="182"/>
      <c r="AN1278" s="182"/>
      <c r="AO1278" s="182"/>
      <c r="AP1278" s="182"/>
      <c r="AQ1278" s="182"/>
      <c r="AR1278" s="182"/>
      <c r="AS1278" s="182"/>
    </row>
    <row r="1279" spans="1:45" ht="14.25" customHeight="1">
      <c r="A1279" s="143" t="s">
        <v>8816</v>
      </c>
      <c r="B1279" s="73" t="s">
        <v>8817</v>
      </c>
      <c r="C1279" s="144" t="s">
        <v>8818</v>
      </c>
      <c r="D1279" s="144" t="s">
        <v>8819</v>
      </c>
      <c r="E1279" s="145" t="s">
        <v>1605</v>
      </c>
      <c r="F1279" s="145" t="s">
        <v>25</v>
      </c>
      <c r="G1279" s="183">
        <v>44543</v>
      </c>
      <c r="H1279" s="183">
        <v>45182</v>
      </c>
      <c r="I1279" s="148" t="s">
        <v>212</v>
      </c>
      <c r="J1279" s="148">
        <f ca="1">H1279-CONTROLE!$A$2</f>
        <v>-68</v>
      </c>
      <c r="K1279" s="142" t="str">
        <f t="shared" ca="1" si="168"/>
        <v>ENCERRADO</v>
      </c>
      <c r="L1279" s="162" t="s">
        <v>649</v>
      </c>
      <c r="M1279" s="162" t="s">
        <v>1767</v>
      </c>
      <c r="N1279" s="179" t="s">
        <v>8820</v>
      </c>
      <c r="O1279" s="162" t="s">
        <v>185</v>
      </c>
      <c r="P1279" s="162" t="s">
        <v>8777</v>
      </c>
      <c r="Q1279" s="180" t="s">
        <v>8820</v>
      </c>
      <c r="R1279" s="162" t="s">
        <v>8824</v>
      </c>
      <c r="S1279" s="162" t="s">
        <v>1725</v>
      </c>
      <c r="T1279" s="162" t="s">
        <v>1726</v>
      </c>
      <c r="U1279" s="179" t="s">
        <v>8821</v>
      </c>
      <c r="V1279" s="162" t="s">
        <v>2330</v>
      </c>
      <c r="W1279" s="162" t="s">
        <v>1613</v>
      </c>
      <c r="X1279" s="139" t="s">
        <v>8821</v>
      </c>
      <c r="Y1279" s="182"/>
      <c r="Z1279" s="182"/>
      <c r="AA1279" s="182"/>
      <c r="AB1279" s="182"/>
      <c r="AC1279" s="182"/>
      <c r="AD1279" s="182"/>
      <c r="AE1279" s="182"/>
      <c r="AF1279" s="182"/>
      <c r="AG1279" s="182"/>
      <c r="AH1279" s="182"/>
      <c r="AI1279" s="182"/>
      <c r="AJ1279" s="182"/>
      <c r="AK1279" s="182"/>
      <c r="AL1279" s="182"/>
      <c r="AM1279" s="182"/>
      <c r="AN1279" s="182"/>
      <c r="AO1279" s="182"/>
      <c r="AP1279" s="182"/>
      <c r="AQ1279" s="182"/>
      <c r="AR1279" s="182"/>
      <c r="AS1279" s="182"/>
    </row>
    <row r="1280" spans="1:45" ht="14.25" customHeight="1">
      <c r="A1280" s="58" t="s">
        <v>8825</v>
      </c>
      <c r="B1280" s="42" t="s">
        <v>1557</v>
      </c>
      <c r="C1280" s="55" t="s">
        <v>8826</v>
      </c>
      <c r="D1280" s="55" t="s">
        <v>1938</v>
      </c>
      <c r="E1280" s="49" t="s">
        <v>197</v>
      </c>
      <c r="F1280" s="49" t="s">
        <v>198</v>
      </c>
      <c r="G1280" s="44">
        <v>44546</v>
      </c>
      <c r="H1280" s="44">
        <v>44910</v>
      </c>
      <c r="I1280" s="45" t="s">
        <v>26</v>
      </c>
      <c r="J1280" s="45">
        <f ca="1">H1280-CONTROLE!$A$2</f>
        <v>-340</v>
      </c>
      <c r="K1280" s="37" t="str">
        <f t="shared" ca="1" si="168"/>
        <v>ENCERRADO</v>
      </c>
      <c r="L1280" s="122" t="s">
        <v>220</v>
      </c>
      <c r="M1280" s="122" t="s">
        <v>221</v>
      </c>
      <c r="N1280" s="182" t="s">
        <v>8827</v>
      </c>
      <c r="O1280" s="122" t="s">
        <v>223</v>
      </c>
      <c r="P1280" s="122" t="s">
        <v>5280</v>
      </c>
      <c r="Q1280" s="182" t="s">
        <v>8827</v>
      </c>
      <c r="R1280" s="122" t="s">
        <v>1063</v>
      </c>
      <c r="S1280" s="122" t="s">
        <v>230</v>
      </c>
      <c r="T1280" s="122" t="s">
        <v>231</v>
      </c>
      <c r="U1280" s="182" t="s">
        <v>8828</v>
      </c>
      <c r="V1280" s="122" t="s">
        <v>8829</v>
      </c>
      <c r="W1280" s="122" t="s">
        <v>8830</v>
      </c>
      <c r="X1280" s="182" t="s">
        <v>8828</v>
      </c>
      <c r="Y1280" s="182"/>
      <c r="Z1280" s="182"/>
      <c r="AA1280" s="182"/>
      <c r="AB1280" s="182"/>
      <c r="AC1280" s="182"/>
      <c r="AD1280" s="182"/>
      <c r="AE1280" s="182"/>
      <c r="AF1280" s="182"/>
      <c r="AG1280" s="182"/>
      <c r="AH1280" s="182"/>
      <c r="AI1280" s="182"/>
      <c r="AJ1280" s="182"/>
      <c r="AK1280" s="182"/>
      <c r="AL1280" s="182"/>
      <c r="AM1280" s="182"/>
      <c r="AN1280" s="182"/>
      <c r="AO1280" s="182"/>
      <c r="AP1280" s="182"/>
      <c r="AQ1280" s="182"/>
      <c r="AR1280" s="182"/>
      <c r="AS1280" s="182"/>
    </row>
    <row r="1281" spans="1:45" ht="14.25" customHeight="1">
      <c r="A1281" s="133" t="s">
        <v>8831</v>
      </c>
      <c r="B1281" s="134" t="s">
        <v>8249</v>
      </c>
      <c r="C1281" s="135" t="s">
        <v>8832</v>
      </c>
      <c r="D1281" s="135" t="s">
        <v>8833</v>
      </c>
      <c r="E1281" s="136" t="s">
        <v>1903</v>
      </c>
      <c r="F1281" s="136" t="s">
        <v>25</v>
      </c>
      <c r="G1281" s="137">
        <v>44525</v>
      </c>
      <c r="H1281" s="137">
        <v>44890</v>
      </c>
      <c r="I1281" s="138" t="s">
        <v>55</v>
      </c>
      <c r="J1281" s="138">
        <f ca="1">H1281-CONTROLE!$A$2</f>
        <v>-360</v>
      </c>
      <c r="K1281" s="37" t="str">
        <f t="shared" ca="1" si="168"/>
        <v>ENCERRADO</v>
      </c>
      <c r="L1281" s="135" t="s">
        <v>2313</v>
      </c>
      <c r="M1281" s="135" t="s">
        <v>2314</v>
      </c>
      <c r="N1281" s="139" t="s">
        <v>8834</v>
      </c>
      <c r="O1281" s="135" t="s">
        <v>6210</v>
      </c>
      <c r="P1281" s="135" t="s">
        <v>749</v>
      </c>
      <c r="Q1281" s="139" t="s">
        <v>8835</v>
      </c>
      <c r="R1281" s="135" t="s">
        <v>4584</v>
      </c>
      <c r="S1281" s="135" t="s">
        <v>8836</v>
      </c>
      <c r="T1281" s="135" t="s">
        <v>2499</v>
      </c>
      <c r="U1281" s="139" t="s">
        <v>8837</v>
      </c>
      <c r="V1281" s="135" t="s">
        <v>6589</v>
      </c>
      <c r="W1281" s="140" t="s">
        <v>746</v>
      </c>
      <c r="X1281" s="139" t="s">
        <v>8837</v>
      </c>
      <c r="Y1281" s="141"/>
      <c r="Z1281" s="141"/>
      <c r="AA1281" s="141"/>
      <c r="AB1281" s="141"/>
      <c r="AC1281" s="141"/>
      <c r="AD1281" s="141"/>
      <c r="AE1281" s="141"/>
      <c r="AF1281" s="141"/>
      <c r="AG1281" s="141"/>
      <c r="AH1281" s="141"/>
      <c r="AI1281" s="141"/>
      <c r="AJ1281" s="141"/>
      <c r="AK1281" s="141"/>
      <c r="AL1281" s="141"/>
      <c r="AM1281" s="141"/>
      <c r="AN1281" s="141"/>
      <c r="AO1281" s="141"/>
      <c r="AP1281" s="141"/>
      <c r="AQ1281" s="141"/>
      <c r="AR1281" s="141"/>
      <c r="AS1281" s="141"/>
    </row>
    <row r="1282" spans="1:45" ht="14.25" customHeight="1">
      <c r="A1282" s="58" t="s">
        <v>8838</v>
      </c>
      <c r="B1282" s="42" t="s">
        <v>8249</v>
      </c>
      <c r="C1282" s="42" t="s">
        <v>8839</v>
      </c>
      <c r="D1282" s="55" t="s">
        <v>8840</v>
      </c>
      <c r="E1282" s="49" t="s">
        <v>1903</v>
      </c>
      <c r="F1282" s="49" t="s">
        <v>25</v>
      </c>
      <c r="G1282" s="44">
        <v>44561</v>
      </c>
      <c r="H1282" s="44">
        <v>44926</v>
      </c>
      <c r="I1282" s="45" t="s">
        <v>26</v>
      </c>
      <c r="J1282" s="45">
        <f ca="1">H1282-CONTROLE!$A$2</f>
        <v>-324</v>
      </c>
      <c r="K1282" s="37" t="str">
        <f t="shared" ca="1" si="168"/>
        <v>ENCERRADO</v>
      </c>
      <c r="L1282" s="122" t="s">
        <v>1093</v>
      </c>
      <c r="M1282" s="122" t="s">
        <v>73</v>
      </c>
      <c r="N1282" s="182" t="s">
        <v>8841</v>
      </c>
      <c r="O1282" s="122" t="s">
        <v>320</v>
      </c>
      <c r="P1282" s="122" t="s">
        <v>321</v>
      </c>
      <c r="Q1282" s="182" t="s">
        <v>8841</v>
      </c>
      <c r="R1282" s="122" t="s">
        <v>1492</v>
      </c>
      <c r="S1282" s="122" t="s">
        <v>2607</v>
      </c>
      <c r="T1282" s="122" t="s">
        <v>2608</v>
      </c>
      <c r="U1282" s="182" t="s">
        <v>8842</v>
      </c>
      <c r="V1282" s="122" t="s">
        <v>2610</v>
      </c>
      <c r="W1282" s="122" t="s">
        <v>2611</v>
      </c>
      <c r="X1282" s="182" t="s">
        <v>8842</v>
      </c>
      <c r="Y1282" s="182"/>
      <c r="Z1282" s="182"/>
      <c r="AA1282" s="182"/>
      <c r="AB1282" s="182"/>
      <c r="AC1282" s="182"/>
      <c r="AD1282" s="182"/>
      <c r="AE1282" s="182"/>
      <c r="AF1282" s="182"/>
      <c r="AG1282" s="182"/>
      <c r="AH1282" s="182"/>
      <c r="AI1282" s="182"/>
      <c r="AJ1282" s="182"/>
      <c r="AK1282" s="182"/>
      <c r="AL1282" s="182"/>
      <c r="AM1282" s="182"/>
      <c r="AN1282" s="182"/>
      <c r="AO1282" s="182"/>
      <c r="AP1282" s="182"/>
      <c r="AQ1282" s="182"/>
      <c r="AR1282" s="182"/>
      <c r="AS1282" s="182"/>
    </row>
    <row r="1283" spans="1:45" ht="14.25" customHeight="1">
      <c r="A1283" s="261">
        <v>44501</v>
      </c>
      <c r="B1283" s="247" t="s">
        <v>8070</v>
      </c>
      <c r="C1283" s="259" t="s">
        <v>8843</v>
      </c>
      <c r="D1283" s="259" t="s">
        <v>8802</v>
      </c>
      <c r="E1283" s="407" t="s">
        <v>2836</v>
      </c>
      <c r="F1283" s="296"/>
      <c r="G1283" s="296">
        <v>44274</v>
      </c>
      <c r="H1283" s="296">
        <v>44638</v>
      </c>
      <c r="I1283" s="249" t="s">
        <v>41</v>
      </c>
      <c r="J1283" s="249">
        <f ca="1">H1283-CONTROLE!$A$2</f>
        <v>-612</v>
      </c>
      <c r="K1283" s="534" t="str">
        <f t="shared" ca="1" si="168"/>
        <v>ENCERRADO</v>
      </c>
      <c r="L1283" s="259" t="s">
        <v>8077</v>
      </c>
      <c r="M1283" s="247" t="s">
        <v>2841</v>
      </c>
      <c r="N1283" s="318" t="s">
        <v>8844</v>
      </c>
      <c r="O1283" s="247" t="s">
        <v>8074</v>
      </c>
      <c r="P1283" s="247" t="s">
        <v>8075</v>
      </c>
      <c r="Q1283" s="318" t="s">
        <v>8844</v>
      </c>
      <c r="R1283" s="259" t="s">
        <v>470</v>
      </c>
      <c r="S1283" s="247" t="s">
        <v>8078</v>
      </c>
      <c r="T1283" s="292" t="s">
        <v>8079</v>
      </c>
      <c r="U1283" s="318" t="s">
        <v>8845</v>
      </c>
      <c r="V1283" s="247" t="s">
        <v>8081</v>
      </c>
      <c r="W1283" s="247" t="s">
        <v>8082</v>
      </c>
      <c r="X1283" s="318" t="s">
        <v>8845</v>
      </c>
    </row>
    <row r="1284" spans="1:45" ht="14.25" customHeight="1">
      <c r="A1284" s="261">
        <v>44501</v>
      </c>
      <c r="B1284" s="247" t="s">
        <v>8070</v>
      </c>
      <c r="C1284" s="259" t="s">
        <v>8843</v>
      </c>
      <c r="D1284" s="259" t="s">
        <v>8802</v>
      </c>
      <c r="E1284" s="407" t="s">
        <v>2836</v>
      </c>
      <c r="F1284" s="296"/>
      <c r="G1284" s="296">
        <v>44274</v>
      </c>
      <c r="H1284" s="296">
        <v>44638</v>
      </c>
      <c r="I1284" s="249" t="s">
        <v>41</v>
      </c>
      <c r="J1284" s="249">
        <f ca="1">H1284-CONTROLE!$A$2</f>
        <v>-612</v>
      </c>
      <c r="K1284" s="534" t="str">
        <f t="shared" ca="1" si="168"/>
        <v>ENCERRADO</v>
      </c>
      <c r="L1284" s="259" t="s">
        <v>8077</v>
      </c>
      <c r="M1284" s="247" t="s">
        <v>2841</v>
      </c>
      <c r="N1284" s="238" t="s">
        <v>8844</v>
      </c>
      <c r="O1284" s="247" t="s">
        <v>8074</v>
      </c>
      <c r="P1284" s="247" t="s">
        <v>8075</v>
      </c>
      <c r="Q1284" s="238" t="s">
        <v>8844</v>
      </c>
      <c r="R1284" s="259" t="s">
        <v>242</v>
      </c>
      <c r="S1284" s="247" t="s">
        <v>8083</v>
      </c>
      <c r="T1284" s="292" t="s">
        <v>8084</v>
      </c>
      <c r="U1284" s="238" t="s">
        <v>8846</v>
      </c>
      <c r="V1284" s="247" t="s">
        <v>8086</v>
      </c>
      <c r="W1284" s="247" t="s">
        <v>8087</v>
      </c>
      <c r="X1284" s="238" t="s">
        <v>8846</v>
      </c>
    </row>
    <row r="1285" spans="1:45" ht="14.25" customHeight="1">
      <c r="A1285" s="261">
        <v>44501</v>
      </c>
      <c r="B1285" s="247" t="s">
        <v>8070</v>
      </c>
      <c r="C1285" s="259" t="s">
        <v>8843</v>
      </c>
      <c r="D1285" s="259" t="s">
        <v>8802</v>
      </c>
      <c r="E1285" s="407" t="s">
        <v>2836</v>
      </c>
      <c r="F1285" s="296"/>
      <c r="G1285" s="296">
        <v>44274</v>
      </c>
      <c r="H1285" s="296">
        <v>44638</v>
      </c>
      <c r="I1285" s="249" t="s">
        <v>41</v>
      </c>
      <c r="J1285" s="249">
        <f ca="1">H1285-CONTROLE!$A$2</f>
        <v>-612</v>
      </c>
      <c r="K1285" s="534" t="str">
        <f t="shared" ca="1" si="168"/>
        <v>ENCERRADO</v>
      </c>
      <c r="L1285" s="259" t="s">
        <v>8077</v>
      </c>
      <c r="M1285" s="247" t="s">
        <v>2841</v>
      </c>
      <c r="N1285" s="238" t="s">
        <v>8844</v>
      </c>
      <c r="O1285" s="247" t="s">
        <v>8074</v>
      </c>
      <c r="P1285" s="247" t="s">
        <v>8075</v>
      </c>
      <c r="Q1285" s="238" t="s">
        <v>8844</v>
      </c>
      <c r="R1285" s="259" t="s">
        <v>770</v>
      </c>
      <c r="S1285" s="247" t="s">
        <v>8088</v>
      </c>
      <c r="T1285" s="292" t="s">
        <v>3193</v>
      </c>
      <c r="U1285" s="238" t="s">
        <v>8847</v>
      </c>
      <c r="V1285" s="247" t="s">
        <v>8090</v>
      </c>
      <c r="W1285" s="247" t="s">
        <v>3196</v>
      </c>
      <c r="X1285" s="238" t="s">
        <v>8847</v>
      </c>
    </row>
    <row r="1286" spans="1:45" ht="14.25" customHeight="1">
      <c r="A1286" s="58" t="s">
        <v>8848</v>
      </c>
      <c r="B1286" s="42" t="s">
        <v>8849</v>
      </c>
      <c r="C1286" s="55" t="s">
        <v>8850</v>
      </c>
      <c r="D1286" s="55" t="s">
        <v>8851</v>
      </c>
      <c r="E1286" s="49" t="s">
        <v>1605</v>
      </c>
      <c r="F1286" s="49" t="s">
        <v>25</v>
      </c>
      <c r="G1286" s="44">
        <v>44560</v>
      </c>
      <c r="H1286" s="44">
        <v>44925</v>
      </c>
      <c r="I1286" s="45" t="s">
        <v>26</v>
      </c>
      <c r="J1286" s="45">
        <f ca="1">H1286-CONTROLE!$A$2</f>
        <v>-325</v>
      </c>
      <c r="K1286" s="37" t="str">
        <f t="shared" ca="1" si="168"/>
        <v>ENCERRADO</v>
      </c>
      <c r="L1286" s="122" t="s">
        <v>649</v>
      </c>
      <c r="M1286" s="122" t="s">
        <v>1767</v>
      </c>
      <c r="N1286" s="182" t="s">
        <v>8852</v>
      </c>
      <c r="O1286" s="122" t="s">
        <v>185</v>
      </c>
      <c r="P1286" s="122" t="s">
        <v>8777</v>
      </c>
      <c r="Q1286" s="182" t="s">
        <v>8852</v>
      </c>
      <c r="R1286" s="122" t="s">
        <v>187</v>
      </c>
      <c r="S1286" s="122" t="s">
        <v>191</v>
      </c>
      <c r="T1286" s="122" t="s">
        <v>879</v>
      </c>
      <c r="U1286" s="182" t="s">
        <v>8853</v>
      </c>
      <c r="V1286" s="122" t="s">
        <v>8822</v>
      </c>
      <c r="W1286" s="122" t="s">
        <v>8823</v>
      </c>
      <c r="X1286" s="182" t="s">
        <v>8853</v>
      </c>
      <c r="Y1286" s="182"/>
      <c r="Z1286" s="182"/>
      <c r="AA1286" s="182"/>
      <c r="AB1286" s="182"/>
      <c r="AC1286" s="182"/>
      <c r="AD1286" s="182"/>
      <c r="AE1286" s="182"/>
      <c r="AF1286" s="182"/>
      <c r="AG1286" s="182"/>
      <c r="AH1286" s="182"/>
      <c r="AI1286" s="182"/>
      <c r="AJ1286" s="182"/>
      <c r="AK1286" s="182"/>
      <c r="AL1286" s="182"/>
      <c r="AM1286" s="182"/>
      <c r="AN1286" s="182"/>
      <c r="AO1286" s="182"/>
      <c r="AP1286" s="182"/>
      <c r="AQ1286" s="182"/>
      <c r="AR1286" s="182"/>
      <c r="AS1286" s="182"/>
    </row>
    <row r="1287" spans="1:45" ht="14.25" customHeight="1">
      <c r="A1287" s="133" t="s">
        <v>8854</v>
      </c>
      <c r="B1287" s="134" t="s">
        <v>7399</v>
      </c>
      <c r="C1287" s="135" t="s">
        <v>8855</v>
      </c>
      <c r="D1287" s="135" t="s">
        <v>7715</v>
      </c>
      <c r="E1287" s="136" t="s">
        <v>6757</v>
      </c>
      <c r="F1287" s="136" t="s">
        <v>25</v>
      </c>
      <c r="G1287" s="137">
        <v>44470</v>
      </c>
      <c r="H1287" s="137">
        <v>44835</v>
      </c>
      <c r="I1287" s="138" t="s">
        <v>361</v>
      </c>
      <c r="J1287" s="138">
        <f ca="1">H1287-CONTROLE!$A$2</f>
        <v>-415</v>
      </c>
      <c r="K1287" s="37" t="str">
        <f t="shared" ca="1" si="168"/>
        <v>ENCERRADO</v>
      </c>
      <c r="L1287" s="135" t="s">
        <v>8856</v>
      </c>
      <c r="M1287" s="135" t="s">
        <v>422</v>
      </c>
      <c r="N1287" s="139" t="s">
        <v>8857</v>
      </c>
      <c r="O1287" s="135" t="s">
        <v>415</v>
      </c>
      <c r="P1287" s="135" t="s">
        <v>416</v>
      </c>
      <c r="Q1287" s="139" t="s">
        <v>8857</v>
      </c>
      <c r="R1287" s="135" t="s">
        <v>420</v>
      </c>
      <c r="S1287" s="135" t="s">
        <v>4122</v>
      </c>
      <c r="T1287" s="135" t="s">
        <v>3133</v>
      </c>
      <c r="U1287" s="139" t="s">
        <v>8858</v>
      </c>
      <c r="V1287" s="135" t="s">
        <v>418</v>
      </c>
      <c r="W1287" s="140" t="s">
        <v>419</v>
      </c>
      <c r="X1287" s="139" t="s">
        <v>8858</v>
      </c>
      <c r="Y1287" s="141"/>
      <c r="Z1287" s="141"/>
      <c r="AA1287" s="141"/>
      <c r="AB1287" s="141"/>
      <c r="AC1287" s="141"/>
      <c r="AD1287" s="141"/>
      <c r="AE1287" s="141"/>
      <c r="AF1287" s="141"/>
      <c r="AG1287" s="141"/>
      <c r="AH1287" s="141"/>
      <c r="AI1287" s="141"/>
      <c r="AJ1287" s="141"/>
      <c r="AK1287" s="141"/>
      <c r="AL1287" s="141"/>
      <c r="AM1287" s="141"/>
      <c r="AN1287" s="141"/>
      <c r="AO1287" s="141"/>
      <c r="AP1287" s="141"/>
      <c r="AQ1287" s="141"/>
      <c r="AR1287" s="141"/>
      <c r="AS1287" s="141"/>
    </row>
    <row r="1288" spans="1:45" ht="14.25" customHeight="1">
      <c r="A1288" s="58" t="s">
        <v>8859</v>
      </c>
      <c r="B1288" s="42" t="s">
        <v>8692</v>
      </c>
      <c r="C1288" s="55" t="s">
        <v>8860</v>
      </c>
      <c r="D1288" s="55" t="s">
        <v>8861</v>
      </c>
      <c r="E1288" s="49" t="s">
        <v>8695</v>
      </c>
      <c r="F1288" s="49" t="s">
        <v>25</v>
      </c>
      <c r="G1288" s="61">
        <v>44553</v>
      </c>
      <c r="H1288" s="61">
        <v>44773</v>
      </c>
      <c r="I1288" s="45" t="s">
        <v>236</v>
      </c>
      <c r="J1288" s="45">
        <f ca="1">H1288-CONTROLE!$A$2</f>
        <v>-477</v>
      </c>
      <c r="K1288" s="37" t="str">
        <f t="shared" ca="1" si="168"/>
        <v>ENCERRADO</v>
      </c>
      <c r="L1288" s="122" t="s">
        <v>240</v>
      </c>
      <c r="M1288" s="122" t="s">
        <v>241</v>
      </c>
      <c r="N1288" s="122" t="s">
        <v>8862</v>
      </c>
      <c r="O1288" s="122" t="s">
        <v>570</v>
      </c>
      <c r="P1288" s="122" t="s">
        <v>238</v>
      </c>
      <c r="Q1288" s="122" t="s">
        <v>8862</v>
      </c>
      <c r="R1288" s="42" t="s">
        <v>242</v>
      </c>
      <c r="S1288" s="122" t="s">
        <v>8863</v>
      </c>
      <c r="T1288" s="122" t="s">
        <v>8698</v>
      </c>
      <c r="U1288" s="122" t="s">
        <v>8864</v>
      </c>
      <c r="V1288" s="122"/>
      <c r="W1288" s="122"/>
      <c r="X1288" s="122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</row>
    <row r="1289" spans="1:45" ht="14.25" customHeight="1">
      <c r="A1289" s="133">
        <v>44531</v>
      </c>
      <c r="B1289" s="134" t="s">
        <v>7399</v>
      </c>
      <c r="C1289" s="135" t="s">
        <v>8865</v>
      </c>
      <c r="D1289" s="135" t="s">
        <v>7715</v>
      </c>
      <c r="E1289" s="136" t="s">
        <v>6757</v>
      </c>
      <c r="F1289" s="137"/>
      <c r="G1289" s="137">
        <v>44252</v>
      </c>
      <c r="H1289" s="137" t="s">
        <v>8866</v>
      </c>
      <c r="I1289" s="138" t="s">
        <v>153</v>
      </c>
      <c r="J1289" s="138" t="e">
        <f ca="1">H1289-$A$2</f>
        <v>#VALUE!</v>
      </c>
      <c r="K1289" s="653" t="e">
        <f t="shared" ca="1" si="168"/>
        <v>#VALUE!</v>
      </c>
      <c r="L1289" s="135" t="s">
        <v>8856</v>
      </c>
      <c r="M1289" s="135" t="s">
        <v>422</v>
      </c>
      <c r="N1289" s="139" t="s">
        <v>8867</v>
      </c>
      <c r="O1289" s="135" t="s">
        <v>415</v>
      </c>
      <c r="P1289" s="135" t="s">
        <v>416</v>
      </c>
      <c r="Q1289" s="139" t="s">
        <v>8867</v>
      </c>
      <c r="R1289" s="135" t="s">
        <v>420</v>
      </c>
      <c r="S1289" s="135" t="s">
        <v>4122</v>
      </c>
      <c r="T1289" s="135" t="s">
        <v>3133</v>
      </c>
      <c r="U1289" s="139" t="s">
        <v>8868</v>
      </c>
      <c r="V1289" s="135" t="s">
        <v>418</v>
      </c>
      <c r="W1289" s="140" t="s">
        <v>419</v>
      </c>
      <c r="X1289" s="139" t="s">
        <v>8868</v>
      </c>
      <c r="Z1289" s="141"/>
      <c r="AA1289" s="141"/>
      <c r="AB1289" s="141"/>
      <c r="AC1289" s="141"/>
      <c r="AD1289" s="141"/>
      <c r="AE1289" s="141"/>
      <c r="AF1289" s="141"/>
      <c r="AG1289" s="141"/>
      <c r="AH1289" s="141"/>
      <c r="AI1289" s="141"/>
      <c r="AJ1289" s="141"/>
      <c r="AK1289" s="141"/>
      <c r="AL1289" s="141"/>
      <c r="AM1289" s="141"/>
      <c r="AN1289" s="141"/>
      <c r="AO1289" s="141"/>
      <c r="AP1289" s="141"/>
      <c r="AQ1289" s="141"/>
      <c r="AR1289" s="141"/>
      <c r="AS1289" s="141"/>
    </row>
    <row r="1290" spans="1:45" ht="14.25" customHeight="1">
      <c r="A1290" s="58" t="s">
        <v>8869</v>
      </c>
      <c r="B1290" s="42" t="s">
        <v>7116</v>
      </c>
      <c r="C1290" s="55" t="s">
        <v>8870</v>
      </c>
      <c r="D1290" s="55" t="s">
        <v>7118</v>
      </c>
      <c r="E1290" s="49" t="s">
        <v>6546</v>
      </c>
      <c r="F1290" s="49" t="s">
        <v>25</v>
      </c>
      <c r="G1290" s="61">
        <v>44495</v>
      </c>
      <c r="H1290" s="62" t="s">
        <v>8871</v>
      </c>
      <c r="I1290" s="45" t="s">
        <v>361</v>
      </c>
      <c r="J1290" s="45">
        <f ca="1">H1290-CONTROLE!$A$2</f>
        <v>-390</v>
      </c>
      <c r="K1290" s="37" t="str">
        <f t="shared" ca="1" si="168"/>
        <v>ENCERRADO</v>
      </c>
      <c r="L1290" s="135" t="s">
        <v>723</v>
      </c>
      <c r="M1290" s="140" t="s">
        <v>371</v>
      </c>
      <c r="N1290" s="139" t="s">
        <v>8872</v>
      </c>
      <c r="O1290" s="135" t="s">
        <v>362</v>
      </c>
      <c r="P1290" s="140" t="s">
        <v>630</v>
      </c>
      <c r="Q1290" s="139" t="s">
        <v>8872</v>
      </c>
      <c r="R1290" s="135" t="s">
        <v>367</v>
      </c>
      <c r="S1290" s="135" t="s">
        <v>368</v>
      </c>
      <c r="T1290" s="140" t="s">
        <v>369</v>
      </c>
      <c r="U1290" s="139" t="s">
        <v>8873</v>
      </c>
      <c r="V1290" s="135" t="s">
        <v>720</v>
      </c>
      <c r="W1290" s="140" t="s">
        <v>721</v>
      </c>
      <c r="X1290" s="139" t="s">
        <v>8873</v>
      </c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</row>
    <row r="1291" spans="1:45" ht="14.25" customHeight="1">
      <c r="A1291" s="167" t="s">
        <v>8874</v>
      </c>
      <c r="B1291" s="134" t="s">
        <v>1557</v>
      </c>
      <c r="C1291" s="135" t="s">
        <v>8875</v>
      </c>
      <c r="D1291" s="135" t="s">
        <v>1559</v>
      </c>
      <c r="E1291" s="136" t="s">
        <v>197</v>
      </c>
      <c r="F1291" s="136" t="s">
        <v>198</v>
      </c>
      <c r="G1291" s="137">
        <v>44545</v>
      </c>
      <c r="H1291" s="137" t="s">
        <v>8304</v>
      </c>
      <c r="I1291" s="138" t="s">
        <v>26</v>
      </c>
      <c r="J1291" s="138">
        <f ca="1">H1291-CONTROLE!$A$2</f>
        <v>-340</v>
      </c>
      <c r="K1291" s="37" t="str">
        <f t="shared" ca="1" si="168"/>
        <v>ENCERRADO</v>
      </c>
      <c r="L1291" s="135" t="s">
        <v>341</v>
      </c>
      <c r="M1291" s="135" t="s">
        <v>342</v>
      </c>
      <c r="N1291" s="139" t="s">
        <v>8876</v>
      </c>
      <c r="O1291" s="135" t="s">
        <v>859</v>
      </c>
      <c r="P1291" s="135" t="s">
        <v>348</v>
      </c>
      <c r="Q1291" s="139" t="s">
        <v>8877</v>
      </c>
      <c r="R1291" s="135" t="s">
        <v>346</v>
      </c>
      <c r="S1291" s="135" t="s">
        <v>8878</v>
      </c>
      <c r="T1291" s="135" t="s">
        <v>351</v>
      </c>
      <c r="U1291" s="139" t="s">
        <v>8879</v>
      </c>
      <c r="V1291" s="135" t="s">
        <v>733</v>
      </c>
      <c r="W1291" s="140" t="s">
        <v>734</v>
      </c>
      <c r="X1291" s="139" t="s">
        <v>8879</v>
      </c>
      <c r="Y1291" s="141"/>
      <c r="Z1291" s="141"/>
      <c r="AA1291" s="141"/>
      <c r="AB1291" s="141"/>
      <c r="AC1291" s="141"/>
      <c r="AD1291" s="141"/>
      <c r="AE1291" s="141"/>
      <c r="AF1291" s="141"/>
      <c r="AG1291" s="141"/>
      <c r="AH1291" s="141"/>
      <c r="AI1291" s="141"/>
      <c r="AJ1291" s="141"/>
      <c r="AK1291" s="141"/>
      <c r="AL1291" s="141"/>
      <c r="AM1291" s="141"/>
      <c r="AN1291" s="141"/>
      <c r="AO1291" s="141"/>
      <c r="AP1291" s="141"/>
      <c r="AQ1291" s="141"/>
      <c r="AR1291" s="141"/>
      <c r="AS1291" s="141"/>
    </row>
    <row r="1292" spans="1:45" ht="14.25" customHeight="1">
      <c r="A1292" s="167" t="s">
        <v>8874</v>
      </c>
      <c r="B1292" s="134" t="s">
        <v>1557</v>
      </c>
      <c r="C1292" s="135" t="s">
        <v>8875</v>
      </c>
      <c r="D1292" s="135" t="s">
        <v>1559</v>
      </c>
      <c r="E1292" s="136" t="s">
        <v>197</v>
      </c>
      <c r="F1292" s="136" t="s">
        <v>198</v>
      </c>
      <c r="G1292" s="137">
        <v>44545</v>
      </c>
      <c r="H1292" s="137" t="s">
        <v>8304</v>
      </c>
      <c r="I1292" s="138" t="s">
        <v>26</v>
      </c>
      <c r="J1292" s="138">
        <f ca="1">H1292-CONTROLE!$A$2</f>
        <v>-340</v>
      </c>
      <c r="K1292" s="37" t="str">
        <f t="shared" ca="1" si="168"/>
        <v>ENCERRADO</v>
      </c>
      <c r="L1292" s="135" t="s">
        <v>341</v>
      </c>
      <c r="M1292" s="135" t="s">
        <v>342</v>
      </c>
      <c r="N1292" s="139" t="s">
        <v>8880</v>
      </c>
      <c r="O1292" s="135" t="s">
        <v>859</v>
      </c>
      <c r="P1292" s="135" t="s">
        <v>348</v>
      </c>
      <c r="Q1292" s="139" t="s">
        <v>8877</v>
      </c>
      <c r="R1292" s="135" t="s">
        <v>8881</v>
      </c>
      <c r="S1292" s="135" t="s">
        <v>798</v>
      </c>
      <c r="T1292" s="135" t="s">
        <v>799</v>
      </c>
      <c r="U1292" s="139" t="s">
        <v>8882</v>
      </c>
      <c r="V1292" s="135" t="s">
        <v>929</v>
      </c>
      <c r="W1292" s="140" t="s">
        <v>358</v>
      </c>
      <c r="X1292" s="139" t="s">
        <v>8882</v>
      </c>
      <c r="Y1292" s="141"/>
      <c r="Z1292" s="141"/>
      <c r="AA1292" s="141"/>
      <c r="AB1292" s="141"/>
      <c r="AC1292" s="141"/>
      <c r="AD1292" s="141"/>
      <c r="AE1292" s="141"/>
      <c r="AF1292" s="141"/>
      <c r="AG1292" s="141"/>
      <c r="AH1292" s="141"/>
      <c r="AI1292" s="141"/>
      <c r="AJ1292" s="141"/>
      <c r="AK1292" s="141"/>
      <c r="AL1292" s="141"/>
      <c r="AM1292" s="141"/>
      <c r="AN1292" s="141"/>
      <c r="AO1292" s="141"/>
      <c r="AP1292" s="141"/>
      <c r="AQ1292" s="141"/>
      <c r="AR1292" s="141"/>
      <c r="AS1292" s="141"/>
    </row>
    <row r="1293" spans="1:45" ht="14.25" customHeight="1">
      <c r="A1293" s="167" t="s">
        <v>8883</v>
      </c>
      <c r="B1293" s="134" t="s">
        <v>8884</v>
      </c>
      <c r="C1293" s="135" t="s">
        <v>8885</v>
      </c>
      <c r="D1293" s="135" t="s">
        <v>8886</v>
      </c>
      <c r="E1293" s="136" t="s">
        <v>1605</v>
      </c>
      <c r="F1293" s="136" t="s">
        <v>25</v>
      </c>
      <c r="G1293" s="137">
        <v>44557</v>
      </c>
      <c r="H1293" s="137">
        <v>44922</v>
      </c>
      <c r="I1293" s="138" t="s">
        <v>26</v>
      </c>
      <c r="J1293" s="138">
        <f ca="1">H1293-CONTROLE!$A$2</f>
        <v>-328</v>
      </c>
      <c r="K1293" s="37" t="str">
        <f t="shared" ca="1" si="168"/>
        <v>ENCERRADO</v>
      </c>
      <c r="L1293" s="135" t="s">
        <v>1219</v>
      </c>
      <c r="M1293" s="135" t="s">
        <v>28</v>
      </c>
      <c r="N1293" s="139" t="s">
        <v>8887</v>
      </c>
      <c r="O1293" s="135" t="s">
        <v>1221</v>
      </c>
      <c r="P1293" s="135" t="s">
        <v>44</v>
      </c>
      <c r="Q1293" s="139" t="s">
        <v>8887</v>
      </c>
      <c r="R1293" s="135" t="s">
        <v>392</v>
      </c>
      <c r="S1293" s="135" t="s">
        <v>1680</v>
      </c>
      <c r="T1293" s="135" t="s">
        <v>49</v>
      </c>
      <c r="U1293" s="139" t="s">
        <v>8888</v>
      </c>
      <c r="V1293" s="135" t="s">
        <v>1682</v>
      </c>
      <c r="W1293" s="140" t="s">
        <v>391</v>
      </c>
      <c r="X1293" s="139" t="s">
        <v>8888</v>
      </c>
      <c r="Y1293" s="141"/>
      <c r="Z1293" s="141"/>
      <c r="AA1293" s="141"/>
      <c r="AB1293" s="141"/>
      <c r="AC1293" s="141"/>
      <c r="AD1293" s="141"/>
      <c r="AE1293" s="141"/>
      <c r="AF1293" s="141"/>
      <c r="AG1293" s="141"/>
      <c r="AH1293" s="141"/>
      <c r="AI1293" s="141"/>
      <c r="AJ1293" s="141"/>
      <c r="AK1293" s="141"/>
      <c r="AL1293" s="141"/>
      <c r="AM1293" s="141"/>
      <c r="AN1293" s="141"/>
      <c r="AO1293" s="141"/>
      <c r="AP1293" s="141"/>
      <c r="AQ1293" s="141"/>
      <c r="AR1293" s="141"/>
      <c r="AS1293" s="141"/>
    </row>
    <row r="1294" spans="1:45" ht="14.25" customHeight="1">
      <c r="A1294" s="167" t="s">
        <v>8883</v>
      </c>
      <c r="B1294" s="134" t="s">
        <v>8884</v>
      </c>
      <c r="C1294" s="135" t="s">
        <v>8885</v>
      </c>
      <c r="D1294" s="135" t="s">
        <v>8886</v>
      </c>
      <c r="E1294" s="136" t="s">
        <v>1605</v>
      </c>
      <c r="F1294" s="136" t="s">
        <v>25</v>
      </c>
      <c r="G1294" s="137">
        <v>44557</v>
      </c>
      <c r="H1294" s="137">
        <v>44922</v>
      </c>
      <c r="I1294" s="138" t="s">
        <v>26</v>
      </c>
      <c r="J1294" s="138">
        <f ca="1">H1294-CONTROLE!$A$2</f>
        <v>-328</v>
      </c>
      <c r="K1294" s="37" t="str">
        <f t="shared" ca="1" si="168"/>
        <v>ENCERRADO</v>
      </c>
      <c r="L1294" s="135" t="s">
        <v>1219</v>
      </c>
      <c r="M1294" s="135" t="s">
        <v>28</v>
      </c>
      <c r="N1294" s="139" t="s">
        <v>8887</v>
      </c>
      <c r="O1294" s="135" t="s">
        <v>1221</v>
      </c>
      <c r="P1294" s="135" t="s">
        <v>44</v>
      </c>
      <c r="Q1294" s="139" t="s">
        <v>8887</v>
      </c>
      <c r="R1294" s="135" t="s">
        <v>6154</v>
      </c>
      <c r="S1294" s="135" t="s">
        <v>2267</v>
      </c>
      <c r="T1294" s="135" t="s">
        <v>1728</v>
      </c>
      <c r="U1294" s="139" t="s">
        <v>8888</v>
      </c>
      <c r="V1294" s="135" t="s">
        <v>2557</v>
      </c>
      <c r="W1294" s="140" t="s">
        <v>1026</v>
      </c>
      <c r="X1294" s="139" t="s">
        <v>8888</v>
      </c>
      <c r="Y1294" s="141"/>
      <c r="Z1294" s="141"/>
      <c r="AA1294" s="141"/>
      <c r="AB1294" s="141"/>
      <c r="AC1294" s="141"/>
      <c r="AD1294" s="141"/>
      <c r="AE1294" s="141"/>
      <c r="AF1294" s="141"/>
      <c r="AG1294" s="141"/>
      <c r="AH1294" s="141"/>
      <c r="AI1294" s="141"/>
      <c r="AJ1294" s="141"/>
      <c r="AK1294" s="141"/>
      <c r="AL1294" s="141"/>
      <c r="AM1294" s="141"/>
      <c r="AN1294" s="141"/>
      <c r="AO1294" s="141"/>
      <c r="AP1294" s="141"/>
      <c r="AQ1294" s="141"/>
      <c r="AR1294" s="141"/>
      <c r="AS1294" s="141"/>
    </row>
    <row r="1295" spans="1:45" ht="14.25" customHeight="1">
      <c r="A1295" s="143" t="s">
        <v>8889</v>
      </c>
      <c r="B1295" s="73" t="s">
        <v>8890</v>
      </c>
      <c r="C1295" s="144" t="s">
        <v>8891</v>
      </c>
      <c r="D1295" s="144" t="s">
        <v>8892</v>
      </c>
      <c r="E1295" s="145" t="s">
        <v>1605</v>
      </c>
      <c r="F1295" s="145" t="s">
        <v>25</v>
      </c>
      <c r="G1295" s="161">
        <v>44571</v>
      </c>
      <c r="H1295" s="147" t="s">
        <v>8893</v>
      </c>
      <c r="I1295" s="148" t="s">
        <v>138</v>
      </c>
      <c r="J1295" s="148">
        <f ca="1">H1295-CONTROLE!$A$2</f>
        <v>-314</v>
      </c>
      <c r="K1295" s="142" t="str">
        <f t="shared" ca="1" si="168"/>
        <v>ENCERRADO</v>
      </c>
      <c r="L1295" s="73" t="s">
        <v>649</v>
      </c>
      <c r="M1295" s="73" t="s">
        <v>1767</v>
      </c>
      <c r="N1295" s="162" t="s">
        <v>8894</v>
      </c>
      <c r="O1295" s="73" t="s">
        <v>185</v>
      </c>
      <c r="P1295" s="73" t="s">
        <v>8777</v>
      </c>
      <c r="Q1295" s="162" t="s">
        <v>8894</v>
      </c>
      <c r="R1295" s="162" t="s">
        <v>187</v>
      </c>
      <c r="S1295" s="73" t="s">
        <v>191</v>
      </c>
      <c r="T1295" s="143" t="s">
        <v>879</v>
      </c>
      <c r="U1295" s="162" t="s">
        <v>8895</v>
      </c>
      <c r="V1295" s="144" t="s">
        <v>8822</v>
      </c>
      <c r="W1295" s="144" t="s">
        <v>8823</v>
      </c>
      <c r="X1295" s="162" t="s">
        <v>8895</v>
      </c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</row>
    <row r="1296" spans="1:45" ht="14.25" customHeight="1">
      <c r="A1296" s="143" t="s">
        <v>8889</v>
      </c>
      <c r="B1296" s="73" t="s">
        <v>8890</v>
      </c>
      <c r="C1296" s="144" t="s">
        <v>8891</v>
      </c>
      <c r="D1296" s="144" t="s">
        <v>8892</v>
      </c>
      <c r="E1296" s="145" t="s">
        <v>1605</v>
      </c>
      <c r="F1296" s="145" t="s">
        <v>25</v>
      </c>
      <c r="G1296" s="161">
        <v>44571</v>
      </c>
      <c r="H1296" s="147" t="s">
        <v>8893</v>
      </c>
      <c r="I1296" s="148" t="s">
        <v>138</v>
      </c>
      <c r="J1296" s="148">
        <f ca="1">H1296-CONTROLE!$A$2</f>
        <v>-314</v>
      </c>
      <c r="K1296" s="142" t="str">
        <f t="shared" ca="1" si="168"/>
        <v>ENCERRADO</v>
      </c>
      <c r="L1296" s="73" t="s">
        <v>649</v>
      </c>
      <c r="M1296" s="73" t="s">
        <v>1767</v>
      </c>
      <c r="N1296" s="162" t="s">
        <v>8894</v>
      </c>
      <c r="O1296" s="73" t="s">
        <v>185</v>
      </c>
      <c r="P1296" s="73" t="s">
        <v>8777</v>
      </c>
      <c r="Q1296" s="162" t="s">
        <v>8894</v>
      </c>
      <c r="R1296" s="162" t="s">
        <v>8824</v>
      </c>
      <c r="S1296" s="73" t="s">
        <v>1725</v>
      </c>
      <c r="T1296" s="143" t="s">
        <v>1726</v>
      </c>
      <c r="U1296" s="162" t="s">
        <v>8895</v>
      </c>
      <c r="V1296" s="144" t="s">
        <v>2330</v>
      </c>
      <c r="W1296" s="144" t="s">
        <v>1613</v>
      </c>
      <c r="X1296" s="162" t="s">
        <v>8895</v>
      </c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</row>
    <row r="1297" spans="1:45" ht="14.25" customHeight="1">
      <c r="A1297" s="167" t="s">
        <v>8896</v>
      </c>
      <c r="B1297" s="134" t="s">
        <v>8897</v>
      </c>
      <c r="C1297" s="135" t="s">
        <v>8898</v>
      </c>
      <c r="D1297" s="135" t="s">
        <v>8128</v>
      </c>
      <c r="E1297" s="136" t="s">
        <v>8899</v>
      </c>
      <c r="F1297" s="136" t="s">
        <v>198</v>
      </c>
      <c r="G1297" s="137">
        <v>44579</v>
      </c>
      <c r="H1297" s="137" t="s">
        <v>8900</v>
      </c>
      <c r="I1297" s="138" t="s">
        <v>138</v>
      </c>
      <c r="J1297" s="138">
        <f ca="1">H1297-CONTROLE!$A$2</f>
        <v>-306</v>
      </c>
      <c r="K1297" s="142" t="str">
        <f t="shared" ca="1" si="168"/>
        <v>ENCERRADO</v>
      </c>
      <c r="L1297" s="135" t="s">
        <v>649</v>
      </c>
      <c r="M1297" s="135" t="s">
        <v>1767</v>
      </c>
      <c r="N1297" s="139" t="s">
        <v>8864</v>
      </c>
      <c r="O1297" s="135" t="s">
        <v>185</v>
      </c>
      <c r="P1297" s="135" t="s">
        <v>186</v>
      </c>
      <c r="Q1297" s="139" t="s">
        <v>8864</v>
      </c>
      <c r="R1297" s="135" t="s">
        <v>187</v>
      </c>
      <c r="S1297" s="135" t="s">
        <v>2954</v>
      </c>
      <c r="T1297" s="135" t="s">
        <v>2955</v>
      </c>
      <c r="U1297" s="139" t="s">
        <v>8901</v>
      </c>
      <c r="V1297" s="135" t="s">
        <v>2957</v>
      </c>
      <c r="W1297" s="140" t="s">
        <v>2958</v>
      </c>
      <c r="X1297" s="139"/>
      <c r="Y1297" s="141"/>
      <c r="Z1297" s="141"/>
      <c r="AA1297" s="141"/>
      <c r="AB1297" s="141"/>
      <c r="AC1297" s="141"/>
      <c r="AD1297" s="141"/>
      <c r="AE1297" s="141"/>
      <c r="AF1297" s="141"/>
      <c r="AG1297" s="141"/>
      <c r="AH1297" s="141"/>
      <c r="AI1297" s="141"/>
      <c r="AJ1297" s="141"/>
      <c r="AK1297" s="141"/>
      <c r="AL1297" s="141"/>
      <c r="AM1297" s="141"/>
      <c r="AN1297" s="141"/>
      <c r="AO1297" s="141"/>
      <c r="AP1297" s="141"/>
      <c r="AQ1297" s="141"/>
      <c r="AR1297" s="141"/>
      <c r="AS1297" s="141"/>
    </row>
    <row r="1298" spans="1:45" ht="14.25" customHeight="1">
      <c r="A1298" s="167" t="s">
        <v>8902</v>
      </c>
      <c r="B1298" s="134" t="s">
        <v>8903</v>
      </c>
      <c r="C1298" s="135" t="s">
        <v>8904</v>
      </c>
      <c r="D1298" s="135" t="s">
        <v>8905</v>
      </c>
      <c r="E1298" s="136" t="s">
        <v>197</v>
      </c>
      <c r="F1298" s="136" t="s">
        <v>198</v>
      </c>
      <c r="G1298" s="137">
        <v>44614</v>
      </c>
      <c r="H1298" s="137">
        <v>44871</v>
      </c>
      <c r="I1298" s="138" t="s">
        <v>41</v>
      </c>
      <c r="J1298" s="138">
        <f ca="1">H1298-CONTROLE!$A$2</f>
        <v>-379</v>
      </c>
      <c r="K1298" s="37" t="s">
        <v>8906</v>
      </c>
      <c r="L1298" s="135" t="s">
        <v>589</v>
      </c>
      <c r="M1298" s="135" t="s">
        <v>590</v>
      </c>
      <c r="N1298" s="139" t="s">
        <v>8907</v>
      </c>
      <c r="O1298" s="135" t="s">
        <v>170</v>
      </c>
      <c r="P1298" s="135" t="s">
        <v>171</v>
      </c>
      <c r="Q1298" s="139" t="s">
        <v>8907</v>
      </c>
      <c r="R1298" s="135" t="s">
        <v>172</v>
      </c>
      <c r="S1298" s="135" t="s">
        <v>594</v>
      </c>
      <c r="T1298" s="135" t="s">
        <v>595</v>
      </c>
      <c r="U1298" s="139" t="s">
        <v>8908</v>
      </c>
      <c r="V1298" s="135" t="s">
        <v>1285</v>
      </c>
      <c r="W1298" s="140" t="s">
        <v>1286</v>
      </c>
      <c r="X1298" s="139" t="s">
        <v>8908</v>
      </c>
      <c r="Y1298" s="141"/>
      <c r="Z1298" s="141"/>
      <c r="AA1298" s="141"/>
      <c r="AB1298" s="141"/>
      <c r="AC1298" s="141"/>
      <c r="AD1298" s="141"/>
      <c r="AE1298" s="141"/>
      <c r="AF1298" s="141"/>
      <c r="AG1298" s="141"/>
      <c r="AH1298" s="141"/>
      <c r="AI1298" s="141"/>
      <c r="AJ1298" s="141"/>
      <c r="AK1298" s="141"/>
      <c r="AL1298" s="141"/>
      <c r="AM1298" s="141"/>
      <c r="AN1298" s="141"/>
      <c r="AO1298" s="141"/>
      <c r="AP1298" s="141"/>
      <c r="AQ1298" s="141"/>
      <c r="AR1298" s="141"/>
      <c r="AS1298" s="141"/>
    </row>
    <row r="1299" spans="1:45" ht="14.25" customHeight="1">
      <c r="A1299" s="167" t="s">
        <v>8902</v>
      </c>
      <c r="B1299" s="134" t="s">
        <v>8903</v>
      </c>
      <c r="C1299" s="135" t="s">
        <v>8904</v>
      </c>
      <c r="D1299" s="135" t="s">
        <v>8905</v>
      </c>
      <c r="E1299" s="136" t="s">
        <v>197</v>
      </c>
      <c r="F1299" s="136" t="s">
        <v>198</v>
      </c>
      <c r="G1299" s="137">
        <v>44642</v>
      </c>
      <c r="H1299" s="137">
        <v>44871</v>
      </c>
      <c r="I1299" s="138" t="s">
        <v>41</v>
      </c>
      <c r="J1299" s="138">
        <f ca="1">H1299-CONTROLE!$A$2</f>
        <v>-379</v>
      </c>
      <c r="K1299" s="37" t="s">
        <v>8906</v>
      </c>
      <c r="L1299" s="135" t="s">
        <v>589</v>
      </c>
      <c r="M1299" s="135" t="s">
        <v>590</v>
      </c>
      <c r="N1299" s="139" t="s">
        <v>8907</v>
      </c>
      <c r="O1299" s="135" t="s">
        <v>170</v>
      </c>
      <c r="P1299" s="135" t="s">
        <v>171</v>
      </c>
      <c r="Q1299" s="139" t="s">
        <v>8907</v>
      </c>
      <c r="R1299" s="135" t="s">
        <v>8909</v>
      </c>
      <c r="S1299" s="135" t="s">
        <v>8910</v>
      </c>
      <c r="T1299" s="135" t="s">
        <v>3406</v>
      </c>
      <c r="U1299" s="139" t="s">
        <v>8911</v>
      </c>
      <c r="V1299" s="135" t="s">
        <v>173</v>
      </c>
      <c r="W1299" s="140" t="s">
        <v>174</v>
      </c>
      <c r="X1299" s="139" t="s">
        <v>8911</v>
      </c>
      <c r="Y1299" s="141"/>
      <c r="Z1299" s="141"/>
      <c r="AA1299" s="141"/>
      <c r="AB1299" s="141"/>
      <c r="AC1299" s="141"/>
      <c r="AD1299" s="141"/>
      <c r="AE1299" s="141"/>
      <c r="AF1299" s="141"/>
      <c r="AG1299" s="141"/>
      <c r="AH1299" s="141"/>
      <c r="AI1299" s="141"/>
      <c r="AJ1299" s="141"/>
      <c r="AK1299" s="141"/>
      <c r="AL1299" s="141"/>
      <c r="AM1299" s="141"/>
      <c r="AN1299" s="141"/>
      <c r="AO1299" s="141"/>
      <c r="AP1299" s="141"/>
      <c r="AQ1299" s="141"/>
      <c r="AR1299" s="141"/>
      <c r="AS1299" s="141"/>
    </row>
    <row r="1300" spans="1:45" ht="14.25" customHeight="1">
      <c r="A1300" s="58" t="s">
        <v>8912</v>
      </c>
      <c r="B1300" s="42" t="s">
        <v>5448</v>
      </c>
      <c r="C1300" s="55" t="s">
        <v>8913</v>
      </c>
      <c r="D1300" s="55" t="s">
        <v>8914</v>
      </c>
      <c r="E1300" s="62" t="s">
        <v>1605</v>
      </c>
      <c r="F1300" s="62" t="s">
        <v>25</v>
      </c>
      <c r="G1300" s="116">
        <v>44484</v>
      </c>
      <c r="H1300" s="62" t="s">
        <v>8639</v>
      </c>
      <c r="I1300" s="45" t="s">
        <v>361</v>
      </c>
      <c r="J1300" s="45">
        <f ca="1">H1300-CONTROLE!$A$2</f>
        <v>-401</v>
      </c>
      <c r="K1300" s="37" t="str">
        <f t="shared" ref="K1300:K1325" ca="1" si="169">IF(J1300&lt;=0,"ENCERRADO",IF(J1300&lt;=30,"URGENTE",IF(J1300&lt;=90,"PROVIDÊNCIAS","VIGENTE")))</f>
        <v>ENCERRADO</v>
      </c>
      <c r="L1300" s="452" t="s">
        <v>307</v>
      </c>
      <c r="M1300" s="452" t="s">
        <v>308</v>
      </c>
      <c r="N1300" s="123" t="s">
        <v>8915</v>
      </c>
      <c r="O1300" s="42" t="s">
        <v>1199</v>
      </c>
      <c r="P1300" s="55" t="s">
        <v>681</v>
      </c>
      <c r="Q1300" s="123" t="s">
        <v>8915</v>
      </c>
      <c r="R1300" s="122" t="s">
        <v>8916</v>
      </c>
      <c r="S1300" s="122" t="s">
        <v>780</v>
      </c>
      <c r="T1300" s="58" t="s">
        <v>781</v>
      </c>
      <c r="U1300" s="123" t="s">
        <v>8917</v>
      </c>
      <c r="V1300" s="55" t="s">
        <v>4494</v>
      </c>
      <c r="W1300" s="55" t="s">
        <v>1655</v>
      </c>
      <c r="X1300" s="123" t="s">
        <v>8917</v>
      </c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</row>
    <row r="1301" spans="1:45" ht="14.25" customHeight="1">
      <c r="A1301" s="58" t="s">
        <v>8912</v>
      </c>
      <c r="B1301" s="42" t="s">
        <v>5448</v>
      </c>
      <c r="C1301" s="55" t="s">
        <v>8913</v>
      </c>
      <c r="D1301" s="55" t="s">
        <v>8914</v>
      </c>
      <c r="E1301" s="62" t="s">
        <v>1605</v>
      </c>
      <c r="F1301" s="62" t="s">
        <v>25</v>
      </c>
      <c r="G1301" s="116">
        <v>44484</v>
      </c>
      <c r="H1301" s="62" t="s">
        <v>8639</v>
      </c>
      <c r="I1301" s="45" t="s">
        <v>361</v>
      </c>
      <c r="J1301" s="45">
        <f ca="1">H1301-CONTROLE!$A$2</f>
        <v>-401</v>
      </c>
      <c r="K1301" s="37" t="str">
        <f t="shared" ca="1" si="169"/>
        <v>ENCERRADO</v>
      </c>
      <c r="L1301" s="452" t="s">
        <v>307</v>
      </c>
      <c r="M1301" s="452" t="s">
        <v>308</v>
      </c>
      <c r="N1301" s="123" t="s">
        <v>8915</v>
      </c>
      <c r="O1301" s="42" t="s">
        <v>1199</v>
      </c>
      <c r="P1301" s="55" t="s">
        <v>681</v>
      </c>
      <c r="Q1301" s="123" t="s">
        <v>8915</v>
      </c>
      <c r="R1301" s="122" t="s">
        <v>8918</v>
      </c>
      <c r="S1301" s="122" t="s">
        <v>2330</v>
      </c>
      <c r="T1301" s="698" t="s">
        <v>8919</v>
      </c>
      <c r="U1301" s="698" t="s">
        <v>8920</v>
      </c>
      <c r="V1301" s="55" t="s">
        <v>2785</v>
      </c>
      <c r="W1301" s="698" t="s">
        <v>311</v>
      </c>
      <c r="X1301" s="698" t="s">
        <v>8920</v>
      </c>
      <c r="Y1301" s="699"/>
      <c r="Z1301" s="699"/>
      <c r="AA1301" s="699"/>
      <c r="AB1301" s="699"/>
      <c r="AC1301" s="699"/>
      <c r="AD1301" s="699"/>
      <c r="AE1301" s="699"/>
      <c r="AF1301" s="699"/>
      <c r="AG1301" s="699"/>
      <c r="AH1301" s="699"/>
      <c r="AI1301" s="699"/>
      <c r="AJ1301" s="699"/>
      <c r="AK1301" s="699"/>
      <c r="AL1301" s="699"/>
      <c r="AM1301" s="699"/>
      <c r="AN1301" s="699"/>
      <c r="AO1301" s="699"/>
      <c r="AP1301" s="699"/>
      <c r="AQ1301" s="699"/>
      <c r="AR1301" s="699"/>
      <c r="AS1301" s="699"/>
    </row>
    <row r="1302" spans="1:45" ht="14.25" customHeight="1">
      <c r="A1302" s="58" t="s">
        <v>8921</v>
      </c>
      <c r="B1302" s="55" t="s">
        <v>8922</v>
      </c>
      <c r="C1302" s="55" t="s">
        <v>8923</v>
      </c>
      <c r="D1302" s="55" t="s">
        <v>8924</v>
      </c>
      <c r="E1302" s="49" t="s">
        <v>8925</v>
      </c>
      <c r="F1302" s="49" t="s">
        <v>25</v>
      </c>
      <c r="G1302" s="44">
        <v>44313</v>
      </c>
      <c r="H1302" s="44">
        <v>44678</v>
      </c>
      <c r="I1302" s="45" t="s">
        <v>199</v>
      </c>
      <c r="J1302" s="45">
        <f ca="1">H1302-CONTROLE!$A$2</f>
        <v>-572</v>
      </c>
      <c r="K1302" s="46" t="str">
        <f t="shared" ca="1" si="169"/>
        <v>ENCERRADO</v>
      </c>
      <c r="L1302" s="55" t="s">
        <v>4280</v>
      </c>
      <c r="M1302" s="56" t="s">
        <v>4281</v>
      </c>
      <c r="N1302" s="128" t="s">
        <v>8926</v>
      </c>
      <c r="O1302" s="56" t="s">
        <v>8927</v>
      </c>
      <c r="P1302" s="56" t="s">
        <v>8928</v>
      </c>
      <c r="Q1302" s="128" t="s">
        <v>8926</v>
      </c>
      <c r="R1302" s="55" t="s">
        <v>8929</v>
      </c>
      <c r="S1302" s="58" t="s">
        <v>8930</v>
      </c>
      <c r="T1302" s="700" t="s">
        <v>7939</v>
      </c>
      <c r="U1302" s="189" t="s">
        <v>8931</v>
      </c>
      <c r="V1302" s="122" t="s">
        <v>5059</v>
      </c>
      <c r="W1302" s="701" t="s">
        <v>4993</v>
      </c>
      <c r="X1302" s="189" t="s">
        <v>8931</v>
      </c>
      <c r="Y1302" s="189"/>
      <c r="Z1302" s="48"/>
      <c r="AA1302" s="48"/>
      <c r="AB1302" s="48"/>
      <c r="AC1302" s="48"/>
      <c r="AD1302" s="48"/>
      <c r="AE1302" s="48"/>
      <c r="AF1302" s="48"/>
      <c r="AG1302" s="48"/>
      <c r="AH1302" s="48"/>
      <c r="AI1302" s="48"/>
      <c r="AJ1302" s="48"/>
      <c r="AK1302" s="48"/>
      <c r="AL1302" s="48"/>
      <c r="AM1302" s="48"/>
      <c r="AN1302" s="48"/>
      <c r="AO1302" s="48"/>
      <c r="AP1302" s="48"/>
      <c r="AQ1302" s="48"/>
      <c r="AR1302" s="48"/>
      <c r="AS1302" s="48"/>
    </row>
    <row r="1303" spans="1:45" ht="14.25" customHeight="1">
      <c r="A1303" s="58" t="s">
        <v>8921</v>
      </c>
      <c r="B1303" s="55" t="s">
        <v>8922</v>
      </c>
      <c r="C1303" s="55" t="s">
        <v>8923</v>
      </c>
      <c r="D1303" s="55" t="s">
        <v>8924</v>
      </c>
      <c r="E1303" s="49" t="s">
        <v>8925</v>
      </c>
      <c r="F1303" s="49" t="s">
        <v>25</v>
      </c>
      <c r="G1303" s="44">
        <v>44313</v>
      </c>
      <c r="H1303" s="44">
        <v>44678</v>
      </c>
      <c r="I1303" s="45" t="s">
        <v>199</v>
      </c>
      <c r="J1303" s="45">
        <f ca="1">H1303-CONTROLE!$A$2</f>
        <v>-572</v>
      </c>
      <c r="K1303" s="46" t="str">
        <f t="shared" ca="1" si="169"/>
        <v>ENCERRADO</v>
      </c>
      <c r="L1303" s="55" t="s">
        <v>4280</v>
      </c>
      <c r="M1303" s="56" t="s">
        <v>4281</v>
      </c>
      <c r="N1303" s="128" t="s">
        <v>8926</v>
      </c>
      <c r="O1303" s="56" t="s">
        <v>8927</v>
      </c>
      <c r="P1303" s="56" t="s">
        <v>8928</v>
      </c>
      <c r="Q1303" s="128" t="s">
        <v>8926</v>
      </c>
      <c r="R1303" s="55" t="s">
        <v>242</v>
      </c>
      <c r="S1303" s="58" t="s">
        <v>8932</v>
      </c>
      <c r="T1303" s="700" t="s">
        <v>8933</v>
      </c>
      <c r="U1303" s="189" t="s">
        <v>8934</v>
      </c>
      <c r="V1303" s="122" t="s">
        <v>7944</v>
      </c>
      <c r="W1303" s="702" t="s">
        <v>7945</v>
      </c>
      <c r="X1303" s="189" t="s">
        <v>8934</v>
      </c>
      <c r="Y1303" s="189"/>
      <c r="Z1303" s="121"/>
      <c r="AA1303" s="121"/>
      <c r="AB1303" s="121"/>
      <c r="AC1303" s="121"/>
      <c r="AD1303" s="121"/>
      <c r="AE1303" s="121"/>
      <c r="AF1303" s="121"/>
      <c r="AG1303" s="121"/>
      <c r="AH1303" s="121"/>
      <c r="AI1303" s="121"/>
      <c r="AJ1303" s="121"/>
      <c r="AK1303" s="121"/>
      <c r="AL1303" s="121"/>
      <c r="AM1303" s="121"/>
      <c r="AN1303" s="121"/>
      <c r="AO1303" s="121"/>
      <c r="AP1303" s="121"/>
      <c r="AQ1303" s="121"/>
      <c r="AR1303" s="121"/>
      <c r="AS1303" s="121"/>
    </row>
    <row r="1304" spans="1:45" ht="14.25" customHeight="1">
      <c r="A1304" s="58" t="s">
        <v>8921</v>
      </c>
      <c r="B1304" s="55" t="s">
        <v>8922</v>
      </c>
      <c r="C1304" s="55" t="s">
        <v>8923</v>
      </c>
      <c r="D1304" s="55" t="s">
        <v>8924</v>
      </c>
      <c r="E1304" s="49" t="s">
        <v>8925</v>
      </c>
      <c r="F1304" s="49" t="s">
        <v>25</v>
      </c>
      <c r="G1304" s="44">
        <v>44313</v>
      </c>
      <c r="H1304" s="44">
        <v>44678</v>
      </c>
      <c r="I1304" s="45" t="s">
        <v>199</v>
      </c>
      <c r="J1304" s="45">
        <f ca="1">H1304-CONTROLE!$A$2</f>
        <v>-572</v>
      </c>
      <c r="K1304" s="46" t="str">
        <f t="shared" ca="1" si="169"/>
        <v>ENCERRADO</v>
      </c>
      <c r="L1304" s="55" t="s">
        <v>4280</v>
      </c>
      <c r="M1304" s="56" t="s">
        <v>4281</v>
      </c>
      <c r="N1304" s="128" t="s">
        <v>8926</v>
      </c>
      <c r="O1304" s="56" t="s">
        <v>8927</v>
      </c>
      <c r="P1304" s="56" t="s">
        <v>8928</v>
      </c>
      <c r="Q1304" s="128" t="s">
        <v>8926</v>
      </c>
      <c r="R1304" s="55" t="s">
        <v>726</v>
      </c>
      <c r="S1304" s="58" t="s">
        <v>4943</v>
      </c>
      <c r="T1304" s="700" t="s">
        <v>4944</v>
      </c>
      <c r="U1304" s="189" t="s">
        <v>8935</v>
      </c>
      <c r="V1304" s="122" t="s">
        <v>7953</v>
      </c>
      <c r="W1304" s="702" t="s">
        <v>7954</v>
      </c>
      <c r="X1304" s="189" t="s">
        <v>8935</v>
      </c>
      <c r="Y1304" s="189"/>
      <c r="Z1304" s="121"/>
      <c r="AA1304" s="121"/>
      <c r="AB1304" s="121"/>
      <c r="AC1304" s="121"/>
      <c r="AD1304" s="121"/>
      <c r="AE1304" s="121"/>
      <c r="AF1304" s="121"/>
      <c r="AG1304" s="121"/>
      <c r="AH1304" s="121"/>
      <c r="AI1304" s="121"/>
      <c r="AJ1304" s="121"/>
      <c r="AK1304" s="121"/>
      <c r="AL1304" s="121"/>
      <c r="AM1304" s="121"/>
      <c r="AN1304" s="121"/>
      <c r="AO1304" s="121"/>
      <c r="AP1304" s="121"/>
      <c r="AQ1304" s="121"/>
      <c r="AR1304" s="121"/>
      <c r="AS1304" s="121"/>
    </row>
    <row r="1305" spans="1:45" ht="14.25" customHeight="1">
      <c r="A1305" s="58" t="s">
        <v>8921</v>
      </c>
      <c r="B1305" s="55" t="s">
        <v>8922</v>
      </c>
      <c r="C1305" s="55" t="s">
        <v>8923</v>
      </c>
      <c r="D1305" s="55" t="s">
        <v>8924</v>
      </c>
      <c r="E1305" s="49" t="s">
        <v>8925</v>
      </c>
      <c r="F1305" s="49" t="s">
        <v>25</v>
      </c>
      <c r="G1305" s="44">
        <v>44313</v>
      </c>
      <c r="H1305" s="44">
        <v>44678</v>
      </c>
      <c r="I1305" s="45" t="s">
        <v>199</v>
      </c>
      <c r="J1305" s="45">
        <f ca="1">H1305-CONTROLE!$A$2</f>
        <v>-572</v>
      </c>
      <c r="K1305" s="46" t="str">
        <f t="shared" ca="1" si="169"/>
        <v>ENCERRADO</v>
      </c>
      <c r="L1305" s="55" t="s">
        <v>4280</v>
      </c>
      <c r="M1305" s="56" t="s">
        <v>4281</v>
      </c>
      <c r="N1305" s="128" t="s">
        <v>8926</v>
      </c>
      <c r="O1305" s="56" t="s">
        <v>8927</v>
      </c>
      <c r="P1305" s="56" t="s">
        <v>8928</v>
      </c>
      <c r="Q1305" s="128" t="s">
        <v>8926</v>
      </c>
      <c r="R1305" s="55" t="s">
        <v>434</v>
      </c>
      <c r="S1305" s="58" t="s">
        <v>2880</v>
      </c>
      <c r="T1305" s="700" t="s">
        <v>2175</v>
      </c>
      <c r="U1305" s="189" t="s">
        <v>8936</v>
      </c>
      <c r="V1305" s="122" t="s">
        <v>2875</v>
      </c>
      <c r="W1305" s="702" t="s">
        <v>1057</v>
      </c>
      <c r="X1305" s="189" t="s">
        <v>8936</v>
      </c>
      <c r="Y1305" s="189"/>
      <c r="Z1305" s="121"/>
      <c r="AA1305" s="121"/>
      <c r="AB1305" s="121"/>
      <c r="AC1305" s="121"/>
      <c r="AD1305" s="121"/>
      <c r="AE1305" s="121"/>
      <c r="AF1305" s="121"/>
      <c r="AG1305" s="121"/>
      <c r="AH1305" s="121"/>
      <c r="AI1305" s="121"/>
      <c r="AJ1305" s="121"/>
      <c r="AK1305" s="121"/>
      <c r="AL1305" s="121"/>
      <c r="AM1305" s="121"/>
      <c r="AN1305" s="121"/>
      <c r="AO1305" s="121"/>
      <c r="AP1305" s="121"/>
      <c r="AQ1305" s="121"/>
      <c r="AR1305" s="121"/>
      <c r="AS1305" s="121"/>
    </row>
    <row r="1306" spans="1:45" ht="14.25" customHeight="1">
      <c r="A1306" s="58" t="s">
        <v>8921</v>
      </c>
      <c r="B1306" s="55" t="s">
        <v>8922</v>
      </c>
      <c r="C1306" s="55" t="s">
        <v>8923</v>
      </c>
      <c r="D1306" s="55" t="s">
        <v>8924</v>
      </c>
      <c r="E1306" s="49" t="s">
        <v>8925</v>
      </c>
      <c r="F1306" s="49" t="s">
        <v>25</v>
      </c>
      <c r="G1306" s="44">
        <v>44313</v>
      </c>
      <c r="H1306" s="44">
        <v>44678</v>
      </c>
      <c r="I1306" s="45" t="s">
        <v>199</v>
      </c>
      <c r="J1306" s="45">
        <f ca="1">H1306-CONTROLE!$A$2</f>
        <v>-572</v>
      </c>
      <c r="K1306" s="46" t="str">
        <f t="shared" ca="1" si="169"/>
        <v>ENCERRADO</v>
      </c>
      <c r="L1306" s="55" t="s">
        <v>4280</v>
      </c>
      <c r="M1306" s="56" t="s">
        <v>4281</v>
      </c>
      <c r="N1306" s="128" t="s">
        <v>8926</v>
      </c>
      <c r="O1306" s="56" t="s">
        <v>8927</v>
      </c>
      <c r="P1306" s="56" t="s">
        <v>8928</v>
      </c>
      <c r="Q1306" s="128" t="s">
        <v>8926</v>
      </c>
      <c r="R1306" s="55" t="s">
        <v>470</v>
      </c>
      <c r="S1306" s="58" t="s">
        <v>8937</v>
      </c>
      <c r="T1306" s="700" t="s">
        <v>8938</v>
      </c>
      <c r="U1306" s="189" t="s">
        <v>8939</v>
      </c>
      <c r="V1306" s="122" t="s">
        <v>7526</v>
      </c>
      <c r="W1306" s="702" t="s">
        <v>7527</v>
      </c>
      <c r="X1306" s="189" t="s">
        <v>8939</v>
      </c>
      <c r="Y1306" s="189"/>
      <c r="Z1306" s="121"/>
      <c r="AA1306" s="121"/>
      <c r="AB1306" s="121"/>
      <c r="AC1306" s="121"/>
      <c r="AD1306" s="121"/>
      <c r="AE1306" s="121"/>
      <c r="AF1306" s="121"/>
      <c r="AG1306" s="121"/>
      <c r="AH1306" s="121"/>
      <c r="AI1306" s="121"/>
      <c r="AJ1306" s="121"/>
      <c r="AK1306" s="121"/>
      <c r="AL1306" s="121"/>
      <c r="AM1306" s="121"/>
      <c r="AN1306" s="121"/>
      <c r="AO1306" s="121"/>
      <c r="AP1306" s="121"/>
      <c r="AQ1306" s="121"/>
      <c r="AR1306" s="121"/>
      <c r="AS1306" s="121"/>
    </row>
    <row r="1307" spans="1:45" ht="14.25" customHeight="1">
      <c r="A1307" s="58" t="s">
        <v>8921</v>
      </c>
      <c r="B1307" s="55" t="s">
        <v>8922</v>
      </c>
      <c r="C1307" s="55" t="s">
        <v>8923</v>
      </c>
      <c r="D1307" s="55" t="s">
        <v>8924</v>
      </c>
      <c r="E1307" s="49" t="s">
        <v>8925</v>
      </c>
      <c r="F1307" s="49" t="s">
        <v>25</v>
      </c>
      <c r="G1307" s="44">
        <v>44313</v>
      </c>
      <c r="H1307" s="44">
        <v>44678</v>
      </c>
      <c r="I1307" s="45" t="s">
        <v>199</v>
      </c>
      <c r="J1307" s="45">
        <f ca="1">H1307-CONTROLE!$A$2</f>
        <v>-572</v>
      </c>
      <c r="K1307" s="46" t="str">
        <f t="shared" ca="1" si="169"/>
        <v>ENCERRADO</v>
      </c>
      <c r="L1307" s="55" t="s">
        <v>4280</v>
      </c>
      <c r="M1307" s="56" t="s">
        <v>4281</v>
      </c>
      <c r="N1307" s="128" t="s">
        <v>8926</v>
      </c>
      <c r="O1307" s="56" t="s">
        <v>8927</v>
      </c>
      <c r="P1307" s="56" t="s">
        <v>8928</v>
      </c>
      <c r="Q1307" s="128" t="s">
        <v>8926</v>
      </c>
      <c r="R1307" s="55" t="s">
        <v>1446</v>
      </c>
      <c r="S1307" s="58" t="s">
        <v>7961</v>
      </c>
      <c r="T1307" s="700" t="s">
        <v>8940</v>
      </c>
      <c r="U1307" s="189" t="s">
        <v>8941</v>
      </c>
      <c r="V1307" s="122" t="s">
        <v>4921</v>
      </c>
      <c r="W1307" s="702" t="s">
        <v>8942</v>
      </c>
      <c r="X1307" s="189" t="s">
        <v>8941</v>
      </c>
      <c r="Y1307" s="189"/>
      <c r="Z1307" s="121"/>
      <c r="AA1307" s="121"/>
      <c r="AB1307" s="121"/>
      <c r="AC1307" s="121"/>
      <c r="AD1307" s="121"/>
      <c r="AE1307" s="121"/>
      <c r="AF1307" s="121"/>
      <c r="AG1307" s="121"/>
      <c r="AH1307" s="121"/>
      <c r="AI1307" s="121"/>
      <c r="AJ1307" s="121"/>
      <c r="AK1307" s="121"/>
      <c r="AL1307" s="121"/>
      <c r="AM1307" s="121"/>
      <c r="AN1307" s="121"/>
      <c r="AO1307" s="121"/>
      <c r="AP1307" s="121"/>
      <c r="AQ1307" s="121"/>
      <c r="AR1307" s="121"/>
      <c r="AS1307" s="121"/>
    </row>
    <row r="1308" spans="1:45" ht="14.25" customHeight="1">
      <c r="A1308" s="58" t="s">
        <v>8921</v>
      </c>
      <c r="B1308" s="55" t="s">
        <v>8922</v>
      </c>
      <c r="C1308" s="55" t="s">
        <v>8923</v>
      </c>
      <c r="D1308" s="55" t="s">
        <v>8924</v>
      </c>
      <c r="E1308" s="49" t="s">
        <v>8925</v>
      </c>
      <c r="F1308" s="49" t="s">
        <v>25</v>
      </c>
      <c r="G1308" s="44">
        <v>44313</v>
      </c>
      <c r="H1308" s="44">
        <v>44678</v>
      </c>
      <c r="I1308" s="45" t="s">
        <v>199</v>
      </c>
      <c r="J1308" s="45">
        <f ca="1">H1308-CONTROLE!$A$2</f>
        <v>-572</v>
      </c>
      <c r="K1308" s="46" t="str">
        <f t="shared" ca="1" si="169"/>
        <v>ENCERRADO</v>
      </c>
      <c r="L1308" s="55" t="s">
        <v>4280</v>
      </c>
      <c r="M1308" s="56" t="s">
        <v>4281</v>
      </c>
      <c r="N1308" s="128" t="s">
        <v>8926</v>
      </c>
      <c r="O1308" s="56" t="s">
        <v>8927</v>
      </c>
      <c r="P1308" s="56" t="s">
        <v>8928</v>
      </c>
      <c r="Q1308" s="128" t="s">
        <v>8926</v>
      </c>
      <c r="R1308" s="55" t="s">
        <v>875</v>
      </c>
      <c r="S1308" s="58" t="s">
        <v>1455</v>
      </c>
      <c r="T1308" s="700" t="s">
        <v>1456</v>
      </c>
      <c r="U1308" s="189" t="s">
        <v>8943</v>
      </c>
      <c r="V1308" s="122" t="s">
        <v>8944</v>
      </c>
      <c r="W1308" s="702" t="s">
        <v>7967</v>
      </c>
      <c r="X1308" s="189" t="s">
        <v>8943</v>
      </c>
      <c r="Y1308" s="189"/>
      <c r="Z1308" s="121"/>
      <c r="AA1308" s="121"/>
      <c r="AB1308" s="121"/>
      <c r="AC1308" s="121"/>
      <c r="AD1308" s="121"/>
      <c r="AE1308" s="121"/>
      <c r="AF1308" s="121"/>
      <c r="AG1308" s="121"/>
      <c r="AH1308" s="121"/>
      <c r="AI1308" s="121"/>
      <c r="AJ1308" s="121"/>
      <c r="AK1308" s="121"/>
      <c r="AL1308" s="121"/>
      <c r="AM1308" s="121"/>
      <c r="AN1308" s="121"/>
      <c r="AO1308" s="121"/>
      <c r="AP1308" s="121"/>
      <c r="AQ1308" s="121"/>
      <c r="AR1308" s="121"/>
      <c r="AS1308" s="121"/>
    </row>
    <row r="1309" spans="1:45" ht="14.25" customHeight="1">
      <c r="A1309" s="58" t="s">
        <v>8921</v>
      </c>
      <c r="B1309" s="55" t="s">
        <v>8922</v>
      </c>
      <c r="C1309" s="55" t="s">
        <v>8923</v>
      </c>
      <c r="D1309" s="55" t="s">
        <v>8924</v>
      </c>
      <c r="E1309" s="49" t="s">
        <v>8925</v>
      </c>
      <c r="F1309" s="49" t="s">
        <v>25</v>
      </c>
      <c r="G1309" s="44">
        <v>44313</v>
      </c>
      <c r="H1309" s="44">
        <v>44678</v>
      </c>
      <c r="I1309" s="45" t="s">
        <v>199</v>
      </c>
      <c r="J1309" s="45">
        <f ca="1">H1309-CONTROLE!$A$2</f>
        <v>-572</v>
      </c>
      <c r="K1309" s="46" t="str">
        <f t="shared" ca="1" si="169"/>
        <v>ENCERRADO</v>
      </c>
      <c r="L1309" s="55" t="s">
        <v>4280</v>
      </c>
      <c r="M1309" s="56" t="s">
        <v>4281</v>
      </c>
      <c r="N1309" s="128" t="s">
        <v>8926</v>
      </c>
      <c r="O1309" s="56" t="s">
        <v>8927</v>
      </c>
      <c r="P1309" s="56" t="s">
        <v>8928</v>
      </c>
      <c r="Q1309" s="128" t="s">
        <v>8926</v>
      </c>
      <c r="R1309" s="55" t="s">
        <v>160</v>
      </c>
      <c r="S1309" s="58" t="s">
        <v>5232</v>
      </c>
      <c r="T1309" s="700" t="s">
        <v>4057</v>
      </c>
      <c r="U1309" s="189" t="s">
        <v>8945</v>
      </c>
      <c r="V1309" s="122" t="s">
        <v>8946</v>
      </c>
      <c r="W1309" s="702" t="s">
        <v>7973</v>
      </c>
      <c r="X1309" s="189" t="s">
        <v>8945</v>
      </c>
      <c r="Y1309" s="189"/>
      <c r="Z1309" s="121"/>
      <c r="AA1309" s="121"/>
      <c r="AB1309" s="121"/>
      <c r="AC1309" s="121"/>
      <c r="AD1309" s="121"/>
      <c r="AE1309" s="121"/>
      <c r="AF1309" s="121"/>
      <c r="AG1309" s="121"/>
      <c r="AH1309" s="121"/>
      <c r="AI1309" s="121"/>
      <c r="AJ1309" s="121"/>
      <c r="AK1309" s="121"/>
      <c r="AL1309" s="121"/>
      <c r="AM1309" s="121"/>
      <c r="AN1309" s="121"/>
      <c r="AO1309" s="121"/>
      <c r="AP1309" s="121"/>
      <c r="AQ1309" s="121"/>
      <c r="AR1309" s="121"/>
      <c r="AS1309" s="121"/>
    </row>
    <row r="1310" spans="1:45" ht="14.25" customHeight="1">
      <c r="A1310" s="58" t="s">
        <v>8921</v>
      </c>
      <c r="B1310" s="55" t="s">
        <v>8922</v>
      </c>
      <c r="C1310" s="55" t="s">
        <v>8923</v>
      </c>
      <c r="D1310" s="55" t="s">
        <v>8924</v>
      </c>
      <c r="E1310" s="49" t="s">
        <v>8925</v>
      </c>
      <c r="F1310" s="49" t="s">
        <v>25</v>
      </c>
      <c r="G1310" s="44">
        <v>44313</v>
      </c>
      <c r="H1310" s="44">
        <v>44678</v>
      </c>
      <c r="I1310" s="45" t="s">
        <v>199</v>
      </c>
      <c r="J1310" s="45">
        <f ca="1">H1310-CONTROLE!$A$2</f>
        <v>-572</v>
      </c>
      <c r="K1310" s="46" t="str">
        <f t="shared" ca="1" si="169"/>
        <v>ENCERRADO</v>
      </c>
      <c r="L1310" s="55" t="s">
        <v>4280</v>
      </c>
      <c r="M1310" s="56" t="s">
        <v>4281</v>
      </c>
      <c r="N1310" s="128" t="s">
        <v>8926</v>
      </c>
      <c r="O1310" s="56" t="s">
        <v>8927</v>
      </c>
      <c r="P1310" s="56" t="s">
        <v>8928</v>
      </c>
      <c r="Q1310" s="128" t="s">
        <v>8926</v>
      </c>
      <c r="R1310" s="55" t="s">
        <v>172</v>
      </c>
      <c r="S1310" s="58" t="s">
        <v>7974</v>
      </c>
      <c r="T1310" s="700" t="s">
        <v>3095</v>
      </c>
      <c r="U1310" s="189" t="s">
        <v>8947</v>
      </c>
      <c r="V1310" s="122" t="s">
        <v>1285</v>
      </c>
      <c r="W1310" s="702" t="s">
        <v>1286</v>
      </c>
      <c r="X1310" s="189" t="s">
        <v>8947</v>
      </c>
      <c r="Y1310" s="189"/>
      <c r="Z1310" s="121"/>
      <c r="AA1310" s="121"/>
      <c r="AB1310" s="121"/>
      <c r="AC1310" s="121"/>
      <c r="AD1310" s="121"/>
      <c r="AE1310" s="121"/>
      <c r="AF1310" s="121"/>
      <c r="AG1310" s="121"/>
      <c r="AH1310" s="121"/>
      <c r="AI1310" s="121"/>
      <c r="AJ1310" s="121"/>
      <c r="AK1310" s="121"/>
      <c r="AL1310" s="121"/>
      <c r="AM1310" s="121"/>
      <c r="AN1310" s="121"/>
      <c r="AO1310" s="121"/>
      <c r="AP1310" s="121"/>
      <c r="AQ1310" s="121"/>
      <c r="AR1310" s="121"/>
      <c r="AS1310" s="121"/>
    </row>
    <row r="1311" spans="1:45" ht="14.25" customHeight="1">
      <c r="A1311" s="58" t="s">
        <v>8921</v>
      </c>
      <c r="B1311" s="55" t="s">
        <v>8922</v>
      </c>
      <c r="C1311" s="55" t="s">
        <v>8923</v>
      </c>
      <c r="D1311" s="55" t="s">
        <v>8924</v>
      </c>
      <c r="E1311" s="49" t="s">
        <v>8925</v>
      </c>
      <c r="F1311" s="49" t="s">
        <v>25</v>
      </c>
      <c r="G1311" s="44">
        <v>44313</v>
      </c>
      <c r="H1311" s="44">
        <v>44678</v>
      </c>
      <c r="I1311" s="45" t="s">
        <v>199</v>
      </c>
      <c r="J1311" s="45">
        <f ca="1">H1311-CONTROLE!$A$2</f>
        <v>-572</v>
      </c>
      <c r="K1311" s="46" t="str">
        <f t="shared" ca="1" si="169"/>
        <v>ENCERRADO</v>
      </c>
      <c r="L1311" s="55" t="s">
        <v>4280</v>
      </c>
      <c r="M1311" s="56" t="s">
        <v>4281</v>
      </c>
      <c r="N1311" s="128" t="s">
        <v>8926</v>
      </c>
      <c r="O1311" s="56" t="s">
        <v>8927</v>
      </c>
      <c r="P1311" s="56" t="s">
        <v>8928</v>
      </c>
      <c r="Q1311" s="128" t="s">
        <v>8926</v>
      </c>
      <c r="R1311" s="55" t="s">
        <v>770</v>
      </c>
      <c r="S1311" s="58" t="s">
        <v>8948</v>
      </c>
      <c r="T1311" s="700" t="s">
        <v>4413</v>
      </c>
      <c r="U1311" s="189" t="s">
        <v>8949</v>
      </c>
      <c r="V1311" s="122" t="s">
        <v>5160</v>
      </c>
      <c r="W1311" s="702" t="s">
        <v>5161</v>
      </c>
      <c r="X1311" s="189" t="s">
        <v>8949</v>
      </c>
      <c r="Y1311" s="189"/>
      <c r="Z1311" s="121"/>
      <c r="AA1311" s="121"/>
      <c r="AB1311" s="121"/>
      <c r="AC1311" s="121"/>
      <c r="AD1311" s="121"/>
      <c r="AE1311" s="121"/>
      <c r="AF1311" s="121"/>
      <c r="AG1311" s="121"/>
      <c r="AH1311" s="121"/>
      <c r="AI1311" s="121"/>
      <c r="AJ1311" s="121"/>
      <c r="AK1311" s="121"/>
      <c r="AL1311" s="121"/>
      <c r="AM1311" s="121"/>
      <c r="AN1311" s="121"/>
      <c r="AO1311" s="121"/>
      <c r="AP1311" s="121"/>
      <c r="AQ1311" s="121"/>
      <c r="AR1311" s="121"/>
      <c r="AS1311" s="121"/>
    </row>
    <row r="1312" spans="1:45" ht="14.25" customHeight="1">
      <c r="A1312" s="58" t="s">
        <v>8921</v>
      </c>
      <c r="B1312" s="55" t="s">
        <v>8922</v>
      </c>
      <c r="C1312" s="55" t="s">
        <v>8923</v>
      </c>
      <c r="D1312" s="55" t="s">
        <v>8924</v>
      </c>
      <c r="E1312" s="49" t="s">
        <v>8925</v>
      </c>
      <c r="F1312" s="49" t="s">
        <v>25</v>
      </c>
      <c r="G1312" s="44">
        <v>44313</v>
      </c>
      <c r="H1312" s="44">
        <v>44678</v>
      </c>
      <c r="I1312" s="45" t="s">
        <v>199</v>
      </c>
      <c r="J1312" s="45">
        <f ca="1">H1312-CONTROLE!$A$2</f>
        <v>-572</v>
      </c>
      <c r="K1312" s="46" t="str">
        <f t="shared" ca="1" si="169"/>
        <v>ENCERRADO</v>
      </c>
      <c r="L1312" s="55" t="s">
        <v>4280</v>
      </c>
      <c r="M1312" s="56" t="s">
        <v>4281</v>
      </c>
      <c r="N1312" s="128" t="s">
        <v>8926</v>
      </c>
      <c r="O1312" s="56" t="s">
        <v>8927</v>
      </c>
      <c r="P1312" s="56" t="s">
        <v>8928</v>
      </c>
      <c r="Q1312" s="128" t="s">
        <v>8926</v>
      </c>
      <c r="R1312" s="55" t="s">
        <v>444</v>
      </c>
      <c r="S1312" s="58" t="s">
        <v>8950</v>
      </c>
      <c r="T1312" s="700" t="s">
        <v>8951</v>
      </c>
      <c r="U1312" s="189" t="s">
        <v>8952</v>
      </c>
      <c r="V1312" s="122" t="s">
        <v>8953</v>
      </c>
      <c r="W1312" s="702" t="s">
        <v>8954</v>
      </c>
      <c r="X1312" s="189" t="s">
        <v>8952</v>
      </c>
      <c r="Y1312" s="189"/>
      <c r="Z1312" s="121"/>
      <c r="AA1312" s="121"/>
      <c r="AB1312" s="121"/>
      <c r="AC1312" s="121"/>
      <c r="AD1312" s="121"/>
      <c r="AE1312" s="121"/>
      <c r="AF1312" s="121"/>
      <c r="AG1312" s="121"/>
      <c r="AH1312" s="121"/>
      <c r="AI1312" s="121"/>
      <c r="AJ1312" s="121"/>
      <c r="AK1312" s="121"/>
      <c r="AL1312" s="121"/>
      <c r="AM1312" s="121"/>
      <c r="AN1312" s="121"/>
      <c r="AO1312" s="121"/>
      <c r="AP1312" s="121"/>
      <c r="AQ1312" s="121"/>
      <c r="AR1312" s="121"/>
      <c r="AS1312" s="121"/>
    </row>
    <row r="1313" spans="1:45" ht="14.25" customHeight="1">
      <c r="A1313" s="58" t="s">
        <v>8921</v>
      </c>
      <c r="B1313" s="55" t="s">
        <v>8922</v>
      </c>
      <c r="C1313" s="55" t="s">
        <v>8923</v>
      </c>
      <c r="D1313" s="55" t="s">
        <v>8924</v>
      </c>
      <c r="E1313" s="49" t="s">
        <v>8925</v>
      </c>
      <c r="F1313" s="49" t="s">
        <v>25</v>
      </c>
      <c r="G1313" s="44">
        <v>44313</v>
      </c>
      <c r="H1313" s="44">
        <v>44678</v>
      </c>
      <c r="I1313" s="45" t="s">
        <v>199</v>
      </c>
      <c r="J1313" s="45">
        <f ca="1">H1313-CONTROLE!$A$2</f>
        <v>-572</v>
      </c>
      <c r="K1313" s="46" t="str">
        <f t="shared" ca="1" si="169"/>
        <v>ENCERRADO</v>
      </c>
      <c r="L1313" s="55" t="s">
        <v>4280</v>
      </c>
      <c r="M1313" s="56" t="s">
        <v>4281</v>
      </c>
      <c r="N1313" s="128" t="s">
        <v>8926</v>
      </c>
      <c r="O1313" s="56" t="s">
        <v>8927</v>
      </c>
      <c r="P1313" s="56" t="s">
        <v>8928</v>
      </c>
      <c r="Q1313" s="128" t="s">
        <v>8926</v>
      </c>
      <c r="R1313" s="55" t="s">
        <v>309</v>
      </c>
      <c r="S1313" s="58" t="s">
        <v>8955</v>
      </c>
      <c r="T1313" s="700" t="s">
        <v>7985</v>
      </c>
      <c r="U1313" s="189" t="s">
        <v>8956</v>
      </c>
      <c r="V1313" s="122" t="s">
        <v>1486</v>
      </c>
      <c r="W1313" s="702" t="s">
        <v>687</v>
      </c>
      <c r="X1313" s="189" t="s">
        <v>8956</v>
      </c>
      <c r="Y1313" s="189"/>
      <c r="Z1313" s="121"/>
      <c r="AA1313" s="121"/>
      <c r="AB1313" s="121"/>
      <c r="AC1313" s="121"/>
      <c r="AD1313" s="121"/>
      <c r="AE1313" s="121"/>
      <c r="AF1313" s="121"/>
      <c r="AG1313" s="121"/>
      <c r="AH1313" s="121"/>
      <c r="AI1313" s="121"/>
      <c r="AJ1313" s="121"/>
      <c r="AK1313" s="121"/>
      <c r="AL1313" s="121"/>
      <c r="AM1313" s="121"/>
      <c r="AN1313" s="121"/>
      <c r="AO1313" s="121"/>
      <c r="AP1313" s="121"/>
      <c r="AQ1313" s="121"/>
      <c r="AR1313" s="121"/>
      <c r="AS1313" s="121"/>
    </row>
    <row r="1314" spans="1:45" ht="14.25" customHeight="1">
      <c r="A1314" s="58" t="s">
        <v>8921</v>
      </c>
      <c r="B1314" s="55" t="s">
        <v>8922</v>
      </c>
      <c r="C1314" s="55" t="s">
        <v>8923</v>
      </c>
      <c r="D1314" s="55" t="s">
        <v>8924</v>
      </c>
      <c r="E1314" s="49" t="s">
        <v>8925</v>
      </c>
      <c r="F1314" s="49" t="s">
        <v>25</v>
      </c>
      <c r="G1314" s="44">
        <v>44313</v>
      </c>
      <c r="H1314" s="44">
        <v>44678</v>
      </c>
      <c r="I1314" s="45" t="s">
        <v>199</v>
      </c>
      <c r="J1314" s="45">
        <f ca="1">H1314-CONTROLE!$A$2</f>
        <v>-572</v>
      </c>
      <c r="K1314" s="46" t="str">
        <f t="shared" ca="1" si="169"/>
        <v>ENCERRADO</v>
      </c>
      <c r="L1314" s="55" t="s">
        <v>4280</v>
      </c>
      <c r="M1314" s="56" t="s">
        <v>4281</v>
      </c>
      <c r="N1314" s="128" t="s">
        <v>8926</v>
      </c>
      <c r="O1314" s="56" t="s">
        <v>8927</v>
      </c>
      <c r="P1314" s="56" t="s">
        <v>8928</v>
      </c>
      <c r="Q1314" s="128" t="s">
        <v>8926</v>
      </c>
      <c r="R1314" s="55" t="s">
        <v>32</v>
      </c>
      <c r="S1314" s="58" t="s">
        <v>7987</v>
      </c>
      <c r="T1314" s="700" t="s">
        <v>5643</v>
      </c>
      <c r="U1314" s="189" t="s">
        <v>8957</v>
      </c>
      <c r="V1314" s="122" t="s">
        <v>8958</v>
      </c>
      <c r="W1314" s="701" t="s">
        <v>6501</v>
      </c>
      <c r="X1314" s="189" t="s">
        <v>8957</v>
      </c>
      <c r="Y1314" s="189"/>
      <c r="Z1314" s="121"/>
      <c r="AA1314" s="121"/>
      <c r="AB1314" s="121"/>
      <c r="AC1314" s="121"/>
      <c r="AD1314" s="121"/>
      <c r="AE1314" s="121"/>
      <c r="AF1314" s="121"/>
      <c r="AG1314" s="121"/>
      <c r="AH1314" s="121"/>
      <c r="AI1314" s="121"/>
      <c r="AJ1314" s="121"/>
      <c r="AK1314" s="121"/>
      <c r="AL1314" s="121"/>
      <c r="AM1314" s="121"/>
      <c r="AN1314" s="121"/>
      <c r="AO1314" s="121"/>
      <c r="AP1314" s="121"/>
      <c r="AQ1314" s="121"/>
      <c r="AR1314" s="121"/>
      <c r="AS1314" s="121"/>
    </row>
    <row r="1315" spans="1:45" ht="14.25" customHeight="1">
      <c r="A1315" s="58" t="s">
        <v>8921</v>
      </c>
      <c r="B1315" s="55" t="s">
        <v>8922</v>
      </c>
      <c r="C1315" s="55" t="s">
        <v>8923</v>
      </c>
      <c r="D1315" s="55" t="s">
        <v>8924</v>
      </c>
      <c r="E1315" s="49" t="s">
        <v>8925</v>
      </c>
      <c r="F1315" s="49" t="s">
        <v>25</v>
      </c>
      <c r="G1315" s="44">
        <v>44313</v>
      </c>
      <c r="H1315" s="44">
        <v>44678</v>
      </c>
      <c r="I1315" s="45" t="s">
        <v>199</v>
      </c>
      <c r="J1315" s="45">
        <f ca="1">H1315-CONTROLE!$A$2</f>
        <v>-572</v>
      </c>
      <c r="K1315" s="46" t="str">
        <f t="shared" ca="1" si="169"/>
        <v>ENCERRADO</v>
      </c>
      <c r="L1315" s="55" t="s">
        <v>4280</v>
      </c>
      <c r="M1315" s="56" t="s">
        <v>4281</v>
      </c>
      <c r="N1315" s="128" t="s">
        <v>8926</v>
      </c>
      <c r="O1315" s="56" t="s">
        <v>8927</v>
      </c>
      <c r="P1315" s="56" t="s">
        <v>8928</v>
      </c>
      <c r="Q1315" s="128" t="s">
        <v>8926</v>
      </c>
      <c r="R1315" s="55" t="s">
        <v>77</v>
      </c>
      <c r="S1315" s="58" t="s">
        <v>8959</v>
      </c>
      <c r="T1315" s="700" t="s">
        <v>5223</v>
      </c>
      <c r="U1315" s="189" t="s">
        <v>8960</v>
      </c>
      <c r="V1315" s="122" t="s">
        <v>2607</v>
      </c>
      <c r="W1315" s="702" t="s">
        <v>2608</v>
      </c>
      <c r="X1315" s="189" t="s">
        <v>8960</v>
      </c>
      <c r="Y1315" s="189"/>
      <c r="Z1315" s="121"/>
      <c r="AA1315" s="121"/>
      <c r="AB1315" s="121"/>
      <c r="AC1315" s="121"/>
      <c r="AD1315" s="121"/>
      <c r="AE1315" s="121"/>
      <c r="AF1315" s="121"/>
      <c r="AG1315" s="121"/>
      <c r="AH1315" s="121"/>
      <c r="AI1315" s="121"/>
      <c r="AJ1315" s="121"/>
      <c r="AK1315" s="121"/>
      <c r="AL1315" s="121"/>
      <c r="AM1315" s="121"/>
      <c r="AN1315" s="121"/>
      <c r="AO1315" s="121"/>
      <c r="AP1315" s="121"/>
      <c r="AQ1315" s="121"/>
      <c r="AR1315" s="121"/>
      <c r="AS1315" s="121"/>
    </row>
    <row r="1316" spans="1:45" ht="14.25" customHeight="1">
      <c r="A1316" s="58" t="s">
        <v>8921</v>
      </c>
      <c r="B1316" s="55" t="s">
        <v>8922</v>
      </c>
      <c r="C1316" s="55" t="s">
        <v>8923</v>
      </c>
      <c r="D1316" s="55" t="s">
        <v>8924</v>
      </c>
      <c r="E1316" s="49" t="s">
        <v>8925</v>
      </c>
      <c r="F1316" s="49" t="s">
        <v>25</v>
      </c>
      <c r="G1316" s="44">
        <v>44313</v>
      </c>
      <c r="H1316" s="44">
        <v>44678</v>
      </c>
      <c r="I1316" s="45" t="s">
        <v>199</v>
      </c>
      <c r="J1316" s="45">
        <f ca="1">H1316-CONTROLE!$A$2</f>
        <v>-572</v>
      </c>
      <c r="K1316" s="46" t="str">
        <f t="shared" ca="1" si="169"/>
        <v>ENCERRADO</v>
      </c>
      <c r="L1316" s="55" t="s">
        <v>4280</v>
      </c>
      <c r="M1316" s="56" t="s">
        <v>4281</v>
      </c>
      <c r="N1316" s="128" t="s">
        <v>8926</v>
      </c>
      <c r="O1316" s="56" t="s">
        <v>8927</v>
      </c>
      <c r="P1316" s="56" t="s">
        <v>8928</v>
      </c>
      <c r="Q1316" s="128" t="s">
        <v>8926</v>
      </c>
      <c r="R1316" s="55" t="s">
        <v>90</v>
      </c>
      <c r="S1316" s="58" t="s">
        <v>5052</v>
      </c>
      <c r="T1316" s="700" t="s">
        <v>5053</v>
      </c>
      <c r="U1316" s="189" t="s">
        <v>8961</v>
      </c>
      <c r="V1316" s="122" t="s">
        <v>7995</v>
      </c>
      <c r="W1316" s="702" t="s">
        <v>7996</v>
      </c>
      <c r="X1316" s="189" t="s">
        <v>8961</v>
      </c>
      <c r="Y1316" s="189"/>
      <c r="Z1316" s="121"/>
      <c r="AA1316" s="121"/>
      <c r="AB1316" s="121"/>
      <c r="AC1316" s="121"/>
      <c r="AD1316" s="121"/>
      <c r="AE1316" s="121"/>
      <c r="AF1316" s="121"/>
      <c r="AG1316" s="121"/>
      <c r="AH1316" s="121"/>
      <c r="AI1316" s="121"/>
      <c r="AJ1316" s="121"/>
      <c r="AK1316" s="121"/>
      <c r="AL1316" s="121"/>
      <c r="AM1316" s="121"/>
      <c r="AN1316" s="121"/>
      <c r="AO1316" s="121"/>
      <c r="AP1316" s="121"/>
      <c r="AQ1316" s="121"/>
      <c r="AR1316" s="121"/>
      <c r="AS1316" s="121"/>
    </row>
    <row r="1317" spans="1:45" ht="14.25" customHeight="1">
      <c r="A1317" s="58" t="s">
        <v>8921</v>
      </c>
      <c r="B1317" s="55" t="s">
        <v>8922</v>
      </c>
      <c r="C1317" s="55" t="s">
        <v>8923</v>
      </c>
      <c r="D1317" s="55" t="s">
        <v>8924</v>
      </c>
      <c r="E1317" s="49" t="s">
        <v>8925</v>
      </c>
      <c r="F1317" s="49" t="s">
        <v>25</v>
      </c>
      <c r="G1317" s="44">
        <v>44313</v>
      </c>
      <c r="H1317" s="44">
        <v>44678</v>
      </c>
      <c r="I1317" s="45" t="s">
        <v>199</v>
      </c>
      <c r="J1317" s="45">
        <f ca="1">H1317-CONTROLE!$A$2</f>
        <v>-572</v>
      </c>
      <c r="K1317" s="46" t="str">
        <f t="shared" ca="1" si="169"/>
        <v>ENCERRADO</v>
      </c>
      <c r="L1317" s="55" t="s">
        <v>4280</v>
      </c>
      <c r="M1317" s="56" t="s">
        <v>4281</v>
      </c>
      <c r="N1317" s="128" t="s">
        <v>8926</v>
      </c>
      <c r="O1317" s="56" t="s">
        <v>8927</v>
      </c>
      <c r="P1317" s="56" t="s">
        <v>8928</v>
      </c>
      <c r="Q1317" s="128" t="s">
        <v>8926</v>
      </c>
      <c r="R1317" s="55" t="s">
        <v>553</v>
      </c>
      <c r="S1317" s="58" t="s">
        <v>2420</v>
      </c>
      <c r="T1317" s="700" t="s">
        <v>2421</v>
      </c>
      <c r="U1317" s="189" t="s">
        <v>8962</v>
      </c>
      <c r="V1317" s="122" t="s">
        <v>1841</v>
      </c>
      <c r="W1317" s="702" t="s">
        <v>1355</v>
      </c>
      <c r="X1317" s="189" t="s">
        <v>8962</v>
      </c>
      <c r="Y1317" s="189"/>
      <c r="Z1317" s="121"/>
      <c r="AA1317" s="121"/>
      <c r="AB1317" s="121"/>
      <c r="AC1317" s="121"/>
      <c r="AD1317" s="121"/>
      <c r="AE1317" s="121"/>
      <c r="AF1317" s="121"/>
      <c r="AG1317" s="121"/>
      <c r="AH1317" s="121"/>
      <c r="AI1317" s="121"/>
      <c r="AJ1317" s="121"/>
      <c r="AK1317" s="121"/>
      <c r="AL1317" s="121"/>
      <c r="AM1317" s="121"/>
      <c r="AN1317" s="121"/>
      <c r="AO1317" s="121"/>
      <c r="AP1317" s="121"/>
      <c r="AQ1317" s="121"/>
      <c r="AR1317" s="121"/>
      <c r="AS1317" s="121"/>
    </row>
    <row r="1318" spans="1:45" ht="14.25" customHeight="1">
      <c r="A1318" s="58" t="s">
        <v>8921</v>
      </c>
      <c r="B1318" s="55" t="s">
        <v>8922</v>
      </c>
      <c r="C1318" s="55" t="s">
        <v>8923</v>
      </c>
      <c r="D1318" s="55" t="s">
        <v>8924</v>
      </c>
      <c r="E1318" s="49" t="s">
        <v>8925</v>
      </c>
      <c r="F1318" s="49" t="s">
        <v>25</v>
      </c>
      <c r="G1318" s="44">
        <v>44313</v>
      </c>
      <c r="H1318" s="44">
        <v>44678</v>
      </c>
      <c r="I1318" s="45" t="s">
        <v>199</v>
      </c>
      <c r="J1318" s="45">
        <f ca="1">H1318-CONTROLE!$A$2</f>
        <v>-572</v>
      </c>
      <c r="K1318" s="46" t="str">
        <f t="shared" ca="1" si="169"/>
        <v>ENCERRADO</v>
      </c>
      <c r="L1318" s="55" t="s">
        <v>4280</v>
      </c>
      <c r="M1318" s="56" t="s">
        <v>4281</v>
      </c>
      <c r="N1318" s="128" t="s">
        <v>8926</v>
      </c>
      <c r="O1318" s="56" t="s">
        <v>8927</v>
      </c>
      <c r="P1318" s="56" t="s">
        <v>8928</v>
      </c>
      <c r="Q1318" s="128" t="s">
        <v>8926</v>
      </c>
      <c r="R1318" s="55" t="s">
        <v>639</v>
      </c>
      <c r="S1318" s="58" t="s">
        <v>3004</v>
      </c>
      <c r="T1318" s="700" t="s">
        <v>3005</v>
      </c>
      <c r="U1318" s="189" t="s">
        <v>8963</v>
      </c>
      <c r="V1318" s="122" t="s">
        <v>7017</v>
      </c>
      <c r="W1318" s="702" t="s">
        <v>7018</v>
      </c>
      <c r="X1318" s="189" t="s">
        <v>8963</v>
      </c>
      <c r="Y1318" s="189"/>
      <c r="Z1318" s="121"/>
      <c r="AA1318" s="121"/>
      <c r="AB1318" s="121"/>
      <c r="AC1318" s="121"/>
      <c r="AD1318" s="121"/>
      <c r="AE1318" s="121"/>
      <c r="AF1318" s="121"/>
      <c r="AG1318" s="121"/>
      <c r="AH1318" s="121"/>
      <c r="AI1318" s="121"/>
      <c r="AJ1318" s="121"/>
      <c r="AK1318" s="121"/>
      <c r="AL1318" s="121"/>
      <c r="AM1318" s="121"/>
      <c r="AN1318" s="121"/>
      <c r="AO1318" s="121"/>
      <c r="AP1318" s="121"/>
      <c r="AQ1318" s="121"/>
      <c r="AR1318" s="121"/>
      <c r="AS1318" s="121"/>
    </row>
    <row r="1319" spans="1:45" ht="14.25" customHeight="1">
      <c r="A1319" s="58" t="s">
        <v>8921</v>
      </c>
      <c r="B1319" s="55" t="s">
        <v>8922</v>
      </c>
      <c r="C1319" s="55" t="s">
        <v>8923</v>
      </c>
      <c r="D1319" s="55" t="s">
        <v>8924</v>
      </c>
      <c r="E1319" s="49" t="s">
        <v>8925</v>
      </c>
      <c r="F1319" s="49" t="s">
        <v>25</v>
      </c>
      <c r="G1319" s="44">
        <v>44313</v>
      </c>
      <c r="H1319" s="44">
        <v>44678</v>
      </c>
      <c r="I1319" s="45" t="s">
        <v>199</v>
      </c>
      <c r="J1319" s="45">
        <f ca="1">H1319-CONTROLE!$A$2</f>
        <v>-572</v>
      </c>
      <c r="K1319" s="46" t="str">
        <f t="shared" ca="1" si="169"/>
        <v>ENCERRADO</v>
      </c>
      <c r="L1319" s="55" t="s">
        <v>4280</v>
      </c>
      <c r="M1319" s="56" t="s">
        <v>4281</v>
      </c>
      <c r="N1319" s="128" t="s">
        <v>8926</v>
      </c>
      <c r="O1319" s="56" t="s">
        <v>8927</v>
      </c>
      <c r="P1319" s="56" t="s">
        <v>8928</v>
      </c>
      <c r="Q1319" s="128" t="s">
        <v>8926</v>
      </c>
      <c r="R1319" s="55" t="s">
        <v>616</v>
      </c>
      <c r="S1319" s="58" t="s">
        <v>1323</v>
      </c>
      <c r="T1319" s="700" t="s">
        <v>1324</v>
      </c>
      <c r="U1319" s="189" t="s">
        <v>8964</v>
      </c>
      <c r="V1319" s="122" t="s">
        <v>1320</v>
      </c>
      <c r="W1319" s="702" t="s">
        <v>1321</v>
      </c>
      <c r="X1319" s="189" t="s">
        <v>8964</v>
      </c>
      <c r="Y1319" s="189"/>
      <c r="Z1319" s="121"/>
      <c r="AA1319" s="121"/>
      <c r="AB1319" s="121"/>
      <c r="AC1319" s="121"/>
      <c r="AD1319" s="121"/>
      <c r="AE1319" s="121"/>
      <c r="AF1319" s="121"/>
      <c r="AG1319" s="121"/>
      <c r="AH1319" s="121"/>
      <c r="AI1319" s="121"/>
      <c r="AJ1319" s="121"/>
      <c r="AK1319" s="121"/>
      <c r="AL1319" s="121"/>
      <c r="AM1319" s="121"/>
      <c r="AN1319" s="121"/>
      <c r="AO1319" s="121"/>
      <c r="AP1319" s="121"/>
      <c r="AQ1319" s="121"/>
      <c r="AR1319" s="121"/>
      <c r="AS1319" s="121"/>
    </row>
    <row r="1320" spans="1:45" ht="14.25" customHeight="1">
      <c r="A1320" s="58" t="s">
        <v>8921</v>
      </c>
      <c r="B1320" s="55" t="s">
        <v>8922</v>
      </c>
      <c r="C1320" s="55" t="s">
        <v>8923</v>
      </c>
      <c r="D1320" s="55" t="s">
        <v>8924</v>
      </c>
      <c r="E1320" s="49" t="s">
        <v>8925</v>
      </c>
      <c r="F1320" s="49" t="s">
        <v>25</v>
      </c>
      <c r="G1320" s="44">
        <v>44313</v>
      </c>
      <c r="H1320" s="44">
        <v>44678</v>
      </c>
      <c r="I1320" s="45" t="s">
        <v>199</v>
      </c>
      <c r="J1320" s="45">
        <f ca="1">H1320-CONTROLE!$A$2</f>
        <v>-572</v>
      </c>
      <c r="K1320" s="46" t="str">
        <f t="shared" ca="1" si="169"/>
        <v>ENCERRADO</v>
      </c>
      <c r="L1320" s="55" t="s">
        <v>4280</v>
      </c>
      <c r="M1320" s="56" t="s">
        <v>4281</v>
      </c>
      <c r="N1320" s="128" t="s">
        <v>8926</v>
      </c>
      <c r="O1320" s="56" t="s">
        <v>8927</v>
      </c>
      <c r="P1320" s="56" t="s">
        <v>8928</v>
      </c>
      <c r="Q1320" s="128" t="s">
        <v>8926</v>
      </c>
      <c r="R1320" s="55" t="s">
        <v>808</v>
      </c>
      <c r="S1320" s="58" t="s">
        <v>8965</v>
      </c>
      <c r="T1320" s="700" t="s">
        <v>8966</v>
      </c>
      <c r="U1320" s="189" t="s">
        <v>8967</v>
      </c>
      <c r="V1320" s="122" t="s">
        <v>5116</v>
      </c>
      <c r="W1320" s="701" t="s">
        <v>7898</v>
      </c>
      <c r="X1320" s="189" t="s">
        <v>8967</v>
      </c>
      <c r="Y1320" s="189"/>
      <c r="Z1320" s="121"/>
      <c r="AA1320" s="121"/>
      <c r="AB1320" s="121"/>
      <c r="AC1320" s="121"/>
      <c r="AD1320" s="121"/>
      <c r="AE1320" s="121"/>
      <c r="AF1320" s="121"/>
      <c r="AG1320" s="121"/>
      <c r="AH1320" s="121"/>
      <c r="AI1320" s="121"/>
      <c r="AJ1320" s="121"/>
      <c r="AK1320" s="121"/>
      <c r="AL1320" s="121"/>
      <c r="AM1320" s="121"/>
      <c r="AN1320" s="121"/>
      <c r="AO1320" s="121"/>
      <c r="AP1320" s="121"/>
      <c r="AQ1320" s="121"/>
      <c r="AR1320" s="121"/>
      <c r="AS1320" s="121"/>
    </row>
    <row r="1321" spans="1:45" ht="14.25" customHeight="1">
      <c r="A1321" s="167" t="s">
        <v>8968</v>
      </c>
      <c r="B1321" s="134" t="s">
        <v>7399</v>
      </c>
      <c r="C1321" s="135" t="s">
        <v>8969</v>
      </c>
      <c r="D1321" s="135" t="s">
        <v>6756</v>
      </c>
      <c r="E1321" s="136" t="s">
        <v>6757</v>
      </c>
      <c r="F1321" s="136" t="s">
        <v>25</v>
      </c>
      <c r="G1321" s="137">
        <v>44484</v>
      </c>
      <c r="H1321" s="137">
        <v>44849</v>
      </c>
      <c r="I1321" s="138" t="s">
        <v>361</v>
      </c>
      <c r="J1321" s="138">
        <f ca="1">H1321-CONTROLE!$A$2</f>
        <v>-401</v>
      </c>
      <c r="K1321" s="37" t="str">
        <f t="shared" ca="1" si="169"/>
        <v>ENCERRADO</v>
      </c>
      <c r="L1321" s="135" t="s">
        <v>1369</v>
      </c>
      <c r="M1321" s="135" t="s">
        <v>490</v>
      </c>
      <c r="N1321" s="139" t="s">
        <v>8970</v>
      </c>
      <c r="O1321" s="135" t="s">
        <v>1372</v>
      </c>
      <c r="P1321" s="135" t="s">
        <v>140</v>
      </c>
      <c r="Q1321" s="139" t="s">
        <v>8970</v>
      </c>
      <c r="R1321" s="135" t="s">
        <v>8971</v>
      </c>
      <c r="S1321" s="135" t="s">
        <v>1375</v>
      </c>
      <c r="T1321" s="135" t="s">
        <v>143</v>
      </c>
      <c r="U1321" s="139" t="s">
        <v>8972</v>
      </c>
      <c r="V1321" s="135" t="s">
        <v>1378</v>
      </c>
      <c r="W1321" s="140" t="s">
        <v>1379</v>
      </c>
      <c r="X1321" s="139" t="s">
        <v>8972</v>
      </c>
      <c r="Y1321" s="141"/>
      <c r="Z1321" s="141"/>
      <c r="AA1321" s="141"/>
      <c r="AB1321" s="141"/>
      <c r="AC1321" s="141"/>
      <c r="AD1321" s="141"/>
      <c r="AE1321" s="141"/>
      <c r="AF1321" s="141"/>
      <c r="AG1321" s="141"/>
      <c r="AH1321" s="141"/>
      <c r="AI1321" s="141"/>
      <c r="AJ1321" s="141"/>
      <c r="AK1321" s="141"/>
      <c r="AL1321" s="141"/>
      <c r="AM1321" s="141"/>
      <c r="AN1321" s="141"/>
      <c r="AO1321" s="141"/>
      <c r="AP1321" s="141"/>
      <c r="AQ1321" s="141"/>
      <c r="AR1321" s="141"/>
      <c r="AS1321" s="141"/>
    </row>
    <row r="1322" spans="1:45" ht="14.25" customHeight="1">
      <c r="A1322" s="167" t="s">
        <v>8968</v>
      </c>
      <c r="B1322" s="134" t="s">
        <v>7399</v>
      </c>
      <c r="C1322" s="135" t="s">
        <v>8969</v>
      </c>
      <c r="D1322" s="135" t="s">
        <v>6756</v>
      </c>
      <c r="E1322" s="136" t="s">
        <v>6757</v>
      </c>
      <c r="F1322" s="136" t="s">
        <v>25</v>
      </c>
      <c r="G1322" s="137">
        <v>44484</v>
      </c>
      <c r="H1322" s="137">
        <v>44849</v>
      </c>
      <c r="I1322" s="138" t="s">
        <v>361</v>
      </c>
      <c r="J1322" s="138">
        <f ca="1">H1322-CONTROLE!$A$2</f>
        <v>-401</v>
      </c>
      <c r="K1322" s="37" t="str">
        <f t="shared" ca="1" si="169"/>
        <v>ENCERRADO</v>
      </c>
      <c r="L1322" s="135" t="s">
        <v>1369</v>
      </c>
      <c r="M1322" s="135" t="s">
        <v>490</v>
      </c>
      <c r="N1322" s="139" t="s">
        <v>8970</v>
      </c>
      <c r="O1322" s="135" t="s">
        <v>1372</v>
      </c>
      <c r="P1322" s="135" t="s">
        <v>140</v>
      </c>
      <c r="Q1322" s="139" t="s">
        <v>8970</v>
      </c>
      <c r="R1322" s="135" t="s">
        <v>8973</v>
      </c>
      <c r="S1322" s="135" t="s">
        <v>1381</v>
      </c>
      <c r="T1322" s="135" t="s">
        <v>1382</v>
      </c>
      <c r="U1322" s="139" t="s">
        <v>8972</v>
      </c>
      <c r="V1322" s="135" t="s">
        <v>1383</v>
      </c>
      <c r="W1322" s="140" t="s">
        <v>8974</v>
      </c>
      <c r="X1322" s="139" t="s">
        <v>8972</v>
      </c>
      <c r="Y1322" s="141"/>
      <c r="Z1322" s="141"/>
      <c r="AA1322" s="141"/>
      <c r="AB1322" s="141"/>
      <c r="AC1322" s="141"/>
      <c r="AD1322" s="141"/>
      <c r="AE1322" s="141"/>
      <c r="AF1322" s="141"/>
      <c r="AG1322" s="141"/>
      <c r="AH1322" s="141"/>
      <c r="AI1322" s="141"/>
      <c r="AJ1322" s="141"/>
      <c r="AK1322" s="141"/>
      <c r="AL1322" s="141"/>
      <c r="AM1322" s="141"/>
      <c r="AN1322" s="141"/>
      <c r="AO1322" s="141"/>
      <c r="AP1322" s="141"/>
      <c r="AQ1322" s="141"/>
      <c r="AR1322" s="141"/>
      <c r="AS1322" s="141"/>
    </row>
    <row r="1323" spans="1:45" ht="14.25" customHeight="1">
      <c r="A1323" s="167" t="s">
        <v>8968</v>
      </c>
      <c r="B1323" s="134" t="s">
        <v>7399</v>
      </c>
      <c r="C1323" s="135" t="s">
        <v>8969</v>
      </c>
      <c r="D1323" s="135" t="s">
        <v>6756</v>
      </c>
      <c r="E1323" s="136" t="s">
        <v>6757</v>
      </c>
      <c r="F1323" s="136" t="s">
        <v>25</v>
      </c>
      <c r="G1323" s="137">
        <v>44484</v>
      </c>
      <c r="H1323" s="137">
        <v>44849</v>
      </c>
      <c r="I1323" s="138" t="s">
        <v>361</v>
      </c>
      <c r="J1323" s="138">
        <f ca="1">H1323-CONTROLE!$A$2</f>
        <v>-401</v>
      </c>
      <c r="K1323" s="37" t="str">
        <f t="shared" ca="1" si="169"/>
        <v>ENCERRADO</v>
      </c>
      <c r="L1323" s="135" t="s">
        <v>1369</v>
      </c>
      <c r="M1323" s="135" t="s">
        <v>490</v>
      </c>
      <c r="N1323" s="139" t="s">
        <v>8970</v>
      </c>
      <c r="O1323" s="135" t="s">
        <v>1372</v>
      </c>
      <c r="P1323" s="135" t="s">
        <v>140</v>
      </c>
      <c r="Q1323" s="139" t="s">
        <v>8970</v>
      </c>
      <c r="R1323" s="135" t="s">
        <v>8975</v>
      </c>
      <c r="S1323" s="135" t="s">
        <v>1378</v>
      </c>
      <c r="T1323" s="140" t="s">
        <v>1379</v>
      </c>
      <c r="U1323" s="139" t="s">
        <v>8972</v>
      </c>
      <c r="V1323" s="135" t="s">
        <v>1375</v>
      </c>
      <c r="W1323" s="135" t="s">
        <v>143</v>
      </c>
      <c r="X1323" s="139" t="s">
        <v>8972</v>
      </c>
      <c r="Y1323" s="141"/>
      <c r="Z1323" s="141"/>
      <c r="AA1323" s="141"/>
      <c r="AB1323" s="141"/>
      <c r="AC1323" s="141"/>
      <c r="AD1323" s="141"/>
      <c r="AE1323" s="141"/>
      <c r="AF1323" s="141"/>
      <c r="AG1323" s="141"/>
      <c r="AH1323" s="141"/>
      <c r="AI1323" s="141"/>
      <c r="AJ1323" s="141"/>
      <c r="AK1323" s="141"/>
      <c r="AL1323" s="141"/>
      <c r="AM1323" s="141"/>
      <c r="AN1323" s="141"/>
      <c r="AO1323" s="141"/>
      <c r="AP1323" s="141"/>
      <c r="AQ1323" s="141"/>
      <c r="AR1323" s="141"/>
      <c r="AS1323" s="141"/>
    </row>
    <row r="1324" spans="1:45" ht="14.25" customHeight="1">
      <c r="A1324" s="58" t="s">
        <v>8976</v>
      </c>
      <c r="B1324" s="55" t="s">
        <v>8977</v>
      </c>
      <c r="C1324" s="55" t="s">
        <v>8977</v>
      </c>
      <c r="D1324" s="55" t="s">
        <v>8553</v>
      </c>
      <c r="E1324" s="49" t="s">
        <v>1605</v>
      </c>
      <c r="F1324" s="49" t="s">
        <v>25</v>
      </c>
      <c r="G1324" s="44">
        <v>44538</v>
      </c>
      <c r="H1324" s="44">
        <v>44903</v>
      </c>
      <c r="I1324" s="45" t="s">
        <v>26</v>
      </c>
      <c r="J1324" s="45">
        <f ca="1">H1324-CONTROLE!$A$2</f>
        <v>-347</v>
      </c>
      <c r="K1324" s="37" t="str">
        <f t="shared" ca="1" si="169"/>
        <v>ENCERRADO</v>
      </c>
      <c r="L1324" s="55" t="s">
        <v>421</v>
      </c>
      <c r="M1324" s="56" t="s">
        <v>8978</v>
      </c>
      <c r="N1324" s="128" t="s">
        <v>8979</v>
      </c>
      <c r="O1324" s="56" t="s">
        <v>418</v>
      </c>
      <c r="P1324" s="56" t="s">
        <v>419</v>
      </c>
      <c r="Q1324" s="128" t="s">
        <v>8979</v>
      </c>
      <c r="R1324" s="55" t="s">
        <v>8980</v>
      </c>
      <c r="S1324" s="58" t="s">
        <v>415</v>
      </c>
      <c r="T1324" s="700" t="s">
        <v>416</v>
      </c>
      <c r="U1324" s="701" t="s">
        <v>8981</v>
      </c>
      <c r="V1324" s="122" t="s">
        <v>424</v>
      </c>
      <c r="W1324" s="701" t="s">
        <v>425</v>
      </c>
      <c r="X1324" s="701" t="s">
        <v>8981</v>
      </c>
      <c r="Y1324" s="189"/>
      <c r="Z1324" s="189"/>
      <c r="AA1324" s="189"/>
      <c r="AB1324" s="189"/>
      <c r="AC1324" s="189"/>
      <c r="AD1324" s="189"/>
      <c r="AE1324" s="189"/>
      <c r="AF1324" s="189"/>
      <c r="AG1324" s="189"/>
      <c r="AH1324" s="189"/>
      <c r="AI1324" s="189"/>
      <c r="AJ1324" s="189"/>
      <c r="AK1324" s="189"/>
      <c r="AL1324" s="189"/>
      <c r="AM1324" s="189"/>
      <c r="AN1324" s="189"/>
      <c r="AO1324" s="189"/>
      <c r="AP1324" s="189"/>
      <c r="AQ1324" s="189"/>
      <c r="AR1324" s="189"/>
      <c r="AS1324" s="189"/>
    </row>
    <row r="1325" spans="1:45" ht="14.25" customHeight="1">
      <c r="A1325" s="58" t="s">
        <v>8976</v>
      </c>
      <c r="B1325" s="55" t="s">
        <v>8977</v>
      </c>
      <c r="C1325" s="55" t="s">
        <v>8977</v>
      </c>
      <c r="D1325" s="55" t="s">
        <v>8553</v>
      </c>
      <c r="E1325" s="49" t="s">
        <v>1605</v>
      </c>
      <c r="F1325" s="49" t="s">
        <v>25</v>
      </c>
      <c r="G1325" s="44">
        <v>44538</v>
      </c>
      <c r="H1325" s="44">
        <v>44903</v>
      </c>
      <c r="I1325" s="45" t="s">
        <v>26</v>
      </c>
      <c r="J1325" s="45">
        <f ca="1">H1325-CONTROLE!$A$2</f>
        <v>-347</v>
      </c>
      <c r="K1325" s="37" t="str">
        <f t="shared" ca="1" si="169"/>
        <v>ENCERRADO</v>
      </c>
      <c r="L1325" s="55" t="s">
        <v>421</v>
      </c>
      <c r="M1325" s="56" t="s">
        <v>8978</v>
      </c>
      <c r="N1325" s="128" t="s">
        <v>8979</v>
      </c>
      <c r="O1325" s="56" t="s">
        <v>418</v>
      </c>
      <c r="P1325" s="56" t="s">
        <v>419</v>
      </c>
      <c r="Q1325" s="128" t="s">
        <v>8979</v>
      </c>
      <c r="R1325" s="55" t="s">
        <v>8982</v>
      </c>
      <c r="S1325" s="58" t="s">
        <v>2330</v>
      </c>
      <c r="T1325" s="700" t="s">
        <v>1613</v>
      </c>
      <c r="U1325" s="701" t="s">
        <v>8981</v>
      </c>
      <c r="V1325" s="122" t="s">
        <v>6771</v>
      </c>
      <c r="W1325" s="701" t="s">
        <v>1610</v>
      </c>
      <c r="X1325" s="701" t="s">
        <v>8981</v>
      </c>
      <c r="Y1325" s="189"/>
      <c r="Z1325" s="189"/>
      <c r="AA1325" s="189"/>
      <c r="AB1325" s="189"/>
      <c r="AC1325" s="189"/>
      <c r="AD1325" s="189"/>
      <c r="AE1325" s="189"/>
      <c r="AF1325" s="189"/>
      <c r="AG1325" s="189"/>
      <c r="AH1325" s="189"/>
      <c r="AI1325" s="189"/>
      <c r="AJ1325" s="189"/>
      <c r="AK1325" s="189"/>
      <c r="AL1325" s="189"/>
      <c r="AM1325" s="189"/>
      <c r="AN1325" s="189"/>
      <c r="AO1325" s="189"/>
      <c r="AP1325" s="189"/>
      <c r="AQ1325" s="189"/>
      <c r="AR1325" s="189"/>
      <c r="AS1325" s="189"/>
    </row>
    <row r="1326" spans="1:45" ht="14.25" customHeight="1">
      <c r="A1326" s="143" t="s">
        <v>8983</v>
      </c>
      <c r="B1326" s="144" t="s">
        <v>8139</v>
      </c>
      <c r="C1326" s="144" t="s">
        <v>8984</v>
      </c>
      <c r="D1326" s="144" t="s">
        <v>8141</v>
      </c>
      <c r="E1326" s="145" t="s">
        <v>8142</v>
      </c>
      <c r="F1326" s="145" t="s">
        <v>198</v>
      </c>
      <c r="G1326" s="183">
        <v>44392</v>
      </c>
      <c r="H1326" s="183">
        <v>44693</v>
      </c>
      <c r="I1326" s="148" t="s">
        <v>236</v>
      </c>
      <c r="J1326" s="148">
        <f ca="1">H1326-CONTROLE!$A$2</f>
        <v>-557</v>
      </c>
      <c r="K1326" s="37" t="s">
        <v>8985</v>
      </c>
      <c r="L1326" s="144" t="s">
        <v>402</v>
      </c>
      <c r="M1326" s="152" t="s">
        <v>403</v>
      </c>
      <c r="N1326" s="184" t="s">
        <v>8986</v>
      </c>
      <c r="O1326" s="152" t="s">
        <v>563</v>
      </c>
      <c r="P1326" s="152" t="s">
        <v>564</v>
      </c>
      <c r="Q1326" s="184" t="s">
        <v>8986</v>
      </c>
      <c r="R1326" s="144" t="s">
        <v>8987</v>
      </c>
      <c r="S1326" s="143" t="s">
        <v>8988</v>
      </c>
      <c r="T1326" s="703" t="s">
        <v>3081</v>
      </c>
      <c r="U1326" s="190" t="s">
        <v>8989</v>
      </c>
      <c r="V1326" s="162" t="s">
        <v>4588</v>
      </c>
      <c r="W1326" s="190" t="s">
        <v>8990</v>
      </c>
      <c r="X1326" s="190" t="s">
        <v>8991</v>
      </c>
      <c r="Y1326" s="191"/>
      <c r="Z1326" s="121"/>
      <c r="AA1326" s="121"/>
      <c r="AB1326" s="121"/>
      <c r="AC1326" s="121"/>
      <c r="AD1326" s="121"/>
      <c r="AE1326" s="121"/>
      <c r="AF1326" s="121"/>
      <c r="AG1326" s="121"/>
      <c r="AH1326" s="121"/>
      <c r="AI1326" s="121"/>
      <c r="AJ1326" s="121"/>
      <c r="AK1326" s="121"/>
      <c r="AL1326" s="121"/>
      <c r="AM1326" s="121"/>
      <c r="AN1326" s="121"/>
      <c r="AO1326" s="121"/>
      <c r="AP1326" s="121"/>
      <c r="AQ1326" s="121"/>
      <c r="AR1326" s="121"/>
      <c r="AS1326" s="121"/>
    </row>
    <row r="1327" spans="1:45" ht="14.25" customHeight="1">
      <c r="A1327" s="143" t="s">
        <v>8983</v>
      </c>
      <c r="B1327" s="144" t="s">
        <v>8139</v>
      </c>
      <c r="C1327" s="144" t="s">
        <v>8984</v>
      </c>
      <c r="D1327" s="144" t="s">
        <v>8141</v>
      </c>
      <c r="E1327" s="145" t="s">
        <v>8142</v>
      </c>
      <c r="F1327" s="145" t="s">
        <v>198</v>
      </c>
      <c r="G1327" s="183">
        <v>44392</v>
      </c>
      <c r="H1327" s="183">
        <v>44693</v>
      </c>
      <c r="I1327" s="148" t="s">
        <v>236</v>
      </c>
      <c r="J1327" s="148">
        <f ca="1">H1327-CONTROLE!$A$2</f>
        <v>-557</v>
      </c>
      <c r="K1327" s="37" t="s">
        <v>8985</v>
      </c>
      <c r="L1327" s="144" t="s">
        <v>402</v>
      </c>
      <c r="M1327" s="144" t="s">
        <v>403</v>
      </c>
      <c r="N1327" s="184" t="s">
        <v>8986</v>
      </c>
      <c r="O1327" s="144" t="s">
        <v>563</v>
      </c>
      <c r="P1327" s="144" t="s">
        <v>564</v>
      </c>
      <c r="Q1327" s="184" t="s">
        <v>8986</v>
      </c>
      <c r="R1327" s="144" t="s">
        <v>8992</v>
      </c>
      <c r="S1327" s="185" t="s">
        <v>8993</v>
      </c>
      <c r="T1327" s="186" t="s">
        <v>8994</v>
      </c>
      <c r="U1327" s="190" t="s">
        <v>8995</v>
      </c>
      <c r="V1327" s="180" t="s">
        <v>8996</v>
      </c>
      <c r="W1327" s="704" t="s">
        <v>8997</v>
      </c>
      <c r="X1327" s="190" t="s">
        <v>8989</v>
      </c>
      <c r="Y1327" s="191"/>
      <c r="Z1327" s="121"/>
      <c r="AA1327" s="121"/>
      <c r="AB1327" s="121"/>
      <c r="AC1327" s="121"/>
      <c r="AD1327" s="121"/>
      <c r="AE1327" s="121"/>
      <c r="AF1327" s="121"/>
      <c r="AG1327" s="121"/>
      <c r="AH1327" s="121"/>
      <c r="AI1327" s="121"/>
      <c r="AJ1327" s="121"/>
      <c r="AK1327" s="121"/>
      <c r="AL1327" s="121"/>
      <c r="AM1327" s="121"/>
      <c r="AN1327" s="121"/>
      <c r="AO1327" s="121"/>
      <c r="AP1327" s="121"/>
      <c r="AQ1327" s="121"/>
      <c r="AR1327" s="121"/>
      <c r="AS1327" s="121"/>
    </row>
    <row r="1328" spans="1:45" ht="14.25" customHeight="1">
      <c r="A1328" s="58" t="s">
        <v>8998</v>
      </c>
      <c r="B1328" s="55" t="s">
        <v>8999</v>
      </c>
      <c r="C1328" s="55" t="s">
        <v>9000</v>
      </c>
      <c r="D1328" s="55" t="s">
        <v>9001</v>
      </c>
      <c r="E1328" s="49" t="s">
        <v>9002</v>
      </c>
      <c r="F1328" s="49" t="s">
        <v>25</v>
      </c>
      <c r="G1328" s="44">
        <v>44559</v>
      </c>
      <c r="H1328" s="44">
        <v>44924</v>
      </c>
      <c r="I1328" s="45" t="s">
        <v>26</v>
      </c>
      <c r="J1328" s="45">
        <f ca="1">H1328-CONTROLE!$A$2</f>
        <v>-326</v>
      </c>
      <c r="K1328" s="37" t="str">
        <f t="shared" ref="K1328:K1339" ca="1" si="170">IF(J1328&lt;=0,"ENCERRADO",IF(J1328&lt;=30,"URGENTE",IF(J1328&lt;=90,"PROVIDÊNCIAS","VIGENTE")))</f>
        <v>ENCERRADO</v>
      </c>
      <c r="L1328" s="55" t="s">
        <v>307</v>
      </c>
      <c r="M1328" s="55" t="s">
        <v>308</v>
      </c>
      <c r="N1328" s="128" t="s">
        <v>8259</v>
      </c>
      <c r="O1328" s="55" t="s">
        <v>4494</v>
      </c>
      <c r="P1328" s="55" t="s">
        <v>1655</v>
      </c>
      <c r="Q1328" s="128" t="s">
        <v>8259</v>
      </c>
      <c r="R1328" s="55" t="s">
        <v>309</v>
      </c>
      <c r="S1328" s="555" t="s">
        <v>2785</v>
      </c>
      <c r="T1328" s="590" t="s">
        <v>311</v>
      </c>
      <c r="U1328" s="701" t="s">
        <v>9003</v>
      </c>
      <c r="V1328" s="125" t="s">
        <v>777</v>
      </c>
      <c r="W1328" s="701" t="s">
        <v>9004</v>
      </c>
      <c r="X1328" s="701" t="s">
        <v>9003</v>
      </c>
      <c r="Y1328" s="189"/>
      <c r="Z1328" s="189"/>
      <c r="AA1328" s="189"/>
      <c r="AB1328" s="189"/>
      <c r="AC1328" s="189"/>
      <c r="AD1328" s="189"/>
      <c r="AE1328" s="189"/>
      <c r="AF1328" s="189"/>
      <c r="AG1328" s="189"/>
      <c r="AH1328" s="189"/>
      <c r="AI1328" s="189"/>
      <c r="AJ1328" s="189"/>
      <c r="AK1328" s="189"/>
      <c r="AL1328" s="189"/>
      <c r="AM1328" s="189"/>
      <c r="AN1328" s="189"/>
      <c r="AO1328" s="189"/>
      <c r="AP1328" s="189"/>
      <c r="AQ1328" s="189"/>
      <c r="AR1328" s="189"/>
      <c r="AS1328" s="189"/>
    </row>
    <row r="1329" spans="1:45" ht="14.25" customHeight="1">
      <c r="A1329" s="143" t="s">
        <v>9005</v>
      </c>
      <c r="B1329" s="144" t="s">
        <v>9006</v>
      </c>
      <c r="C1329" s="144" t="s">
        <v>9007</v>
      </c>
      <c r="D1329" s="144" t="s">
        <v>9008</v>
      </c>
      <c r="E1329" s="145" t="s">
        <v>1049</v>
      </c>
      <c r="F1329" s="145" t="s">
        <v>25</v>
      </c>
      <c r="G1329" s="183">
        <v>44397</v>
      </c>
      <c r="H1329" s="183">
        <v>44761</v>
      </c>
      <c r="I1329" s="148" t="s">
        <v>236</v>
      </c>
      <c r="J1329" s="148">
        <f ca="1">H1329-CONTROLE!$A$2</f>
        <v>-489</v>
      </c>
      <c r="K1329" s="37" t="str">
        <f t="shared" ca="1" si="170"/>
        <v>ENCERRADO</v>
      </c>
      <c r="L1329" s="32" t="s">
        <v>5136</v>
      </c>
      <c r="M1329" s="144" t="s">
        <v>5137</v>
      </c>
      <c r="N1329" s="184" t="s">
        <v>9009</v>
      </c>
      <c r="O1329" s="144" t="s">
        <v>509</v>
      </c>
      <c r="P1329" s="144" t="s">
        <v>510</v>
      </c>
      <c r="Q1329" s="184" t="s">
        <v>9010</v>
      </c>
      <c r="R1329" s="144" t="s">
        <v>4652</v>
      </c>
      <c r="S1329" s="180" t="s">
        <v>515</v>
      </c>
      <c r="T1329" s="186" t="s">
        <v>516</v>
      </c>
      <c r="U1329" s="187" t="s">
        <v>9011</v>
      </c>
      <c r="V1329" s="185" t="s">
        <v>509</v>
      </c>
      <c r="W1329" s="186" t="s">
        <v>510</v>
      </c>
      <c r="X1329" s="187" t="s">
        <v>9011</v>
      </c>
      <c r="Y1329" s="191"/>
      <c r="Z1329" s="191"/>
      <c r="AA1329" s="191"/>
      <c r="AB1329" s="191"/>
      <c r="AC1329" s="191"/>
      <c r="AD1329" s="191"/>
      <c r="AE1329" s="191"/>
      <c r="AF1329" s="191"/>
      <c r="AG1329" s="191"/>
      <c r="AH1329" s="191"/>
      <c r="AI1329" s="191"/>
      <c r="AJ1329" s="191"/>
      <c r="AK1329" s="191"/>
      <c r="AL1329" s="191"/>
      <c r="AM1329" s="191"/>
      <c r="AN1329" s="191"/>
      <c r="AO1329" s="191"/>
      <c r="AP1329" s="191"/>
      <c r="AQ1329" s="191"/>
      <c r="AR1329" s="191"/>
      <c r="AS1329" s="191"/>
    </row>
    <row r="1330" spans="1:45" ht="14.25" customHeight="1">
      <c r="A1330" s="143" t="s">
        <v>9005</v>
      </c>
      <c r="B1330" s="144" t="s">
        <v>9006</v>
      </c>
      <c r="C1330" s="144" t="s">
        <v>9007</v>
      </c>
      <c r="D1330" s="144" t="s">
        <v>9008</v>
      </c>
      <c r="E1330" s="145" t="s">
        <v>1049</v>
      </c>
      <c r="F1330" s="145" t="s">
        <v>25</v>
      </c>
      <c r="G1330" s="183">
        <v>44397</v>
      </c>
      <c r="H1330" s="183">
        <v>44761</v>
      </c>
      <c r="I1330" s="148" t="s">
        <v>236</v>
      </c>
      <c r="J1330" s="148">
        <f ca="1">H1330-CONTROLE!$A$2</f>
        <v>-489</v>
      </c>
      <c r="K1330" s="37" t="str">
        <f t="shared" ca="1" si="170"/>
        <v>ENCERRADO</v>
      </c>
      <c r="L1330" s="32" t="s">
        <v>5136</v>
      </c>
      <c r="M1330" s="144" t="s">
        <v>5137</v>
      </c>
      <c r="N1330" s="184" t="s">
        <v>9009</v>
      </c>
      <c r="O1330" s="144" t="s">
        <v>509</v>
      </c>
      <c r="P1330" s="144" t="s">
        <v>510</v>
      </c>
      <c r="Q1330" s="184" t="s">
        <v>9010</v>
      </c>
      <c r="R1330" s="144" t="s">
        <v>676</v>
      </c>
      <c r="S1330" s="180" t="s">
        <v>515</v>
      </c>
      <c r="T1330" s="186" t="s">
        <v>516</v>
      </c>
      <c r="U1330" s="187" t="s">
        <v>9011</v>
      </c>
      <c r="V1330" s="185" t="s">
        <v>519</v>
      </c>
      <c r="W1330" s="186" t="s">
        <v>520</v>
      </c>
      <c r="X1330" s="187" t="s">
        <v>9011</v>
      </c>
      <c r="Y1330" s="191"/>
      <c r="Z1330" s="191"/>
      <c r="AA1330" s="191"/>
      <c r="AB1330" s="191"/>
      <c r="AC1330" s="191"/>
      <c r="AD1330" s="191"/>
      <c r="AE1330" s="191"/>
      <c r="AF1330" s="191"/>
      <c r="AG1330" s="191"/>
      <c r="AH1330" s="191"/>
      <c r="AI1330" s="191"/>
      <c r="AJ1330" s="191"/>
      <c r="AK1330" s="191"/>
      <c r="AL1330" s="191"/>
      <c r="AM1330" s="191"/>
      <c r="AN1330" s="191"/>
      <c r="AO1330" s="191"/>
      <c r="AP1330" s="191"/>
      <c r="AQ1330" s="191"/>
      <c r="AR1330" s="191"/>
      <c r="AS1330" s="191"/>
    </row>
    <row r="1331" spans="1:45" ht="14.25" customHeight="1">
      <c r="A1331" s="143" t="s">
        <v>9012</v>
      </c>
      <c r="B1331" s="144" t="s">
        <v>9006</v>
      </c>
      <c r="C1331" s="144" t="s">
        <v>9013</v>
      </c>
      <c r="D1331" s="144" t="s">
        <v>8256</v>
      </c>
      <c r="E1331" s="145" t="s">
        <v>1049</v>
      </c>
      <c r="F1331" s="145" t="s">
        <v>25</v>
      </c>
      <c r="G1331" s="183">
        <v>44418</v>
      </c>
      <c r="H1331" s="183">
        <v>44967</v>
      </c>
      <c r="I1331" s="148" t="s">
        <v>153</v>
      </c>
      <c r="J1331" s="148">
        <f ca="1">H1331-CONTROLE!$A$2</f>
        <v>-283</v>
      </c>
      <c r="K1331" s="142" t="str">
        <f t="shared" ca="1" si="170"/>
        <v>ENCERRADO</v>
      </c>
      <c r="L1331" s="144" t="s">
        <v>509</v>
      </c>
      <c r="M1331" s="144" t="s">
        <v>704</v>
      </c>
      <c r="N1331" s="184" t="s">
        <v>9014</v>
      </c>
      <c r="O1331" s="180" t="s">
        <v>512</v>
      </c>
      <c r="P1331" s="704" t="s">
        <v>513</v>
      </c>
      <c r="Q1331" s="184" t="s">
        <v>9014</v>
      </c>
      <c r="R1331" s="144" t="s">
        <v>673</v>
      </c>
      <c r="S1331" s="185" t="s">
        <v>519</v>
      </c>
      <c r="T1331" s="186" t="s">
        <v>520</v>
      </c>
      <c r="U1331" s="187" t="s">
        <v>9015</v>
      </c>
      <c r="V1331" s="180" t="s">
        <v>515</v>
      </c>
      <c r="W1331" s="704" t="s">
        <v>516</v>
      </c>
      <c r="X1331" s="187" t="s">
        <v>9016</v>
      </c>
      <c r="Y1331" s="189"/>
      <c r="Z1331" s="189"/>
      <c r="AA1331" s="189"/>
      <c r="AB1331" s="189"/>
      <c r="AC1331" s="189"/>
      <c r="AD1331" s="189"/>
      <c r="AE1331" s="189"/>
      <c r="AF1331" s="189"/>
      <c r="AG1331" s="189"/>
      <c r="AH1331" s="189"/>
      <c r="AI1331" s="189"/>
      <c r="AJ1331" s="189"/>
      <c r="AK1331" s="189"/>
      <c r="AL1331" s="189"/>
      <c r="AM1331" s="189"/>
      <c r="AN1331" s="189"/>
      <c r="AO1331" s="189"/>
      <c r="AP1331" s="189"/>
      <c r="AQ1331" s="189"/>
      <c r="AR1331" s="189"/>
      <c r="AS1331" s="189"/>
    </row>
    <row r="1332" spans="1:45" ht="14.25" customHeight="1">
      <c r="A1332" s="143" t="s">
        <v>9012</v>
      </c>
      <c r="B1332" s="144" t="s">
        <v>9006</v>
      </c>
      <c r="C1332" s="144" t="s">
        <v>9013</v>
      </c>
      <c r="D1332" s="144" t="s">
        <v>8256</v>
      </c>
      <c r="E1332" s="145" t="s">
        <v>1049</v>
      </c>
      <c r="F1332" s="145" t="s">
        <v>25</v>
      </c>
      <c r="G1332" s="183">
        <v>44418</v>
      </c>
      <c r="H1332" s="183">
        <v>44967</v>
      </c>
      <c r="I1332" s="148" t="s">
        <v>153</v>
      </c>
      <c r="J1332" s="148">
        <f ca="1">H1332-CONTROLE!$A$2</f>
        <v>-283</v>
      </c>
      <c r="K1332" s="142" t="str">
        <f t="shared" ca="1" si="170"/>
        <v>ENCERRADO</v>
      </c>
      <c r="L1332" s="144" t="s">
        <v>509</v>
      </c>
      <c r="M1332" s="144" t="s">
        <v>704</v>
      </c>
      <c r="N1332" s="184" t="s">
        <v>9014</v>
      </c>
      <c r="O1332" s="180" t="s">
        <v>512</v>
      </c>
      <c r="P1332" s="704" t="s">
        <v>513</v>
      </c>
      <c r="Q1332" s="184" t="s">
        <v>9014</v>
      </c>
      <c r="R1332" s="144" t="s">
        <v>673</v>
      </c>
      <c r="S1332" s="185"/>
      <c r="T1332" s="186"/>
      <c r="U1332" s="187"/>
      <c r="V1332" s="180" t="s">
        <v>512</v>
      </c>
      <c r="W1332" s="704" t="s">
        <v>513</v>
      </c>
      <c r="X1332" s="187" t="s">
        <v>9016</v>
      </c>
      <c r="Y1332" s="189"/>
      <c r="Z1332" s="189"/>
      <c r="AA1332" s="189"/>
      <c r="AB1332" s="189"/>
      <c r="AC1332" s="189"/>
      <c r="AD1332" s="189"/>
      <c r="AE1332" s="189"/>
      <c r="AF1332" s="189"/>
      <c r="AG1332" s="189"/>
      <c r="AH1332" s="189"/>
      <c r="AI1332" s="189"/>
      <c r="AJ1332" s="189"/>
      <c r="AK1332" s="189"/>
      <c r="AL1332" s="189"/>
      <c r="AM1332" s="189"/>
      <c r="AN1332" s="189"/>
      <c r="AO1332" s="189"/>
      <c r="AP1332" s="189"/>
      <c r="AQ1332" s="189"/>
      <c r="AR1332" s="189"/>
      <c r="AS1332" s="189"/>
    </row>
    <row r="1333" spans="1:45" ht="14.25" customHeight="1">
      <c r="A1333" s="143" t="s">
        <v>9017</v>
      </c>
      <c r="B1333" s="144" t="s">
        <v>7399</v>
      </c>
      <c r="C1333" s="144" t="s">
        <v>9018</v>
      </c>
      <c r="D1333" s="144" t="s">
        <v>7715</v>
      </c>
      <c r="E1333" s="145" t="s">
        <v>6757</v>
      </c>
      <c r="F1333" s="145" t="s">
        <v>25</v>
      </c>
      <c r="G1333" s="183">
        <v>44480</v>
      </c>
      <c r="H1333" s="183">
        <v>44845</v>
      </c>
      <c r="I1333" s="148" t="s">
        <v>361</v>
      </c>
      <c r="J1333" s="148">
        <f ca="1">H1333-CONTROLE!$A$2</f>
        <v>-405</v>
      </c>
      <c r="K1333" s="37" t="str">
        <f t="shared" ca="1" si="170"/>
        <v>ENCERRADO</v>
      </c>
      <c r="L1333" s="144" t="s">
        <v>1369</v>
      </c>
      <c r="M1333" s="144" t="s">
        <v>490</v>
      </c>
      <c r="N1333" s="184" t="s">
        <v>9019</v>
      </c>
      <c r="O1333" s="144" t="s">
        <v>1372</v>
      </c>
      <c r="P1333" s="144" t="s">
        <v>140</v>
      </c>
      <c r="Q1333" s="184" t="s">
        <v>9019</v>
      </c>
      <c r="R1333" s="144" t="s">
        <v>8971</v>
      </c>
      <c r="S1333" s="185" t="s">
        <v>1375</v>
      </c>
      <c r="T1333" s="186" t="s">
        <v>143</v>
      </c>
      <c r="U1333" s="190" t="s">
        <v>9020</v>
      </c>
      <c r="V1333" s="180" t="s">
        <v>1378</v>
      </c>
      <c r="W1333" s="704" t="s">
        <v>1379</v>
      </c>
      <c r="X1333" s="190" t="s">
        <v>9020</v>
      </c>
      <c r="Y1333" s="191"/>
      <c r="Z1333" s="191"/>
      <c r="AA1333" s="191"/>
      <c r="AB1333" s="191"/>
      <c r="AC1333" s="191"/>
      <c r="AD1333" s="191"/>
      <c r="AE1333" s="191"/>
      <c r="AF1333" s="191"/>
      <c r="AG1333" s="191"/>
      <c r="AH1333" s="191"/>
      <c r="AI1333" s="191"/>
      <c r="AJ1333" s="191"/>
      <c r="AK1333" s="191"/>
      <c r="AL1333" s="191"/>
      <c r="AM1333" s="191"/>
      <c r="AN1333" s="191"/>
      <c r="AO1333" s="191"/>
      <c r="AP1333" s="191"/>
      <c r="AQ1333" s="191"/>
      <c r="AR1333" s="191"/>
      <c r="AS1333" s="191"/>
    </row>
    <row r="1334" spans="1:45" ht="14.25" customHeight="1">
      <c r="A1334" s="143" t="s">
        <v>9017</v>
      </c>
      <c r="B1334" s="144" t="s">
        <v>7399</v>
      </c>
      <c r="C1334" s="144" t="s">
        <v>9018</v>
      </c>
      <c r="D1334" s="144" t="s">
        <v>7715</v>
      </c>
      <c r="E1334" s="145" t="s">
        <v>6757</v>
      </c>
      <c r="F1334" s="145" t="s">
        <v>25</v>
      </c>
      <c r="G1334" s="183">
        <v>44480</v>
      </c>
      <c r="H1334" s="183">
        <v>44845</v>
      </c>
      <c r="I1334" s="148" t="s">
        <v>361</v>
      </c>
      <c r="J1334" s="148">
        <f ca="1">H1334-CONTROLE!$A$2</f>
        <v>-405</v>
      </c>
      <c r="K1334" s="37" t="str">
        <f t="shared" ca="1" si="170"/>
        <v>ENCERRADO</v>
      </c>
      <c r="L1334" s="144" t="s">
        <v>1369</v>
      </c>
      <c r="M1334" s="144" t="s">
        <v>490</v>
      </c>
      <c r="N1334" s="184" t="s">
        <v>9019</v>
      </c>
      <c r="O1334" s="144" t="s">
        <v>1372</v>
      </c>
      <c r="P1334" s="144" t="s">
        <v>140</v>
      </c>
      <c r="Q1334" s="184" t="s">
        <v>9019</v>
      </c>
      <c r="R1334" s="144" t="s">
        <v>8973</v>
      </c>
      <c r="S1334" s="185" t="s">
        <v>1381</v>
      </c>
      <c r="T1334" s="186" t="s">
        <v>1382</v>
      </c>
      <c r="U1334" s="190" t="s">
        <v>9020</v>
      </c>
      <c r="V1334" s="180" t="s">
        <v>1383</v>
      </c>
      <c r="W1334" s="704" t="s">
        <v>8974</v>
      </c>
      <c r="X1334" s="190" t="s">
        <v>9020</v>
      </c>
      <c r="Y1334" s="191"/>
      <c r="Z1334" s="191"/>
      <c r="AA1334" s="191"/>
      <c r="AB1334" s="191"/>
      <c r="AC1334" s="191"/>
      <c r="AD1334" s="191"/>
      <c r="AE1334" s="191"/>
      <c r="AF1334" s="191"/>
      <c r="AG1334" s="191"/>
      <c r="AH1334" s="191"/>
      <c r="AI1334" s="191"/>
      <c r="AJ1334" s="191"/>
      <c r="AK1334" s="191"/>
      <c r="AL1334" s="191"/>
      <c r="AM1334" s="191"/>
      <c r="AN1334" s="191"/>
      <c r="AO1334" s="191"/>
      <c r="AP1334" s="191"/>
      <c r="AQ1334" s="191"/>
      <c r="AR1334" s="191"/>
      <c r="AS1334" s="191"/>
    </row>
    <row r="1335" spans="1:45" ht="14.25" customHeight="1">
      <c r="A1335" s="143" t="s">
        <v>9017</v>
      </c>
      <c r="B1335" s="144" t="s">
        <v>7399</v>
      </c>
      <c r="C1335" s="144" t="s">
        <v>9018</v>
      </c>
      <c r="D1335" s="144" t="s">
        <v>7715</v>
      </c>
      <c r="E1335" s="145" t="s">
        <v>6757</v>
      </c>
      <c r="F1335" s="145" t="s">
        <v>25</v>
      </c>
      <c r="G1335" s="183">
        <v>44480</v>
      </c>
      <c r="H1335" s="183">
        <v>44845</v>
      </c>
      <c r="I1335" s="148" t="s">
        <v>361</v>
      </c>
      <c r="J1335" s="148">
        <f ca="1">H1335-CONTROLE!$A$2</f>
        <v>-405</v>
      </c>
      <c r="K1335" s="37" t="str">
        <f t="shared" ca="1" si="170"/>
        <v>ENCERRADO</v>
      </c>
      <c r="L1335" s="144" t="s">
        <v>1369</v>
      </c>
      <c r="M1335" s="144" t="s">
        <v>490</v>
      </c>
      <c r="N1335" s="184" t="s">
        <v>9019</v>
      </c>
      <c r="O1335" s="144" t="s">
        <v>1372</v>
      </c>
      <c r="P1335" s="144" t="s">
        <v>140</v>
      </c>
      <c r="Q1335" s="184" t="s">
        <v>9019</v>
      </c>
      <c r="R1335" s="144" t="s">
        <v>8975</v>
      </c>
      <c r="S1335" s="185" t="s">
        <v>1378</v>
      </c>
      <c r="T1335" s="186" t="s">
        <v>1379</v>
      </c>
      <c r="U1335" s="190" t="s">
        <v>9020</v>
      </c>
      <c r="V1335" s="180" t="s">
        <v>1375</v>
      </c>
      <c r="W1335" s="704" t="s">
        <v>143</v>
      </c>
      <c r="X1335" s="190" t="s">
        <v>9020</v>
      </c>
      <c r="Y1335" s="191"/>
      <c r="Z1335" s="191"/>
      <c r="AA1335" s="191"/>
      <c r="AB1335" s="191"/>
      <c r="AC1335" s="191"/>
      <c r="AD1335" s="191"/>
      <c r="AE1335" s="191"/>
      <c r="AF1335" s="191"/>
      <c r="AG1335" s="191"/>
      <c r="AH1335" s="191"/>
      <c r="AI1335" s="191"/>
      <c r="AJ1335" s="191"/>
      <c r="AK1335" s="191"/>
      <c r="AL1335" s="191"/>
      <c r="AM1335" s="191"/>
      <c r="AN1335" s="191"/>
      <c r="AO1335" s="191"/>
      <c r="AP1335" s="191"/>
      <c r="AQ1335" s="191"/>
      <c r="AR1335" s="191"/>
      <c r="AS1335" s="191"/>
    </row>
    <row r="1336" spans="1:45" ht="14.25" customHeight="1">
      <c r="A1336" s="58" t="s">
        <v>9021</v>
      </c>
      <c r="B1336" s="55" t="s">
        <v>7399</v>
      </c>
      <c r="C1336" s="55" t="s">
        <v>9022</v>
      </c>
      <c r="D1336" s="55" t="s">
        <v>7725</v>
      </c>
      <c r="E1336" s="49" t="s">
        <v>6757</v>
      </c>
      <c r="F1336" s="49" t="s">
        <v>25</v>
      </c>
      <c r="G1336" s="44">
        <v>44482</v>
      </c>
      <c r="H1336" s="44">
        <v>44847</v>
      </c>
      <c r="I1336" s="45" t="s">
        <v>361</v>
      </c>
      <c r="J1336" s="45">
        <f ca="1">H1336-CONTROLE!$A$2</f>
        <v>-403</v>
      </c>
      <c r="K1336" s="37" t="str">
        <f t="shared" ca="1" si="170"/>
        <v>ENCERRADO</v>
      </c>
      <c r="L1336" s="55" t="s">
        <v>1369</v>
      </c>
      <c r="M1336" s="55" t="s">
        <v>490</v>
      </c>
      <c r="N1336" s="128" t="s">
        <v>9023</v>
      </c>
      <c r="O1336" s="55" t="s">
        <v>1372</v>
      </c>
      <c r="P1336" s="55" t="s">
        <v>140</v>
      </c>
      <c r="Q1336" s="128" t="s">
        <v>9023</v>
      </c>
      <c r="R1336" s="55" t="s">
        <v>8971</v>
      </c>
      <c r="S1336" s="555" t="s">
        <v>1375</v>
      </c>
      <c r="T1336" s="590" t="s">
        <v>143</v>
      </c>
      <c r="U1336" s="701" t="s">
        <v>9024</v>
      </c>
      <c r="V1336" s="125" t="s">
        <v>1378</v>
      </c>
      <c r="W1336" s="701" t="s">
        <v>1379</v>
      </c>
      <c r="X1336" s="701" t="s">
        <v>9024</v>
      </c>
      <c r="Y1336" s="189"/>
      <c r="Z1336" s="189"/>
      <c r="AA1336" s="189"/>
      <c r="AB1336" s="189"/>
      <c r="AC1336" s="189"/>
      <c r="AD1336" s="189"/>
      <c r="AE1336" s="189"/>
      <c r="AF1336" s="189"/>
      <c r="AG1336" s="189"/>
      <c r="AH1336" s="189"/>
      <c r="AI1336" s="189"/>
      <c r="AJ1336" s="189"/>
      <c r="AK1336" s="189"/>
      <c r="AL1336" s="189"/>
      <c r="AM1336" s="189"/>
      <c r="AN1336" s="189"/>
      <c r="AO1336" s="189"/>
      <c r="AP1336" s="189"/>
      <c r="AQ1336" s="189"/>
      <c r="AR1336" s="189"/>
      <c r="AS1336" s="189"/>
    </row>
    <row r="1337" spans="1:45" ht="14.25" customHeight="1">
      <c r="A1337" s="58" t="s">
        <v>9021</v>
      </c>
      <c r="B1337" s="55" t="s">
        <v>7399</v>
      </c>
      <c r="C1337" s="55" t="s">
        <v>9022</v>
      </c>
      <c r="D1337" s="55" t="s">
        <v>7725</v>
      </c>
      <c r="E1337" s="49" t="s">
        <v>6757</v>
      </c>
      <c r="F1337" s="49" t="s">
        <v>25</v>
      </c>
      <c r="G1337" s="44">
        <v>44482</v>
      </c>
      <c r="H1337" s="44">
        <v>44847</v>
      </c>
      <c r="I1337" s="45" t="s">
        <v>361</v>
      </c>
      <c r="J1337" s="45">
        <f ca="1">H1337-CONTROLE!$A$2</f>
        <v>-403</v>
      </c>
      <c r="K1337" s="37" t="str">
        <f t="shared" ca="1" si="170"/>
        <v>ENCERRADO</v>
      </c>
      <c r="L1337" s="55" t="s">
        <v>1369</v>
      </c>
      <c r="M1337" s="55" t="s">
        <v>490</v>
      </c>
      <c r="N1337" s="128" t="s">
        <v>9023</v>
      </c>
      <c r="O1337" s="55" t="s">
        <v>1372</v>
      </c>
      <c r="P1337" s="55" t="s">
        <v>140</v>
      </c>
      <c r="Q1337" s="128" t="s">
        <v>9023</v>
      </c>
      <c r="R1337" s="55" t="s">
        <v>8973</v>
      </c>
      <c r="S1337" s="555" t="s">
        <v>1381</v>
      </c>
      <c r="T1337" s="590" t="s">
        <v>1382</v>
      </c>
      <c r="U1337" s="701" t="s">
        <v>9024</v>
      </c>
      <c r="V1337" s="125" t="s">
        <v>1383</v>
      </c>
      <c r="W1337" s="701" t="s">
        <v>8974</v>
      </c>
      <c r="X1337" s="701" t="s">
        <v>9024</v>
      </c>
      <c r="Y1337" s="189"/>
      <c r="Z1337" s="189"/>
      <c r="AA1337" s="189"/>
      <c r="AB1337" s="189"/>
      <c r="AC1337" s="189"/>
      <c r="AD1337" s="189"/>
      <c r="AE1337" s="189"/>
      <c r="AF1337" s="189"/>
      <c r="AG1337" s="189"/>
      <c r="AH1337" s="189"/>
      <c r="AI1337" s="189"/>
      <c r="AJ1337" s="189"/>
      <c r="AK1337" s="189"/>
      <c r="AL1337" s="189"/>
      <c r="AM1337" s="189"/>
      <c r="AN1337" s="189"/>
      <c r="AO1337" s="189"/>
      <c r="AP1337" s="189"/>
      <c r="AQ1337" s="189"/>
      <c r="AR1337" s="189"/>
      <c r="AS1337" s="189"/>
    </row>
    <row r="1338" spans="1:45" ht="14.25" customHeight="1">
      <c r="A1338" s="58" t="s">
        <v>9021</v>
      </c>
      <c r="B1338" s="55" t="s">
        <v>7399</v>
      </c>
      <c r="C1338" s="55" t="s">
        <v>9022</v>
      </c>
      <c r="D1338" s="55" t="s">
        <v>7725</v>
      </c>
      <c r="E1338" s="49" t="s">
        <v>6757</v>
      </c>
      <c r="F1338" s="49" t="s">
        <v>25</v>
      </c>
      <c r="G1338" s="44">
        <v>44482</v>
      </c>
      <c r="H1338" s="44">
        <v>44847</v>
      </c>
      <c r="I1338" s="45" t="s">
        <v>361</v>
      </c>
      <c r="J1338" s="45">
        <f ca="1">H1338-CONTROLE!$A$2</f>
        <v>-403</v>
      </c>
      <c r="K1338" s="37" t="str">
        <f t="shared" ca="1" si="170"/>
        <v>ENCERRADO</v>
      </c>
      <c r="L1338" s="55" t="s">
        <v>1369</v>
      </c>
      <c r="M1338" s="55" t="s">
        <v>490</v>
      </c>
      <c r="N1338" s="128" t="s">
        <v>9023</v>
      </c>
      <c r="O1338" s="55" t="s">
        <v>1372</v>
      </c>
      <c r="P1338" s="55" t="s">
        <v>140</v>
      </c>
      <c r="Q1338" s="128" t="s">
        <v>9023</v>
      </c>
      <c r="R1338" s="55" t="s">
        <v>8975</v>
      </c>
      <c r="S1338" s="555" t="s">
        <v>1378</v>
      </c>
      <c r="T1338" s="590" t="s">
        <v>1379</v>
      </c>
      <c r="U1338" s="701" t="s">
        <v>9024</v>
      </c>
      <c r="V1338" s="125" t="s">
        <v>1375</v>
      </c>
      <c r="W1338" s="701" t="s">
        <v>143</v>
      </c>
      <c r="X1338" s="701" t="s">
        <v>9024</v>
      </c>
      <c r="Y1338" s="189"/>
      <c r="Z1338" s="189"/>
      <c r="AA1338" s="189"/>
      <c r="AB1338" s="189"/>
      <c r="AC1338" s="189"/>
      <c r="AD1338" s="189"/>
      <c r="AE1338" s="189"/>
      <c r="AF1338" s="189"/>
      <c r="AG1338" s="189"/>
      <c r="AH1338" s="189"/>
      <c r="AI1338" s="189"/>
      <c r="AJ1338" s="189"/>
      <c r="AK1338" s="189"/>
      <c r="AL1338" s="189"/>
      <c r="AM1338" s="189"/>
      <c r="AN1338" s="189"/>
      <c r="AO1338" s="189"/>
      <c r="AP1338" s="189"/>
      <c r="AQ1338" s="189"/>
      <c r="AR1338" s="189"/>
      <c r="AS1338" s="189"/>
    </row>
    <row r="1339" spans="1:45" ht="14.25" customHeight="1">
      <c r="A1339" s="143" t="s">
        <v>9025</v>
      </c>
      <c r="B1339" s="144" t="s">
        <v>9026</v>
      </c>
      <c r="C1339" s="144"/>
      <c r="D1339" s="144" t="s">
        <v>2643</v>
      </c>
      <c r="E1339" s="145" t="s">
        <v>2644</v>
      </c>
      <c r="F1339" s="145" t="s">
        <v>25</v>
      </c>
      <c r="G1339" s="183">
        <v>44520</v>
      </c>
      <c r="H1339" s="183">
        <v>44885</v>
      </c>
      <c r="I1339" s="148" t="s">
        <v>55</v>
      </c>
      <c r="J1339" s="148">
        <f ca="1">H1339-CONTROLE!$A$2</f>
        <v>-365</v>
      </c>
      <c r="K1339" s="37" t="str">
        <f t="shared" ca="1" si="170"/>
        <v>ENCERRADO</v>
      </c>
      <c r="L1339" s="144" t="s">
        <v>105</v>
      </c>
      <c r="M1339" s="705" t="s">
        <v>7860</v>
      </c>
      <c r="N1339" s="184" t="s">
        <v>9027</v>
      </c>
      <c r="O1339" s="144" t="s">
        <v>9028</v>
      </c>
      <c r="P1339" s="144" t="s">
        <v>9029</v>
      </c>
      <c r="Q1339" s="184" t="s">
        <v>9027</v>
      </c>
      <c r="R1339" s="144" t="s">
        <v>104</v>
      </c>
      <c r="S1339" s="185" t="s">
        <v>99</v>
      </c>
      <c r="T1339" s="186" t="s">
        <v>100</v>
      </c>
      <c r="U1339" s="190" t="s">
        <v>9030</v>
      </c>
      <c r="V1339" s="180" t="s">
        <v>2649</v>
      </c>
      <c r="W1339" s="704" t="s">
        <v>107</v>
      </c>
      <c r="X1339" s="190" t="s">
        <v>9030</v>
      </c>
      <c r="Y1339" s="191"/>
      <c r="Z1339" s="191"/>
      <c r="AA1339" s="191"/>
      <c r="AB1339" s="191"/>
      <c r="AC1339" s="191"/>
      <c r="AD1339" s="191"/>
      <c r="AE1339" s="191"/>
      <c r="AF1339" s="191"/>
      <c r="AG1339" s="191"/>
      <c r="AH1339" s="191"/>
      <c r="AI1339" s="191"/>
      <c r="AJ1339" s="191"/>
      <c r="AK1339" s="191"/>
      <c r="AL1339" s="191"/>
      <c r="AM1339" s="191"/>
      <c r="AN1339" s="191"/>
      <c r="AO1339" s="191"/>
      <c r="AP1339" s="191"/>
      <c r="AQ1339" s="191"/>
      <c r="AR1339" s="191"/>
      <c r="AS1339" s="191"/>
    </row>
    <row r="1340" spans="1:45" ht="14.25" customHeight="1">
      <c r="A1340" s="143" t="s">
        <v>9031</v>
      </c>
      <c r="B1340" s="144" t="s">
        <v>8323</v>
      </c>
      <c r="C1340" s="144" t="s">
        <v>9032</v>
      </c>
      <c r="D1340" s="135" t="s">
        <v>8325</v>
      </c>
      <c r="E1340" s="145" t="s">
        <v>1103</v>
      </c>
      <c r="F1340" s="145" t="s">
        <v>198</v>
      </c>
      <c r="G1340" s="183">
        <v>44546</v>
      </c>
      <c r="H1340" s="183">
        <v>45154</v>
      </c>
      <c r="I1340" s="148" t="s">
        <v>633</v>
      </c>
      <c r="J1340" s="148">
        <f ca="1">H1340-CONTROLE!$A$2</f>
        <v>-96</v>
      </c>
      <c r="K1340" s="142" t="s">
        <v>9033</v>
      </c>
      <c r="L1340" s="144" t="s">
        <v>509</v>
      </c>
      <c r="M1340" s="144" t="s">
        <v>510</v>
      </c>
      <c r="N1340" s="184" t="s">
        <v>9034</v>
      </c>
      <c r="O1340" s="185" t="s">
        <v>512</v>
      </c>
      <c r="P1340" s="186" t="s">
        <v>1888</v>
      </c>
      <c r="Q1340" s="184" t="s">
        <v>9034</v>
      </c>
      <c r="R1340" s="144" t="s">
        <v>9035</v>
      </c>
      <c r="S1340" s="185" t="s">
        <v>512</v>
      </c>
      <c r="T1340" s="186" t="s">
        <v>1888</v>
      </c>
      <c r="U1340" s="190" t="s">
        <v>9036</v>
      </c>
      <c r="V1340" s="180" t="s">
        <v>519</v>
      </c>
      <c r="W1340" s="186" t="s">
        <v>520</v>
      </c>
      <c r="X1340" s="190" t="s">
        <v>9036</v>
      </c>
      <c r="Y1340" s="191"/>
      <c r="Z1340" s="191"/>
      <c r="AA1340" s="191"/>
      <c r="AB1340" s="191"/>
      <c r="AC1340" s="191"/>
      <c r="AD1340" s="191"/>
      <c r="AE1340" s="191"/>
      <c r="AF1340" s="191"/>
      <c r="AG1340" s="191"/>
      <c r="AH1340" s="191"/>
      <c r="AI1340" s="191"/>
      <c r="AJ1340" s="191"/>
      <c r="AK1340" s="191"/>
      <c r="AL1340" s="191"/>
      <c r="AM1340" s="191"/>
      <c r="AN1340" s="191"/>
      <c r="AO1340" s="191"/>
      <c r="AP1340" s="191"/>
      <c r="AQ1340" s="191"/>
      <c r="AR1340" s="191"/>
      <c r="AS1340" s="191"/>
    </row>
    <row r="1341" spans="1:45" ht="14.25" customHeight="1">
      <c r="A1341" s="143" t="s">
        <v>9031</v>
      </c>
      <c r="B1341" s="144" t="s">
        <v>8323</v>
      </c>
      <c r="C1341" s="144" t="s">
        <v>9032</v>
      </c>
      <c r="D1341" s="135" t="s">
        <v>8325</v>
      </c>
      <c r="E1341" s="145" t="s">
        <v>1103</v>
      </c>
      <c r="F1341" s="145" t="s">
        <v>198</v>
      </c>
      <c r="G1341" s="183">
        <v>44546</v>
      </c>
      <c r="H1341" s="183">
        <v>45154</v>
      </c>
      <c r="I1341" s="148" t="s">
        <v>633</v>
      </c>
      <c r="J1341" s="148">
        <f ca="1">H1341-CONTROLE!$A$2</f>
        <v>-96</v>
      </c>
      <c r="K1341" s="142" t="s">
        <v>9033</v>
      </c>
      <c r="L1341" s="144" t="s">
        <v>509</v>
      </c>
      <c r="M1341" s="144" t="s">
        <v>510</v>
      </c>
      <c r="N1341" s="184" t="s">
        <v>9034</v>
      </c>
      <c r="O1341" s="185" t="s">
        <v>512</v>
      </c>
      <c r="P1341" s="186" t="s">
        <v>1888</v>
      </c>
      <c r="Q1341" s="184" t="s">
        <v>9034</v>
      </c>
      <c r="R1341" s="144" t="s">
        <v>9035</v>
      </c>
      <c r="S1341" s="185" t="s">
        <v>512</v>
      </c>
      <c r="T1341" s="186" t="s">
        <v>1888</v>
      </c>
      <c r="U1341" s="190" t="s">
        <v>9036</v>
      </c>
      <c r="V1341" s="180" t="s">
        <v>515</v>
      </c>
      <c r="W1341" s="186" t="s">
        <v>516</v>
      </c>
      <c r="X1341" s="190" t="s">
        <v>9036</v>
      </c>
      <c r="Y1341" s="191"/>
      <c r="Z1341" s="191"/>
      <c r="AA1341" s="191"/>
      <c r="AB1341" s="191"/>
      <c r="AC1341" s="191"/>
      <c r="AD1341" s="191"/>
      <c r="AE1341" s="191"/>
      <c r="AF1341" s="191"/>
      <c r="AG1341" s="191"/>
      <c r="AH1341" s="191"/>
      <c r="AI1341" s="191"/>
      <c r="AJ1341" s="191"/>
      <c r="AK1341" s="191"/>
      <c r="AL1341" s="191"/>
      <c r="AM1341" s="191"/>
      <c r="AN1341" s="191"/>
      <c r="AO1341" s="191"/>
      <c r="AP1341" s="191"/>
      <c r="AQ1341" s="191"/>
      <c r="AR1341" s="191"/>
      <c r="AS1341" s="191"/>
    </row>
    <row r="1342" spans="1:45" ht="14.25" customHeight="1">
      <c r="A1342" s="143" t="s">
        <v>9031</v>
      </c>
      <c r="B1342" s="144" t="s">
        <v>8323</v>
      </c>
      <c r="C1342" s="144" t="s">
        <v>9032</v>
      </c>
      <c r="D1342" s="135" t="s">
        <v>8325</v>
      </c>
      <c r="E1342" s="145" t="s">
        <v>1103</v>
      </c>
      <c r="F1342" s="145" t="s">
        <v>198</v>
      </c>
      <c r="G1342" s="183">
        <v>44546</v>
      </c>
      <c r="H1342" s="183">
        <v>45154</v>
      </c>
      <c r="I1342" s="148" t="s">
        <v>633</v>
      </c>
      <c r="J1342" s="148">
        <f ca="1">H1342-CONTROLE!$A$2</f>
        <v>-96</v>
      </c>
      <c r="K1342" s="142" t="s">
        <v>9033</v>
      </c>
      <c r="L1342" s="144" t="s">
        <v>509</v>
      </c>
      <c r="M1342" s="144" t="s">
        <v>510</v>
      </c>
      <c r="N1342" s="184" t="s">
        <v>9034</v>
      </c>
      <c r="O1342" s="185" t="s">
        <v>512</v>
      </c>
      <c r="P1342" s="186" t="s">
        <v>1888</v>
      </c>
      <c r="Q1342" s="184" t="s">
        <v>9034</v>
      </c>
      <c r="R1342" s="144" t="s">
        <v>9037</v>
      </c>
      <c r="S1342" s="185" t="s">
        <v>6348</v>
      </c>
      <c r="T1342" s="186" t="s">
        <v>1237</v>
      </c>
      <c r="U1342" s="187" t="s">
        <v>9038</v>
      </c>
      <c r="V1342" s="180" t="s">
        <v>6343</v>
      </c>
      <c r="W1342" s="186" t="s">
        <v>4304</v>
      </c>
      <c r="X1342" s="190" t="s">
        <v>9039</v>
      </c>
      <c r="Y1342" s="191"/>
      <c r="Z1342" s="191"/>
      <c r="AA1342" s="191"/>
      <c r="AB1342" s="191"/>
      <c r="AC1342" s="191"/>
      <c r="AD1342" s="191"/>
      <c r="AE1342" s="191"/>
      <c r="AF1342" s="191"/>
      <c r="AG1342" s="191"/>
      <c r="AH1342" s="191"/>
      <c r="AI1342" s="191"/>
      <c r="AJ1342" s="191"/>
      <c r="AK1342" s="191"/>
      <c r="AL1342" s="191"/>
      <c r="AM1342" s="191"/>
      <c r="AN1342" s="191"/>
      <c r="AO1342" s="191"/>
      <c r="AP1342" s="191"/>
      <c r="AQ1342" s="191"/>
      <c r="AR1342" s="191"/>
      <c r="AS1342" s="191"/>
    </row>
    <row r="1343" spans="1:45" ht="14.25" customHeight="1">
      <c r="A1343" s="58" t="s">
        <v>9040</v>
      </c>
      <c r="B1343" s="55" t="s">
        <v>9041</v>
      </c>
      <c r="C1343" s="55"/>
      <c r="D1343" s="55" t="s">
        <v>9042</v>
      </c>
      <c r="E1343" s="49" t="s">
        <v>8925</v>
      </c>
      <c r="F1343" s="49" t="s">
        <v>25</v>
      </c>
      <c r="G1343" s="44">
        <v>44540</v>
      </c>
      <c r="H1343" s="44">
        <v>44905</v>
      </c>
      <c r="I1343" s="45" t="s">
        <v>26</v>
      </c>
      <c r="J1343" s="45">
        <f ca="1">H1343-CONTROLE!$A$2</f>
        <v>-345</v>
      </c>
      <c r="K1343" s="37" t="str">
        <f t="shared" ref="K1343:K1377" ca="1" si="171">IF(J1343&lt;=0,"ENCERRADO",IF(J1343&lt;=30,"URGENTE",IF(J1343&lt;=90,"PROVIDÊNCIAS","VIGENTE")))</f>
        <v>ENCERRADO</v>
      </c>
      <c r="L1343" s="55" t="s">
        <v>7936</v>
      </c>
      <c r="M1343" s="55" t="s">
        <v>2195</v>
      </c>
      <c r="N1343" s="128" t="s">
        <v>9043</v>
      </c>
      <c r="O1343" s="55" t="s">
        <v>4280</v>
      </c>
      <c r="P1343" s="55" t="s">
        <v>4281</v>
      </c>
      <c r="Q1343" s="128" t="s">
        <v>9043</v>
      </c>
      <c r="R1343" s="55" t="s">
        <v>1270</v>
      </c>
      <c r="S1343" s="555" t="s">
        <v>4671</v>
      </c>
      <c r="T1343" s="590" t="s">
        <v>4672</v>
      </c>
      <c r="U1343" s="701" t="s">
        <v>9044</v>
      </c>
      <c r="V1343" s="125" t="s">
        <v>6472</v>
      </c>
      <c r="W1343" s="701" t="s">
        <v>103</v>
      </c>
      <c r="X1343" s="701" t="s">
        <v>9044</v>
      </c>
      <c r="Y1343" s="189"/>
      <c r="Z1343" s="189"/>
      <c r="AA1343" s="189"/>
      <c r="AB1343" s="189"/>
      <c r="AC1343" s="189"/>
      <c r="AD1343" s="189"/>
      <c r="AE1343" s="189"/>
      <c r="AF1343" s="189"/>
      <c r="AG1343" s="189"/>
      <c r="AH1343" s="189"/>
      <c r="AI1343" s="189"/>
      <c r="AJ1343" s="189"/>
      <c r="AK1343" s="189"/>
      <c r="AL1343" s="189"/>
      <c r="AM1343" s="189"/>
      <c r="AN1343" s="189"/>
      <c r="AO1343" s="189"/>
      <c r="AP1343" s="189"/>
      <c r="AQ1343" s="189"/>
      <c r="AR1343" s="189"/>
      <c r="AS1343" s="189"/>
    </row>
    <row r="1344" spans="1:45" ht="14.25" customHeight="1">
      <c r="A1344" s="58" t="s">
        <v>9040</v>
      </c>
      <c r="B1344" s="55" t="s">
        <v>9041</v>
      </c>
      <c r="C1344" s="55"/>
      <c r="D1344" s="55" t="s">
        <v>9042</v>
      </c>
      <c r="E1344" s="49" t="s">
        <v>8925</v>
      </c>
      <c r="F1344" s="49" t="s">
        <v>25</v>
      </c>
      <c r="G1344" s="44">
        <v>44540</v>
      </c>
      <c r="H1344" s="44">
        <v>44905</v>
      </c>
      <c r="I1344" s="45" t="s">
        <v>26</v>
      </c>
      <c r="J1344" s="45">
        <f ca="1">H1344-CONTROLE!$A$2</f>
        <v>-345</v>
      </c>
      <c r="K1344" s="37" t="str">
        <f t="shared" ca="1" si="171"/>
        <v>ENCERRADO</v>
      </c>
      <c r="L1344" s="55" t="s">
        <v>7936</v>
      </c>
      <c r="M1344" s="55" t="s">
        <v>2195</v>
      </c>
      <c r="N1344" s="128" t="s">
        <v>9043</v>
      </c>
      <c r="O1344" s="55" t="s">
        <v>4280</v>
      </c>
      <c r="P1344" s="55" t="s">
        <v>4281</v>
      </c>
      <c r="Q1344" s="128" t="s">
        <v>9043</v>
      </c>
      <c r="R1344" s="55" t="s">
        <v>9045</v>
      </c>
      <c r="S1344" s="555" t="s">
        <v>2207</v>
      </c>
      <c r="T1344" s="590" t="s">
        <v>2208</v>
      </c>
      <c r="U1344" s="701" t="s">
        <v>9046</v>
      </c>
      <c r="V1344" s="125" t="s">
        <v>7047</v>
      </c>
      <c r="W1344" s="701" t="s">
        <v>1082</v>
      </c>
      <c r="X1344" s="701" t="s">
        <v>9046</v>
      </c>
      <c r="Y1344" s="189"/>
      <c r="Z1344" s="189"/>
      <c r="AA1344" s="189"/>
      <c r="AB1344" s="189"/>
      <c r="AC1344" s="189"/>
      <c r="AD1344" s="189"/>
      <c r="AE1344" s="189"/>
      <c r="AF1344" s="189"/>
      <c r="AG1344" s="189"/>
      <c r="AH1344" s="189"/>
      <c r="AI1344" s="189"/>
      <c r="AJ1344" s="189"/>
      <c r="AK1344" s="189"/>
      <c r="AL1344" s="189"/>
      <c r="AM1344" s="189"/>
      <c r="AN1344" s="189"/>
      <c r="AO1344" s="189"/>
      <c r="AP1344" s="189"/>
      <c r="AQ1344" s="189"/>
      <c r="AR1344" s="189"/>
      <c r="AS1344" s="189"/>
    </row>
    <row r="1345" spans="1:45" ht="14.25" customHeight="1">
      <c r="A1345" s="58" t="s">
        <v>9040</v>
      </c>
      <c r="B1345" s="55" t="s">
        <v>9041</v>
      </c>
      <c r="C1345" s="55"/>
      <c r="D1345" s="55" t="s">
        <v>9042</v>
      </c>
      <c r="E1345" s="49" t="s">
        <v>8925</v>
      </c>
      <c r="F1345" s="49" t="s">
        <v>25</v>
      </c>
      <c r="G1345" s="44">
        <v>44540</v>
      </c>
      <c r="H1345" s="44">
        <v>44905</v>
      </c>
      <c r="I1345" s="45" t="s">
        <v>26</v>
      </c>
      <c r="J1345" s="45">
        <f ca="1">H1345-CONTROLE!$A$2</f>
        <v>-345</v>
      </c>
      <c r="K1345" s="37" t="str">
        <f t="shared" ca="1" si="171"/>
        <v>ENCERRADO</v>
      </c>
      <c r="L1345" s="55" t="s">
        <v>7936</v>
      </c>
      <c r="M1345" s="55" t="s">
        <v>2195</v>
      </c>
      <c r="N1345" s="128" t="s">
        <v>9043</v>
      </c>
      <c r="O1345" s="55" t="s">
        <v>4280</v>
      </c>
      <c r="P1345" s="55" t="s">
        <v>4281</v>
      </c>
      <c r="Q1345" s="128" t="s">
        <v>9043</v>
      </c>
      <c r="R1345" s="55" t="s">
        <v>9047</v>
      </c>
      <c r="S1345" s="555" t="s">
        <v>4943</v>
      </c>
      <c r="T1345" s="590" t="s">
        <v>4944</v>
      </c>
      <c r="U1345" s="701" t="s">
        <v>9048</v>
      </c>
      <c r="V1345" s="125" t="s">
        <v>7953</v>
      </c>
      <c r="W1345" s="701" t="s">
        <v>7954</v>
      </c>
      <c r="X1345" s="701" t="s">
        <v>9048</v>
      </c>
      <c r="Y1345" s="189"/>
      <c r="Z1345" s="189"/>
      <c r="AA1345" s="189"/>
      <c r="AB1345" s="189"/>
      <c r="AC1345" s="189"/>
      <c r="AD1345" s="189"/>
      <c r="AE1345" s="189"/>
      <c r="AF1345" s="189"/>
      <c r="AG1345" s="189"/>
      <c r="AH1345" s="189"/>
      <c r="AI1345" s="189"/>
      <c r="AJ1345" s="189"/>
      <c r="AK1345" s="189"/>
      <c r="AL1345" s="189"/>
      <c r="AM1345" s="189"/>
      <c r="AN1345" s="189"/>
      <c r="AO1345" s="189"/>
      <c r="AP1345" s="189"/>
      <c r="AQ1345" s="189"/>
      <c r="AR1345" s="189"/>
      <c r="AS1345" s="189"/>
    </row>
    <row r="1346" spans="1:45" ht="14.25" customHeight="1">
      <c r="A1346" s="58" t="s">
        <v>9040</v>
      </c>
      <c r="B1346" s="55" t="s">
        <v>9041</v>
      </c>
      <c r="C1346" s="55"/>
      <c r="D1346" s="55" t="s">
        <v>9042</v>
      </c>
      <c r="E1346" s="49" t="s">
        <v>8925</v>
      </c>
      <c r="F1346" s="49" t="s">
        <v>25</v>
      </c>
      <c r="G1346" s="44">
        <v>44540</v>
      </c>
      <c r="H1346" s="44">
        <v>44905</v>
      </c>
      <c r="I1346" s="45" t="s">
        <v>26</v>
      </c>
      <c r="J1346" s="45">
        <f ca="1">H1346-CONTROLE!$A$2</f>
        <v>-345</v>
      </c>
      <c r="K1346" s="37" t="str">
        <f t="shared" ca="1" si="171"/>
        <v>ENCERRADO</v>
      </c>
      <c r="L1346" s="55" t="s">
        <v>7936</v>
      </c>
      <c r="M1346" s="55" t="s">
        <v>2195</v>
      </c>
      <c r="N1346" s="128" t="s">
        <v>9043</v>
      </c>
      <c r="O1346" s="55" t="s">
        <v>4280</v>
      </c>
      <c r="P1346" s="55" t="s">
        <v>4281</v>
      </c>
      <c r="Q1346" s="128" t="s">
        <v>9043</v>
      </c>
      <c r="R1346" s="55" t="s">
        <v>9049</v>
      </c>
      <c r="S1346" s="555" t="s">
        <v>2174</v>
      </c>
      <c r="T1346" s="590" t="s">
        <v>2544</v>
      </c>
      <c r="U1346" s="701" t="s">
        <v>9050</v>
      </c>
      <c r="V1346" s="125" t="s">
        <v>9051</v>
      </c>
      <c r="W1346" s="701" t="s">
        <v>9052</v>
      </c>
      <c r="X1346" s="701" t="s">
        <v>9050</v>
      </c>
      <c r="Y1346" s="189"/>
      <c r="Z1346" s="189"/>
      <c r="AA1346" s="189"/>
      <c r="AB1346" s="189"/>
      <c r="AC1346" s="189"/>
      <c r="AD1346" s="189"/>
      <c r="AE1346" s="189"/>
      <c r="AF1346" s="189"/>
      <c r="AG1346" s="189"/>
      <c r="AH1346" s="189"/>
      <c r="AI1346" s="189"/>
      <c r="AJ1346" s="189"/>
      <c r="AK1346" s="189"/>
      <c r="AL1346" s="189"/>
      <c r="AM1346" s="189"/>
      <c r="AN1346" s="189"/>
      <c r="AO1346" s="189"/>
      <c r="AP1346" s="189"/>
      <c r="AQ1346" s="189"/>
      <c r="AR1346" s="189"/>
      <c r="AS1346" s="189"/>
    </row>
    <row r="1347" spans="1:45" ht="14.25" customHeight="1">
      <c r="A1347" s="58" t="s">
        <v>9040</v>
      </c>
      <c r="B1347" s="55" t="s">
        <v>9041</v>
      </c>
      <c r="C1347" s="55"/>
      <c r="D1347" s="55" t="s">
        <v>9042</v>
      </c>
      <c r="E1347" s="49" t="s">
        <v>8925</v>
      </c>
      <c r="F1347" s="49" t="s">
        <v>25</v>
      </c>
      <c r="G1347" s="44">
        <v>44540</v>
      </c>
      <c r="H1347" s="44">
        <v>44905</v>
      </c>
      <c r="I1347" s="45" t="s">
        <v>26</v>
      </c>
      <c r="J1347" s="45">
        <f ca="1">H1347-CONTROLE!$A$2</f>
        <v>-345</v>
      </c>
      <c r="K1347" s="37" t="str">
        <f t="shared" ca="1" si="171"/>
        <v>ENCERRADO</v>
      </c>
      <c r="L1347" s="55" t="s">
        <v>7936</v>
      </c>
      <c r="M1347" s="55" t="s">
        <v>2195</v>
      </c>
      <c r="N1347" s="128" t="s">
        <v>9043</v>
      </c>
      <c r="O1347" s="55" t="s">
        <v>4280</v>
      </c>
      <c r="P1347" s="55" t="s">
        <v>4281</v>
      </c>
      <c r="Q1347" s="128" t="s">
        <v>9043</v>
      </c>
      <c r="R1347" s="55" t="s">
        <v>9053</v>
      </c>
      <c r="S1347" s="555" t="s">
        <v>9054</v>
      </c>
      <c r="T1347" s="590" t="s">
        <v>7957</v>
      </c>
      <c r="U1347" s="701" t="s">
        <v>9055</v>
      </c>
      <c r="V1347" s="125" t="s">
        <v>9056</v>
      </c>
      <c r="W1347" s="701" t="s">
        <v>1735</v>
      </c>
      <c r="X1347" s="701" t="s">
        <v>9055</v>
      </c>
      <c r="Y1347" s="189"/>
      <c r="Z1347" s="189"/>
      <c r="AA1347" s="189"/>
      <c r="AB1347" s="189"/>
      <c r="AC1347" s="189"/>
      <c r="AD1347" s="189"/>
      <c r="AE1347" s="189"/>
      <c r="AF1347" s="189"/>
      <c r="AG1347" s="189"/>
      <c r="AH1347" s="189"/>
      <c r="AI1347" s="189"/>
      <c r="AJ1347" s="189"/>
      <c r="AK1347" s="189"/>
      <c r="AL1347" s="189"/>
      <c r="AM1347" s="189"/>
      <c r="AN1347" s="189"/>
      <c r="AO1347" s="189"/>
      <c r="AP1347" s="189"/>
      <c r="AQ1347" s="189"/>
      <c r="AR1347" s="189"/>
      <c r="AS1347" s="189"/>
    </row>
    <row r="1348" spans="1:45" ht="14.25" customHeight="1">
      <c r="A1348" s="58" t="s">
        <v>9040</v>
      </c>
      <c r="B1348" s="55" t="s">
        <v>9041</v>
      </c>
      <c r="C1348" s="55"/>
      <c r="D1348" s="55" t="s">
        <v>9042</v>
      </c>
      <c r="E1348" s="49" t="s">
        <v>8925</v>
      </c>
      <c r="F1348" s="49" t="s">
        <v>25</v>
      </c>
      <c r="G1348" s="44">
        <v>44540</v>
      </c>
      <c r="H1348" s="44">
        <v>44905</v>
      </c>
      <c r="I1348" s="45" t="s">
        <v>26</v>
      </c>
      <c r="J1348" s="45">
        <f ca="1">H1348-CONTROLE!$A$2</f>
        <v>-345</v>
      </c>
      <c r="K1348" s="37" t="str">
        <f t="shared" ca="1" si="171"/>
        <v>ENCERRADO</v>
      </c>
      <c r="L1348" s="55" t="s">
        <v>7936</v>
      </c>
      <c r="M1348" s="55" t="s">
        <v>2195</v>
      </c>
      <c r="N1348" s="128" t="s">
        <v>9043</v>
      </c>
      <c r="O1348" s="55" t="s">
        <v>4280</v>
      </c>
      <c r="P1348" s="55" t="s">
        <v>4281</v>
      </c>
      <c r="Q1348" s="128" t="s">
        <v>9043</v>
      </c>
      <c r="R1348" s="55" t="s">
        <v>9057</v>
      </c>
      <c r="S1348" s="555" t="s">
        <v>7034</v>
      </c>
      <c r="T1348" s="590" t="s">
        <v>7035</v>
      </c>
      <c r="U1348" s="701" t="s">
        <v>9058</v>
      </c>
      <c r="V1348" s="125" t="s">
        <v>9059</v>
      </c>
      <c r="W1348" s="701" t="s">
        <v>2183</v>
      </c>
      <c r="X1348" s="701" t="s">
        <v>9058</v>
      </c>
      <c r="Y1348" s="189"/>
      <c r="Z1348" s="189"/>
      <c r="AA1348" s="189"/>
      <c r="AB1348" s="189"/>
      <c r="AC1348" s="189"/>
      <c r="AD1348" s="189"/>
      <c r="AE1348" s="189"/>
      <c r="AF1348" s="189"/>
      <c r="AG1348" s="189"/>
      <c r="AH1348" s="189"/>
      <c r="AI1348" s="189"/>
      <c r="AJ1348" s="189"/>
      <c r="AK1348" s="189"/>
      <c r="AL1348" s="189"/>
      <c r="AM1348" s="189"/>
      <c r="AN1348" s="189"/>
      <c r="AO1348" s="189"/>
      <c r="AP1348" s="189"/>
      <c r="AQ1348" s="189"/>
      <c r="AR1348" s="189"/>
      <c r="AS1348" s="189"/>
    </row>
    <row r="1349" spans="1:45" ht="14.25" customHeight="1">
      <c r="A1349" s="58" t="s">
        <v>9040</v>
      </c>
      <c r="B1349" s="55" t="s">
        <v>9041</v>
      </c>
      <c r="C1349" s="55"/>
      <c r="D1349" s="55" t="s">
        <v>9042</v>
      </c>
      <c r="E1349" s="49" t="s">
        <v>8925</v>
      </c>
      <c r="F1349" s="49" t="s">
        <v>25</v>
      </c>
      <c r="G1349" s="44">
        <v>44540</v>
      </c>
      <c r="H1349" s="44">
        <v>44905</v>
      </c>
      <c r="I1349" s="45" t="s">
        <v>26</v>
      </c>
      <c r="J1349" s="45">
        <f ca="1">H1349-CONTROLE!$A$2</f>
        <v>-345</v>
      </c>
      <c r="K1349" s="37" t="str">
        <f t="shared" ca="1" si="171"/>
        <v>ENCERRADO</v>
      </c>
      <c r="L1349" s="55" t="s">
        <v>7936</v>
      </c>
      <c r="M1349" s="55" t="s">
        <v>2195</v>
      </c>
      <c r="N1349" s="128" t="s">
        <v>9043</v>
      </c>
      <c r="O1349" s="55" t="s">
        <v>4280</v>
      </c>
      <c r="P1349" s="55" t="s">
        <v>4281</v>
      </c>
      <c r="Q1349" s="128" t="s">
        <v>9043</v>
      </c>
      <c r="R1349" s="55" t="s">
        <v>9060</v>
      </c>
      <c r="S1349" s="555" t="s">
        <v>7936</v>
      </c>
      <c r="T1349" s="590" t="s">
        <v>2195</v>
      </c>
      <c r="U1349" s="701" t="s">
        <v>9061</v>
      </c>
      <c r="V1349" s="125" t="s">
        <v>9062</v>
      </c>
      <c r="W1349" s="701" t="s">
        <v>9063</v>
      </c>
      <c r="X1349" s="701" t="s">
        <v>9061</v>
      </c>
      <c r="Y1349" s="189"/>
      <c r="Z1349" s="189"/>
      <c r="AA1349" s="189"/>
      <c r="AB1349" s="189"/>
      <c r="AC1349" s="189"/>
      <c r="AD1349" s="189"/>
      <c r="AE1349" s="189"/>
      <c r="AF1349" s="189"/>
      <c r="AG1349" s="189"/>
      <c r="AH1349" s="189"/>
      <c r="AI1349" s="189"/>
      <c r="AJ1349" s="189"/>
      <c r="AK1349" s="189"/>
      <c r="AL1349" s="189"/>
      <c r="AM1349" s="189"/>
      <c r="AN1349" s="189"/>
      <c r="AO1349" s="189"/>
      <c r="AP1349" s="189"/>
      <c r="AQ1349" s="189"/>
      <c r="AR1349" s="189"/>
      <c r="AS1349" s="189"/>
    </row>
    <row r="1350" spans="1:45" ht="14.25" customHeight="1">
      <c r="A1350" s="58" t="s">
        <v>9040</v>
      </c>
      <c r="B1350" s="55" t="s">
        <v>9041</v>
      </c>
      <c r="C1350" s="55"/>
      <c r="D1350" s="55" t="s">
        <v>9042</v>
      </c>
      <c r="E1350" s="49" t="s">
        <v>8925</v>
      </c>
      <c r="F1350" s="49" t="s">
        <v>25</v>
      </c>
      <c r="G1350" s="44">
        <v>44540</v>
      </c>
      <c r="H1350" s="44">
        <v>44905</v>
      </c>
      <c r="I1350" s="45" t="s">
        <v>26</v>
      </c>
      <c r="J1350" s="45">
        <f ca="1">H1350-CONTROLE!$A$2</f>
        <v>-345</v>
      </c>
      <c r="K1350" s="37" t="str">
        <f t="shared" ca="1" si="171"/>
        <v>ENCERRADO</v>
      </c>
      <c r="L1350" s="55" t="s">
        <v>7936</v>
      </c>
      <c r="M1350" s="55" t="s">
        <v>2195</v>
      </c>
      <c r="N1350" s="128" t="s">
        <v>9043</v>
      </c>
      <c r="O1350" s="55" t="s">
        <v>4280</v>
      </c>
      <c r="P1350" s="55" t="s">
        <v>4281</v>
      </c>
      <c r="Q1350" s="128" t="s">
        <v>9043</v>
      </c>
      <c r="R1350" s="55" t="s">
        <v>9064</v>
      </c>
      <c r="S1350" s="555" t="s">
        <v>1455</v>
      </c>
      <c r="T1350" s="590" t="s">
        <v>1456</v>
      </c>
      <c r="U1350" s="701" t="s">
        <v>9065</v>
      </c>
      <c r="V1350" s="125" t="s">
        <v>8944</v>
      </c>
      <c r="W1350" s="701" t="s">
        <v>7967</v>
      </c>
      <c r="X1350" s="701" t="s">
        <v>9065</v>
      </c>
      <c r="Y1350" s="189"/>
      <c r="Z1350" s="189"/>
      <c r="AA1350" s="189"/>
      <c r="AB1350" s="189"/>
      <c r="AC1350" s="189"/>
      <c r="AD1350" s="189"/>
      <c r="AE1350" s="189"/>
      <c r="AF1350" s="189"/>
      <c r="AG1350" s="189"/>
      <c r="AH1350" s="189"/>
      <c r="AI1350" s="189"/>
      <c r="AJ1350" s="189"/>
      <c r="AK1350" s="189"/>
      <c r="AL1350" s="189"/>
      <c r="AM1350" s="189"/>
      <c r="AN1350" s="189"/>
      <c r="AO1350" s="189"/>
      <c r="AP1350" s="189"/>
      <c r="AQ1350" s="189"/>
      <c r="AR1350" s="189"/>
      <c r="AS1350" s="189"/>
    </row>
    <row r="1351" spans="1:45" ht="14.25" customHeight="1">
      <c r="A1351" s="58" t="s">
        <v>9040</v>
      </c>
      <c r="B1351" s="55" t="s">
        <v>9041</v>
      </c>
      <c r="C1351" s="55"/>
      <c r="D1351" s="55" t="s">
        <v>9042</v>
      </c>
      <c r="E1351" s="49" t="s">
        <v>8925</v>
      </c>
      <c r="F1351" s="49" t="s">
        <v>25</v>
      </c>
      <c r="G1351" s="44">
        <v>44540</v>
      </c>
      <c r="H1351" s="44">
        <v>44905</v>
      </c>
      <c r="I1351" s="45" t="s">
        <v>26</v>
      </c>
      <c r="J1351" s="45">
        <f ca="1">H1351-CONTROLE!$A$2</f>
        <v>-345</v>
      </c>
      <c r="K1351" s="37" t="str">
        <f t="shared" ca="1" si="171"/>
        <v>ENCERRADO</v>
      </c>
      <c r="L1351" s="55" t="s">
        <v>7936</v>
      </c>
      <c r="M1351" s="55" t="s">
        <v>2195</v>
      </c>
      <c r="N1351" s="128" t="s">
        <v>9043</v>
      </c>
      <c r="O1351" s="55" t="s">
        <v>4280</v>
      </c>
      <c r="P1351" s="55" t="s">
        <v>4281</v>
      </c>
      <c r="Q1351" s="128" t="s">
        <v>9043</v>
      </c>
      <c r="R1351" s="55" t="s">
        <v>9066</v>
      </c>
      <c r="S1351" s="555" t="s">
        <v>8946</v>
      </c>
      <c r="T1351" s="590" t="s">
        <v>7973</v>
      </c>
      <c r="U1351" s="701" t="s">
        <v>9067</v>
      </c>
      <c r="V1351" s="125" t="s">
        <v>5232</v>
      </c>
      <c r="W1351" s="701" t="s">
        <v>4057</v>
      </c>
      <c r="X1351" s="701" t="s">
        <v>9067</v>
      </c>
      <c r="Y1351" s="189"/>
      <c r="Z1351" s="189"/>
      <c r="AA1351" s="189"/>
      <c r="AB1351" s="189"/>
      <c r="AC1351" s="189"/>
      <c r="AD1351" s="189"/>
      <c r="AE1351" s="189"/>
      <c r="AF1351" s="189"/>
      <c r="AG1351" s="189"/>
      <c r="AH1351" s="189"/>
      <c r="AI1351" s="189"/>
      <c r="AJ1351" s="189"/>
      <c r="AK1351" s="189"/>
      <c r="AL1351" s="189"/>
      <c r="AM1351" s="189"/>
      <c r="AN1351" s="189"/>
      <c r="AO1351" s="189"/>
      <c r="AP1351" s="189"/>
      <c r="AQ1351" s="189"/>
      <c r="AR1351" s="189"/>
      <c r="AS1351" s="189"/>
    </row>
    <row r="1352" spans="1:45" ht="14.25" customHeight="1">
      <c r="A1352" s="58" t="s">
        <v>9040</v>
      </c>
      <c r="B1352" s="55" t="s">
        <v>9041</v>
      </c>
      <c r="C1352" s="55"/>
      <c r="D1352" s="55" t="s">
        <v>9042</v>
      </c>
      <c r="E1352" s="49" t="s">
        <v>8925</v>
      </c>
      <c r="F1352" s="49" t="s">
        <v>25</v>
      </c>
      <c r="G1352" s="44">
        <v>44540</v>
      </c>
      <c r="H1352" s="44">
        <v>44905</v>
      </c>
      <c r="I1352" s="45" t="s">
        <v>26</v>
      </c>
      <c r="J1352" s="45">
        <f ca="1">H1352-CONTROLE!$A$2</f>
        <v>-345</v>
      </c>
      <c r="K1352" s="37" t="str">
        <f t="shared" ca="1" si="171"/>
        <v>ENCERRADO</v>
      </c>
      <c r="L1352" s="55" t="s">
        <v>7936</v>
      </c>
      <c r="M1352" s="55" t="s">
        <v>2195</v>
      </c>
      <c r="N1352" s="128" t="s">
        <v>9043</v>
      </c>
      <c r="O1352" s="55" t="s">
        <v>4280</v>
      </c>
      <c r="P1352" s="55" t="s">
        <v>4281</v>
      </c>
      <c r="Q1352" s="128" t="s">
        <v>9043</v>
      </c>
      <c r="R1352" s="55" t="s">
        <v>9068</v>
      </c>
      <c r="S1352" s="555" t="s">
        <v>2207</v>
      </c>
      <c r="T1352" s="590" t="s">
        <v>2208</v>
      </c>
      <c r="U1352" s="701" t="s">
        <v>9069</v>
      </c>
      <c r="V1352" s="125" t="s">
        <v>7047</v>
      </c>
      <c r="W1352" s="701" t="s">
        <v>1082</v>
      </c>
      <c r="X1352" s="701" t="s">
        <v>9069</v>
      </c>
      <c r="Y1352" s="189"/>
      <c r="Z1352" s="189"/>
      <c r="AA1352" s="189"/>
      <c r="AB1352" s="189"/>
      <c r="AC1352" s="189"/>
      <c r="AD1352" s="189"/>
      <c r="AE1352" s="189"/>
      <c r="AF1352" s="189"/>
      <c r="AG1352" s="189"/>
      <c r="AH1352" s="189"/>
      <c r="AI1352" s="189"/>
      <c r="AJ1352" s="189"/>
      <c r="AK1352" s="189"/>
      <c r="AL1352" s="189"/>
      <c r="AM1352" s="189"/>
      <c r="AN1352" s="189"/>
      <c r="AO1352" s="189"/>
      <c r="AP1352" s="189"/>
      <c r="AQ1352" s="189"/>
      <c r="AR1352" s="189"/>
      <c r="AS1352" s="189"/>
    </row>
    <row r="1353" spans="1:45" ht="14.25" customHeight="1">
      <c r="A1353" s="58" t="s">
        <v>9040</v>
      </c>
      <c r="B1353" s="55" t="s">
        <v>9041</v>
      </c>
      <c r="C1353" s="55"/>
      <c r="D1353" s="55" t="s">
        <v>9042</v>
      </c>
      <c r="E1353" s="49" t="s">
        <v>8925</v>
      </c>
      <c r="F1353" s="49" t="s">
        <v>25</v>
      </c>
      <c r="G1353" s="44">
        <v>44540</v>
      </c>
      <c r="H1353" s="44">
        <v>44905</v>
      </c>
      <c r="I1353" s="45" t="s">
        <v>26</v>
      </c>
      <c r="J1353" s="45">
        <f ca="1">H1353-CONTROLE!$A$2</f>
        <v>-345</v>
      </c>
      <c r="K1353" s="37" t="str">
        <f t="shared" ca="1" si="171"/>
        <v>ENCERRADO</v>
      </c>
      <c r="L1353" s="55" t="s">
        <v>7936</v>
      </c>
      <c r="M1353" s="55" t="s">
        <v>2195</v>
      </c>
      <c r="N1353" s="128" t="s">
        <v>9043</v>
      </c>
      <c r="O1353" s="55" t="s">
        <v>4280</v>
      </c>
      <c r="P1353" s="55" t="s">
        <v>4281</v>
      </c>
      <c r="Q1353" s="128" t="s">
        <v>9043</v>
      </c>
      <c r="R1353" s="55" t="s">
        <v>9070</v>
      </c>
      <c r="S1353" s="555" t="s">
        <v>2930</v>
      </c>
      <c r="T1353" s="590" t="s">
        <v>2931</v>
      </c>
      <c r="U1353" s="701" t="s">
        <v>9071</v>
      </c>
      <c r="V1353" s="125" t="s">
        <v>3258</v>
      </c>
      <c r="W1353" s="701" t="s">
        <v>3259</v>
      </c>
      <c r="X1353" s="701" t="s">
        <v>9071</v>
      </c>
      <c r="Y1353" s="189"/>
      <c r="Z1353" s="189"/>
      <c r="AA1353" s="189"/>
      <c r="AB1353" s="189"/>
      <c r="AC1353" s="189"/>
      <c r="AD1353" s="189"/>
      <c r="AE1353" s="189"/>
      <c r="AF1353" s="189"/>
      <c r="AG1353" s="189"/>
      <c r="AH1353" s="189"/>
      <c r="AI1353" s="189"/>
      <c r="AJ1353" s="189"/>
      <c r="AK1353" s="189"/>
      <c r="AL1353" s="189"/>
      <c r="AM1353" s="189"/>
      <c r="AN1353" s="189"/>
      <c r="AO1353" s="189"/>
      <c r="AP1353" s="189"/>
      <c r="AQ1353" s="189"/>
      <c r="AR1353" s="189"/>
      <c r="AS1353" s="189"/>
    </row>
    <row r="1354" spans="1:45" ht="14.25" customHeight="1">
      <c r="A1354" s="58" t="s">
        <v>9040</v>
      </c>
      <c r="B1354" s="55" t="s">
        <v>9041</v>
      </c>
      <c r="C1354" s="55"/>
      <c r="D1354" s="55" t="s">
        <v>9042</v>
      </c>
      <c r="E1354" s="49" t="s">
        <v>8925</v>
      </c>
      <c r="F1354" s="49" t="s">
        <v>25</v>
      </c>
      <c r="G1354" s="44">
        <v>44540</v>
      </c>
      <c r="H1354" s="44">
        <v>44905</v>
      </c>
      <c r="I1354" s="45" t="s">
        <v>26</v>
      </c>
      <c r="J1354" s="45">
        <f ca="1">H1354-CONTROLE!$A$2</f>
        <v>-345</v>
      </c>
      <c r="K1354" s="37" t="str">
        <f t="shared" ca="1" si="171"/>
        <v>ENCERRADO</v>
      </c>
      <c r="L1354" s="55" t="s">
        <v>7936</v>
      </c>
      <c r="M1354" s="55" t="s">
        <v>2195</v>
      </c>
      <c r="N1354" s="128" t="s">
        <v>9043</v>
      </c>
      <c r="O1354" s="55" t="s">
        <v>4280</v>
      </c>
      <c r="P1354" s="55" t="s">
        <v>4281</v>
      </c>
      <c r="Q1354" s="128" t="s">
        <v>9043</v>
      </c>
      <c r="R1354" s="55" t="s">
        <v>9072</v>
      </c>
      <c r="S1354" s="555" t="s">
        <v>9073</v>
      </c>
      <c r="T1354" s="590" t="s">
        <v>9074</v>
      </c>
      <c r="U1354" s="701" t="s">
        <v>9075</v>
      </c>
      <c r="V1354" s="125" t="s">
        <v>9076</v>
      </c>
      <c r="W1354" s="701" t="s">
        <v>5470</v>
      </c>
      <c r="X1354" s="701" t="s">
        <v>9075</v>
      </c>
      <c r="Y1354" s="189"/>
      <c r="Z1354" s="189"/>
      <c r="AA1354" s="189"/>
      <c r="AB1354" s="189"/>
      <c r="AC1354" s="189"/>
      <c r="AD1354" s="189"/>
      <c r="AE1354" s="189"/>
      <c r="AF1354" s="189"/>
      <c r="AG1354" s="189"/>
      <c r="AH1354" s="189"/>
      <c r="AI1354" s="189"/>
      <c r="AJ1354" s="189"/>
      <c r="AK1354" s="189"/>
      <c r="AL1354" s="189"/>
      <c r="AM1354" s="189"/>
      <c r="AN1354" s="189"/>
      <c r="AO1354" s="189"/>
      <c r="AP1354" s="189"/>
      <c r="AQ1354" s="189"/>
      <c r="AR1354" s="189"/>
      <c r="AS1354" s="189"/>
    </row>
    <row r="1355" spans="1:45" ht="14.25" customHeight="1">
      <c r="A1355" s="58" t="s">
        <v>9040</v>
      </c>
      <c r="B1355" s="55" t="s">
        <v>9041</v>
      </c>
      <c r="C1355" s="55"/>
      <c r="D1355" s="55" t="s">
        <v>9042</v>
      </c>
      <c r="E1355" s="49" t="s">
        <v>8925</v>
      </c>
      <c r="F1355" s="49" t="s">
        <v>25</v>
      </c>
      <c r="G1355" s="44">
        <v>44540</v>
      </c>
      <c r="H1355" s="44">
        <v>44905</v>
      </c>
      <c r="I1355" s="45" t="s">
        <v>26</v>
      </c>
      <c r="J1355" s="45">
        <f ca="1">H1355-CONTROLE!$A$2</f>
        <v>-345</v>
      </c>
      <c r="K1355" s="37" t="str">
        <f t="shared" ca="1" si="171"/>
        <v>ENCERRADO</v>
      </c>
      <c r="L1355" s="55" t="s">
        <v>7936</v>
      </c>
      <c r="M1355" s="55" t="s">
        <v>2195</v>
      </c>
      <c r="N1355" s="128" t="s">
        <v>9043</v>
      </c>
      <c r="O1355" s="55" t="s">
        <v>4280</v>
      </c>
      <c r="P1355" s="55" t="s">
        <v>4281</v>
      </c>
      <c r="Q1355" s="128" t="s">
        <v>9043</v>
      </c>
      <c r="R1355" s="55" t="s">
        <v>9077</v>
      </c>
      <c r="S1355" s="555" t="s">
        <v>8955</v>
      </c>
      <c r="T1355" s="590" t="s">
        <v>7985</v>
      </c>
      <c r="U1355" s="701" t="s">
        <v>9078</v>
      </c>
      <c r="V1355" s="125" t="s">
        <v>9079</v>
      </c>
      <c r="W1355" s="701" t="s">
        <v>690</v>
      </c>
      <c r="X1355" s="701" t="s">
        <v>9078</v>
      </c>
      <c r="Y1355" s="189"/>
      <c r="Z1355" s="189"/>
      <c r="AA1355" s="189"/>
      <c r="AB1355" s="189"/>
      <c r="AC1355" s="189"/>
      <c r="AD1355" s="189"/>
      <c r="AE1355" s="189"/>
      <c r="AF1355" s="189"/>
      <c r="AG1355" s="189"/>
      <c r="AH1355" s="189"/>
      <c r="AI1355" s="189"/>
      <c r="AJ1355" s="189"/>
      <c r="AK1355" s="189"/>
      <c r="AL1355" s="189"/>
      <c r="AM1355" s="189"/>
      <c r="AN1355" s="189"/>
      <c r="AO1355" s="189"/>
      <c r="AP1355" s="189"/>
      <c r="AQ1355" s="189"/>
      <c r="AR1355" s="189"/>
      <c r="AS1355" s="189"/>
    </row>
    <row r="1356" spans="1:45" ht="14.25" customHeight="1">
      <c r="A1356" s="58" t="s">
        <v>9040</v>
      </c>
      <c r="B1356" s="55" t="s">
        <v>9041</v>
      </c>
      <c r="C1356" s="55"/>
      <c r="D1356" s="55" t="s">
        <v>9042</v>
      </c>
      <c r="E1356" s="49" t="s">
        <v>8925</v>
      </c>
      <c r="F1356" s="49" t="s">
        <v>25</v>
      </c>
      <c r="G1356" s="44">
        <v>44540</v>
      </c>
      <c r="H1356" s="44">
        <v>44905</v>
      </c>
      <c r="I1356" s="45" t="s">
        <v>26</v>
      </c>
      <c r="J1356" s="45">
        <f ca="1">H1356-CONTROLE!$A$2</f>
        <v>-345</v>
      </c>
      <c r="K1356" s="37" t="str">
        <f t="shared" ca="1" si="171"/>
        <v>ENCERRADO</v>
      </c>
      <c r="L1356" s="55" t="s">
        <v>7936</v>
      </c>
      <c r="M1356" s="55" t="s">
        <v>2195</v>
      </c>
      <c r="N1356" s="128" t="s">
        <v>9043</v>
      </c>
      <c r="O1356" s="55" t="s">
        <v>4280</v>
      </c>
      <c r="P1356" s="55" t="s">
        <v>4281</v>
      </c>
      <c r="Q1356" s="128" t="s">
        <v>9043</v>
      </c>
      <c r="R1356" s="55" t="s">
        <v>9080</v>
      </c>
      <c r="S1356" s="555" t="s">
        <v>43</v>
      </c>
      <c r="T1356" s="590" t="s">
        <v>44</v>
      </c>
      <c r="U1356" s="701" t="s">
        <v>9081</v>
      </c>
      <c r="V1356" s="125" t="s">
        <v>9082</v>
      </c>
      <c r="W1356" s="701" t="s">
        <v>9083</v>
      </c>
      <c r="X1356" s="701" t="s">
        <v>9081</v>
      </c>
      <c r="Y1356" s="189"/>
      <c r="Z1356" s="189"/>
      <c r="AA1356" s="189"/>
      <c r="AB1356" s="189"/>
      <c r="AC1356" s="189"/>
      <c r="AD1356" s="189"/>
      <c r="AE1356" s="189"/>
      <c r="AF1356" s="189"/>
      <c r="AG1356" s="189"/>
      <c r="AH1356" s="189"/>
      <c r="AI1356" s="189"/>
      <c r="AJ1356" s="189"/>
      <c r="AK1356" s="189"/>
      <c r="AL1356" s="189"/>
      <c r="AM1356" s="189"/>
      <c r="AN1356" s="189"/>
      <c r="AO1356" s="189"/>
      <c r="AP1356" s="189"/>
      <c r="AQ1356" s="189"/>
      <c r="AR1356" s="189"/>
      <c r="AS1356" s="189"/>
    </row>
    <row r="1357" spans="1:45" ht="14.25" customHeight="1">
      <c r="A1357" s="58" t="s">
        <v>9040</v>
      </c>
      <c r="B1357" s="55" t="s">
        <v>9041</v>
      </c>
      <c r="C1357" s="55"/>
      <c r="D1357" s="55" t="s">
        <v>9042</v>
      </c>
      <c r="E1357" s="49" t="s">
        <v>8925</v>
      </c>
      <c r="F1357" s="49" t="s">
        <v>25</v>
      </c>
      <c r="G1357" s="44">
        <v>44540</v>
      </c>
      <c r="H1357" s="44">
        <v>44905</v>
      </c>
      <c r="I1357" s="45" t="s">
        <v>26</v>
      </c>
      <c r="J1357" s="45">
        <f ca="1">H1357-CONTROLE!$A$2</f>
        <v>-345</v>
      </c>
      <c r="K1357" s="37" t="str">
        <f t="shared" ca="1" si="171"/>
        <v>ENCERRADO</v>
      </c>
      <c r="L1357" s="55" t="s">
        <v>7936</v>
      </c>
      <c r="M1357" s="55" t="s">
        <v>2195</v>
      </c>
      <c r="N1357" s="128" t="s">
        <v>9043</v>
      </c>
      <c r="O1357" s="55" t="s">
        <v>4280</v>
      </c>
      <c r="P1357" s="55" t="s">
        <v>4281</v>
      </c>
      <c r="Q1357" s="128" t="s">
        <v>9043</v>
      </c>
      <c r="R1357" s="55" t="s">
        <v>9084</v>
      </c>
      <c r="S1357" s="555" t="s">
        <v>9085</v>
      </c>
      <c r="T1357" s="590" t="s">
        <v>2232</v>
      </c>
      <c r="U1357" s="701" t="s">
        <v>9086</v>
      </c>
      <c r="V1357" s="125" t="s">
        <v>75</v>
      </c>
      <c r="W1357" s="701" t="s">
        <v>76</v>
      </c>
      <c r="X1357" s="701" t="s">
        <v>9086</v>
      </c>
      <c r="Y1357" s="189"/>
      <c r="Z1357" s="189"/>
      <c r="AA1357" s="189"/>
      <c r="AB1357" s="189"/>
      <c r="AC1357" s="189"/>
      <c r="AD1357" s="189"/>
      <c r="AE1357" s="189"/>
      <c r="AF1357" s="189"/>
      <c r="AG1357" s="189"/>
      <c r="AH1357" s="189"/>
      <c r="AI1357" s="189"/>
      <c r="AJ1357" s="189"/>
      <c r="AK1357" s="189"/>
      <c r="AL1357" s="189"/>
      <c r="AM1357" s="189"/>
      <c r="AN1357" s="189"/>
      <c r="AO1357" s="189"/>
      <c r="AP1357" s="189"/>
      <c r="AQ1357" s="189"/>
      <c r="AR1357" s="189"/>
      <c r="AS1357" s="189"/>
    </row>
    <row r="1358" spans="1:45" ht="14.25" customHeight="1">
      <c r="A1358" s="58" t="s">
        <v>9040</v>
      </c>
      <c r="B1358" s="55" t="s">
        <v>9041</v>
      </c>
      <c r="C1358" s="55"/>
      <c r="D1358" s="55" t="s">
        <v>9042</v>
      </c>
      <c r="E1358" s="49" t="s">
        <v>8925</v>
      </c>
      <c r="F1358" s="49" t="s">
        <v>25</v>
      </c>
      <c r="G1358" s="44">
        <v>44540</v>
      </c>
      <c r="H1358" s="44">
        <v>44905</v>
      </c>
      <c r="I1358" s="45" t="s">
        <v>26</v>
      </c>
      <c r="J1358" s="45">
        <f ca="1">H1358-CONTROLE!$A$2</f>
        <v>-345</v>
      </c>
      <c r="K1358" s="37" t="str">
        <f t="shared" ca="1" si="171"/>
        <v>ENCERRADO</v>
      </c>
      <c r="L1358" s="55" t="s">
        <v>7936</v>
      </c>
      <c r="M1358" s="55" t="s">
        <v>2195</v>
      </c>
      <c r="N1358" s="128" t="s">
        <v>9043</v>
      </c>
      <c r="O1358" s="55" t="s">
        <v>4280</v>
      </c>
      <c r="P1358" s="55" t="s">
        <v>4281</v>
      </c>
      <c r="Q1358" s="128" t="s">
        <v>9043</v>
      </c>
      <c r="R1358" s="55" t="s">
        <v>9087</v>
      </c>
      <c r="S1358" s="555" t="s">
        <v>5052</v>
      </c>
      <c r="T1358" s="590" t="s">
        <v>5053</v>
      </c>
      <c r="U1358" s="701" t="s">
        <v>9088</v>
      </c>
      <c r="V1358" s="125" t="s">
        <v>7995</v>
      </c>
      <c r="W1358" s="701" t="s">
        <v>7996</v>
      </c>
      <c r="X1358" s="701" t="s">
        <v>9088</v>
      </c>
      <c r="Y1358" s="189"/>
      <c r="Z1358" s="189"/>
      <c r="AA1358" s="189"/>
      <c r="AB1358" s="189"/>
      <c r="AC1358" s="189"/>
      <c r="AD1358" s="189"/>
      <c r="AE1358" s="189"/>
      <c r="AF1358" s="189"/>
      <c r="AG1358" s="189"/>
      <c r="AH1358" s="189"/>
      <c r="AI1358" s="189"/>
      <c r="AJ1358" s="189"/>
      <c r="AK1358" s="189"/>
      <c r="AL1358" s="189"/>
      <c r="AM1358" s="189"/>
      <c r="AN1358" s="189"/>
      <c r="AO1358" s="189"/>
      <c r="AP1358" s="189"/>
      <c r="AQ1358" s="189"/>
      <c r="AR1358" s="189"/>
      <c r="AS1358" s="189"/>
    </row>
    <row r="1359" spans="1:45" ht="14.25" customHeight="1">
      <c r="A1359" s="58" t="s">
        <v>9040</v>
      </c>
      <c r="B1359" s="55" t="s">
        <v>9041</v>
      </c>
      <c r="C1359" s="55"/>
      <c r="D1359" s="55" t="s">
        <v>9042</v>
      </c>
      <c r="E1359" s="49" t="s">
        <v>8925</v>
      </c>
      <c r="F1359" s="49" t="s">
        <v>25</v>
      </c>
      <c r="G1359" s="44">
        <v>44540</v>
      </c>
      <c r="H1359" s="44">
        <v>44905</v>
      </c>
      <c r="I1359" s="45" t="s">
        <v>26</v>
      </c>
      <c r="J1359" s="45">
        <f ca="1">H1359-CONTROLE!$A$2</f>
        <v>-345</v>
      </c>
      <c r="K1359" s="37" t="str">
        <f t="shared" ca="1" si="171"/>
        <v>ENCERRADO</v>
      </c>
      <c r="L1359" s="55" t="s">
        <v>7936</v>
      </c>
      <c r="M1359" s="55" t="s">
        <v>2195</v>
      </c>
      <c r="N1359" s="128" t="s">
        <v>9043</v>
      </c>
      <c r="O1359" s="55" t="s">
        <v>4280</v>
      </c>
      <c r="P1359" s="55" t="s">
        <v>4281</v>
      </c>
      <c r="Q1359" s="128" t="s">
        <v>9043</v>
      </c>
      <c r="R1359" s="55" t="s">
        <v>9089</v>
      </c>
      <c r="S1359" s="555" t="s">
        <v>6267</v>
      </c>
      <c r="T1359" s="590" t="s">
        <v>2986</v>
      </c>
      <c r="U1359" s="701" t="s">
        <v>9090</v>
      </c>
      <c r="V1359" s="125" t="s">
        <v>2420</v>
      </c>
      <c r="W1359" s="701" t="s">
        <v>2421</v>
      </c>
      <c r="X1359" s="701" t="s">
        <v>9090</v>
      </c>
      <c r="Y1359" s="189"/>
      <c r="Z1359" s="189"/>
      <c r="AA1359" s="189"/>
      <c r="AB1359" s="189"/>
      <c r="AC1359" s="189"/>
      <c r="AD1359" s="189"/>
      <c r="AE1359" s="189"/>
      <c r="AF1359" s="189"/>
      <c r="AG1359" s="189"/>
      <c r="AH1359" s="189"/>
      <c r="AI1359" s="189"/>
      <c r="AJ1359" s="189"/>
      <c r="AK1359" s="189"/>
      <c r="AL1359" s="189"/>
      <c r="AM1359" s="189"/>
      <c r="AN1359" s="189"/>
      <c r="AO1359" s="189"/>
      <c r="AP1359" s="189"/>
      <c r="AQ1359" s="189"/>
      <c r="AR1359" s="189"/>
      <c r="AS1359" s="189"/>
    </row>
    <row r="1360" spans="1:45" ht="14.25" customHeight="1">
      <c r="A1360" s="58" t="s">
        <v>9040</v>
      </c>
      <c r="B1360" s="55" t="s">
        <v>9041</v>
      </c>
      <c r="C1360" s="55"/>
      <c r="D1360" s="55" t="s">
        <v>9042</v>
      </c>
      <c r="E1360" s="49" t="s">
        <v>8925</v>
      </c>
      <c r="F1360" s="49" t="s">
        <v>25</v>
      </c>
      <c r="G1360" s="44">
        <v>44540</v>
      </c>
      <c r="H1360" s="44">
        <v>44905</v>
      </c>
      <c r="I1360" s="45" t="s">
        <v>26</v>
      </c>
      <c r="J1360" s="45">
        <f ca="1">H1360-CONTROLE!$A$2</f>
        <v>-345</v>
      </c>
      <c r="K1360" s="37" t="str">
        <f t="shared" ca="1" si="171"/>
        <v>ENCERRADO</v>
      </c>
      <c r="L1360" s="55" t="s">
        <v>7936</v>
      </c>
      <c r="M1360" s="55" t="s">
        <v>2195</v>
      </c>
      <c r="N1360" s="128" t="s">
        <v>9043</v>
      </c>
      <c r="O1360" s="55" t="s">
        <v>4280</v>
      </c>
      <c r="P1360" s="55" t="s">
        <v>4281</v>
      </c>
      <c r="Q1360" s="128" t="s">
        <v>9043</v>
      </c>
      <c r="R1360" s="55" t="s">
        <v>9091</v>
      </c>
      <c r="S1360" s="555" t="s">
        <v>3001</v>
      </c>
      <c r="T1360" s="590" t="s">
        <v>3002</v>
      </c>
      <c r="U1360" s="701" t="s">
        <v>9092</v>
      </c>
      <c r="V1360" s="125" t="s">
        <v>7017</v>
      </c>
      <c r="W1360" s="701" t="s">
        <v>7018</v>
      </c>
      <c r="X1360" s="701" t="s">
        <v>9092</v>
      </c>
      <c r="Y1360" s="189"/>
      <c r="Z1360" s="189"/>
      <c r="AA1360" s="189"/>
      <c r="AB1360" s="189"/>
      <c r="AC1360" s="189"/>
      <c r="AD1360" s="189"/>
      <c r="AE1360" s="189"/>
      <c r="AF1360" s="189"/>
      <c r="AG1360" s="189"/>
      <c r="AH1360" s="189"/>
      <c r="AI1360" s="189"/>
      <c r="AJ1360" s="189"/>
      <c r="AK1360" s="189"/>
      <c r="AL1360" s="189"/>
      <c r="AM1360" s="189"/>
      <c r="AN1360" s="189"/>
      <c r="AO1360" s="189"/>
      <c r="AP1360" s="189"/>
      <c r="AQ1360" s="189"/>
      <c r="AR1360" s="189"/>
      <c r="AS1360" s="189"/>
    </row>
    <row r="1361" spans="1:45" ht="14.25" customHeight="1">
      <c r="A1361" s="58" t="s">
        <v>9040</v>
      </c>
      <c r="B1361" s="55" t="s">
        <v>9041</v>
      </c>
      <c r="C1361" s="55"/>
      <c r="D1361" s="55" t="s">
        <v>9042</v>
      </c>
      <c r="E1361" s="49" t="s">
        <v>8925</v>
      </c>
      <c r="F1361" s="49" t="s">
        <v>25</v>
      </c>
      <c r="G1361" s="44">
        <v>44540</v>
      </c>
      <c r="H1361" s="44">
        <v>44905</v>
      </c>
      <c r="I1361" s="45" t="s">
        <v>26</v>
      </c>
      <c r="J1361" s="45">
        <f ca="1">H1361-CONTROLE!$A$2</f>
        <v>-345</v>
      </c>
      <c r="K1361" s="37" t="str">
        <f t="shared" ca="1" si="171"/>
        <v>ENCERRADO</v>
      </c>
      <c r="L1361" s="55" t="s">
        <v>7936</v>
      </c>
      <c r="M1361" s="55" t="s">
        <v>2195</v>
      </c>
      <c r="N1361" s="128" t="s">
        <v>9043</v>
      </c>
      <c r="O1361" s="55" t="s">
        <v>4280</v>
      </c>
      <c r="P1361" s="55" t="s">
        <v>4281</v>
      </c>
      <c r="Q1361" s="128" t="s">
        <v>9043</v>
      </c>
      <c r="R1361" s="55" t="s">
        <v>9093</v>
      </c>
      <c r="S1361" s="555" t="s">
        <v>6653</v>
      </c>
      <c r="T1361" s="590" t="s">
        <v>6654</v>
      </c>
      <c r="U1361" s="701" t="s">
        <v>9094</v>
      </c>
      <c r="V1361" s="125" t="s">
        <v>9095</v>
      </c>
      <c r="W1361" s="701" t="s">
        <v>9096</v>
      </c>
      <c r="X1361" s="701" t="s">
        <v>9094</v>
      </c>
      <c r="Y1361" s="189"/>
      <c r="Z1361" s="189"/>
      <c r="AA1361" s="189"/>
      <c r="AB1361" s="189"/>
      <c r="AC1361" s="189"/>
      <c r="AD1361" s="189"/>
      <c r="AE1361" s="189"/>
      <c r="AF1361" s="189"/>
      <c r="AG1361" s="189"/>
      <c r="AH1361" s="189"/>
      <c r="AI1361" s="189"/>
      <c r="AJ1361" s="189"/>
      <c r="AK1361" s="189"/>
      <c r="AL1361" s="189"/>
      <c r="AM1361" s="189"/>
      <c r="AN1361" s="189"/>
      <c r="AO1361" s="189"/>
      <c r="AP1361" s="189"/>
      <c r="AQ1361" s="189"/>
      <c r="AR1361" s="189"/>
      <c r="AS1361" s="189"/>
    </row>
    <row r="1362" spans="1:45" ht="14.25" customHeight="1">
      <c r="A1362" s="58" t="s">
        <v>9040</v>
      </c>
      <c r="B1362" s="55" t="s">
        <v>9041</v>
      </c>
      <c r="C1362" s="55"/>
      <c r="D1362" s="55" t="s">
        <v>9042</v>
      </c>
      <c r="E1362" s="49" t="s">
        <v>8925</v>
      </c>
      <c r="F1362" s="49" t="s">
        <v>25</v>
      </c>
      <c r="G1362" s="44">
        <v>44540</v>
      </c>
      <c r="H1362" s="44">
        <v>44905</v>
      </c>
      <c r="I1362" s="45" t="s">
        <v>26</v>
      </c>
      <c r="J1362" s="45">
        <f ca="1">H1362-CONTROLE!$A$2</f>
        <v>-345</v>
      </c>
      <c r="K1362" s="37" t="str">
        <f t="shared" ca="1" si="171"/>
        <v>ENCERRADO</v>
      </c>
      <c r="L1362" s="55" t="s">
        <v>7936</v>
      </c>
      <c r="M1362" s="55" t="s">
        <v>2195</v>
      </c>
      <c r="N1362" s="128" t="s">
        <v>9043</v>
      </c>
      <c r="O1362" s="55" t="s">
        <v>4280</v>
      </c>
      <c r="P1362" s="55" t="s">
        <v>4281</v>
      </c>
      <c r="Q1362" s="128" t="s">
        <v>9043</v>
      </c>
      <c r="R1362" s="55" t="s">
        <v>9097</v>
      </c>
      <c r="S1362" s="555" t="s">
        <v>9098</v>
      </c>
      <c r="T1362" s="590" t="s">
        <v>8966</v>
      </c>
      <c r="U1362" s="701" t="s">
        <v>9099</v>
      </c>
      <c r="V1362" s="125" t="s">
        <v>56</v>
      </c>
      <c r="W1362" s="701" t="s">
        <v>812</v>
      </c>
      <c r="X1362" s="701" t="s">
        <v>9099</v>
      </c>
      <c r="Y1362" s="189"/>
      <c r="Z1362" s="189"/>
      <c r="AA1362" s="189"/>
      <c r="AB1362" s="189"/>
      <c r="AC1362" s="189"/>
      <c r="AD1362" s="189"/>
      <c r="AE1362" s="189"/>
      <c r="AF1362" s="189"/>
      <c r="AG1362" s="189"/>
      <c r="AH1362" s="189"/>
      <c r="AI1362" s="189"/>
      <c r="AJ1362" s="189"/>
      <c r="AK1362" s="189"/>
      <c r="AL1362" s="189"/>
      <c r="AM1362" s="189"/>
      <c r="AN1362" s="189"/>
      <c r="AO1362" s="189"/>
      <c r="AP1362" s="189"/>
      <c r="AQ1362" s="189"/>
      <c r="AR1362" s="189"/>
      <c r="AS1362" s="189"/>
    </row>
    <row r="1363" spans="1:45" ht="14.25" customHeight="1">
      <c r="A1363" s="58" t="s">
        <v>9040</v>
      </c>
      <c r="B1363" s="55" t="s">
        <v>9041</v>
      </c>
      <c r="C1363" s="55"/>
      <c r="D1363" s="55" t="s">
        <v>9042</v>
      </c>
      <c r="E1363" s="49" t="s">
        <v>8925</v>
      </c>
      <c r="F1363" s="49" t="s">
        <v>25</v>
      </c>
      <c r="G1363" s="44">
        <v>44540</v>
      </c>
      <c r="H1363" s="44">
        <v>44905</v>
      </c>
      <c r="I1363" s="45" t="s">
        <v>26</v>
      </c>
      <c r="J1363" s="45">
        <f ca="1">H1363-CONTROLE!$A$2</f>
        <v>-345</v>
      </c>
      <c r="K1363" s="37" t="str">
        <f t="shared" ca="1" si="171"/>
        <v>ENCERRADO</v>
      </c>
      <c r="L1363" s="55" t="s">
        <v>7936</v>
      </c>
      <c r="M1363" s="55" t="s">
        <v>2195</v>
      </c>
      <c r="N1363" s="128" t="s">
        <v>9043</v>
      </c>
      <c r="O1363" s="55" t="s">
        <v>4280</v>
      </c>
      <c r="P1363" s="55" t="s">
        <v>4281</v>
      </c>
      <c r="Q1363" s="128" t="s">
        <v>9043</v>
      </c>
      <c r="R1363" s="55" t="s">
        <v>9100</v>
      </c>
      <c r="S1363" s="555" t="s">
        <v>9101</v>
      </c>
      <c r="T1363" s="590" t="s">
        <v>114</v>
      </c>
      <c r="U1363" s="701" t="s">
        <v>9102</v>
      </c>
      <c r="V1363" s="125" t="s">
        <v>9103</v>
      </c>
      <c r="W1363" s="701" t="s">
        <v>9104</v>
      </c>
      <c r="X1363" s="701" t="s">
        <v>9102</v>
      </c>
      <c r="Y1363" s="189"/>
      <c r="Z1363" s="189"/>
      <c r="AA1363" s="189"/>
      <c r="AB1363" s="189"/>
      <c r="AC1363" s="189"/>
      <c r="AD1363" s="189"/>
      <c r="AE1363" s="189"/>
      <c r="AF1363" s="189"/>
      <c r="AG1363" s="189"/>
      <c r="AH1363" s="189"/>
      <c r="AI1363" s="189"/>
      <c r="AJ1363" s="189"/>
      <c r="AK1363" s="189"/>
      <c r="AL1363" s="189"/>
      <c r="AM1363" s="189"/>
      <c r="AN1363" s="189"/>
      <c r="AO1363" s="189"/>
      <c r="AP1363" s="189"/>
      <c r="AQ1363" s="189"/>
      <c r="AR1363" s="189"/>
      <c r="AS1363" s="189"/>
    </row>
    <row r="1364" spans="1:45" ht="14.25" customHeight="1">
      <c r="A1364" s="58" t="s">
        <v>9040</v>
      </c>
      <c r="B1364" s="55" t="s">
        <v>9041</v>
      </c>
      <c r="C1364" s="55"/>
      <c r="D1364" s="55" t="s">
        <v>9042</v>
      </c>
      <c r="E1364" s="49" t="s">
        <v>8925</v>
      </c>
      <c r="F1364" s="49" t="s">
        <v>25</v>
      </c>
      <c r="G1364" s="44">
        <v>44540</v>
      </c>
      <c r="H1364" s="44">
        <v>44905</v>
      </c>
      <c r="I1364" s="45" t="s">
        <v>26</v>
      </c>
      <c r="J1364" s="45">
        <f ca="1">H1364-CONTROLE!$A$2</f>
        <v>-345</v>
      </c>
      <c r="K1364" s="37" t="str">
        <f t="shared" ca="1" si="171"/>
        <v>ENCERRADO</v>
      </c>
      <c r="L1364" s="55" t="s">
        <v>7936</v>
      </c>
      <c r="M1364" s="55" t="s">
        <v>2195</v>
      </c>
      <c r="N1364" s="128" t="s">
        <v>9043</v>
      </c>
      <c r="O1364" s="55" t="s">
        <v>4280</v>
      </c>
      <c r="P1364" s="55" t="s">
        <v>4281</v>
      </c>
      <c r="Q1364" s="128" t="s">
        <v>9043</v>
      </c>
      <c r="R1364" s="55" t="s">
        <v>9105</v>
      </c>
      <c r="S1364" s="555" t="s">
        <v>1241</v>
      </c>
      <c r="T1364" s="590" t="s">
        <v>1242</v>
      </c>
      <c r="U1364" s="701" t="s">
        <v>9106</v>
      </c>
      <c r="V1364" s="125" t="s">
        <v>2375</v>
      </c>
      <c r="W1364" s="701" t="s">
        <v>2376</v>
      </c>
      <c r="X1364" s="701" t="s">
        <v>9106</v>
      </c>
      <c r="Y1364" s="189"/>
      <c r="Z1364" s="189"/>
      <c r="AA1364" s="189"/>
      <c r="AB1364" s="189"/>
      <c r="AC1364" s="189"/>
      <c r="AD1364" s="189"/>
      <c r="AE1364" s="189"/>
      <c r="AF1364" s="189"/>
      <c r="AG1364" s="189"/>
      <c r="AH1364" s="189"/>
      <c r="AI1364" s="189"/>
      <c r="AJ1364" s="189"/>
      <c r="AK1364" s="189"/>
      <c r="AL1364" s="189"/>
      <c r="AM1364" s="189"/>
      <c r="AN1364" s="189"/>
      <c r="AO1364" s="189"/>
      <c r="AP1364" s="189"/>
      <c r="AQ1364" s="189"/>
      <c r="AR1364" s="189"/>
      <c r="AS1364" s="189"/>
    </row>
    <row r="1365" spans="1:45" ht="14.25" customHeight="1">
      <c r="A1365" s="58" t="s">
        <v>9107</v>
      </c>
      <c r="B1365" s="55" t="s">
        <v>9108</v>
      </c>
      <c r="C1365" s="55" t="s">
        <v>9109</v>
      </c>
      <c r="D1365" s="55" t="s">
        <v>9110</v>
      </c>
      <c r="E1365" s="49" t="s">
        <v>9111</v>
      </c>
      <c r="F1365" s="49" t="s">
        <v>25</v>
      </c>
      <c r="G1365" s="44">
        <v>44537</v>
      </c>
      <c r="H1365" s="44">
        <v>44902</v>
      </c>
      <c r="I1365" s="45" t="s">
        <v>26</v>
      </c>
      <c r="J1365" s="45">
        <f ca="1">H1365-CONTROLE!$A$2</f>
        <v>-348</v>
      </c>
      <c r="K1365" s="37" t="str">
        <f t="shared" ca="1" si="171"/>
        <v>ENCERRADO</v>
      </c>
      <c r="L1365" s="55" t="s">
        <v>9112</v>
      </c>
      <c r="M1365" s="55" t="s">
        <v>9113</v>
      </c>
      <c r="N1365" s="128" t="s">
        <v>9114</v>
      </c>
      <c r="O1365" s="55" t="s">
        <v>1399</v>
      </c>
      <c r="P1365" s="55" t="s">
        <v>1400</v>
      </c>
      <c r="Q1365" s="128" t="s">
        <v>9114</v>
      </c>
      <c r="R1365" s="55" t="s">
        <v>4288</v>
      </c>
      <c r="S1365" s="555" t="s">
        <v>9115</v>
      </c>
      <c r="T1365" s="590" t="s">
        <v>9116</v>
      </c>
      <c r="U1365" s="701" t="s">
        <v>9117</v>
      </c>
      <c r="V1365" s="125" t="s">
        <v>9118</v>
      </c>
      <c r="W1365" s="701" t="s">
        <v>9119</v>
      </c>
      <c r="X1365" s="701" t="s">
        <v>9117</v>
      </c>
      <c r="Y1365" s="189"/>
      <c r="Z1365" s="189"/>
      <c r="AA1365" s="189"/>
      <c r="AB1365" s="189"/>
      <c r="AC1365" s="189"/>
      <c r="AD1365" s="189"/>
      <c r="AE1365" s="189"/>
      <c r="AF1365" s="189"/>
      <c r="AG1365" s="189"/>
      <c r="AH1365" s="189"/>
      <c r="AI1365" s="189"/>
      <c r="AJ1365" s="189"/>
      <c r="AK1365" s="189"/>
      <c r="AL1365" s="189"/>
      <c r="AM1365" s="189"/>
      <c r="AN1365" s="189"/>
      <c r="AO1365" s="189"/>
      <c r="AP1365" s="189"/>
      <c r="AQ1365" s="189"/>
      <c r="AR1365" s="189"/>
      <c r="AS1365" s="189"/>
    </row>
    <row r="1366" spans="1:45" ht="14.25" customHeight="1">
      <c r="A1366" s="143" t="s">
        <v>9120</v>
      </c>
      <c r="B1366" s="144" t="s">
        <v>9121</v>
      </c>
      <c r="C1366" s="144" t="s">
        <v>9121</v>
      </c>
      <c r="D1366" s="144" t="s">
        <v>9122</v>
      </c>
      <c r="E1366" s="145" t="s">
        <v>9123</v>
      </c>
      <c r="F1366" s="145" t="s">
        <v>25</v>
      </c>
      <c r="G1366" s="183">
        <v>44550</v>
      </c>
      <c r="H1366" s="183">
        <v>44732</v>
      </c>
      <c r="I1366" s="148" t="s">
        <v>219</v>
      </c>
      <c r="J1366" s="148">
        <f ca="1">H1366-CONTROLE!$A$2</f>
        <v>-518</v>
      </c>
      <c r="K1366" s="37" t="str">
        <f t="shared" ca="1" si="171"/>
        <v>ENCERRADO</v>
      </c>
      <c r="L1366" s="144" t="s">
        <v>9124</v>
      </c>
      <c r="M1366" s="144" t="s">
        <v>711</v>
      </c>
      <c r="N1366" s="184" t="s">
        <v>9125</v>
      </c>
      <c r="O1366" s="144" t="s">
        <v>9126</v>
      </c>
      <c r="P1366" s="144" t="s">
        <v>9127</v>
      </c>
      <c r="Q1366" s="184" t="s">
        <v>9125</v>
      </c>
      <c r="R1366" s="144" t="s">
        <v>673</v>
      </c>
      <c r="S1366" s="185" t="s">
        <v>9128</v>
      </c>
      <c r="T1366" s="186" t="s">
        <v>9129</v>
      </c>
      <c r="U1366" s="190" t="s">
        <v>9130</v>
      </c>
      <c r="V1366" s="180" t="s">
        <v>7821</v>
      </c>
      <c r="W1366" s="704" t="s">
        <v>7822</v>
      </c>
      <c r="X1366" s="190" t="s">
        <v>9130</v>
      </c>
      <c r="Y1366" s="191"/>
      <c r="Z1366" s="191"/>
      <c r="AA1366" s="191"/>
      <c r="AB1366" s="191"/>
      <c r="AC1366" s="191"/>
      <c r="AD1366" s="191"/>
      <c r="AE1366" s="191"/>
      <c r="AF1366" s="191"/>
      <c r="AG1366" s="191"/>
      <c r="AH1366" s="191"/>
      <c r="AI1366" s="191"/>
      <c r="AJ1366" s="191"/>
      <c r="AK1366" s="191"/>
      <c r="AL1366" s="191"/>
      <c r="AM1366" s="191"/>
      <c r="AN1366" s="191"/>
      <c r="AO1366" s="191"/>
      <c r="AP1366" s="191"/>
      <c r="AQ1366" s="191"/>
      <c r="AR1366" s="191"/>
      <c r="AS1366" s="191"/>
    </row>
    <row r="1367" spans="1:45" ht="14.25" customHeight="1">
      <c r="A1367" s="58" t="s">
        <v>9131</v>
      </c>
      <c r="B1367" s="55" t="s">
        <v>9132</v>
      </c>
      <c r="C1367" s="55" t="s">
        <v>9132</v>
      </c>
      <c r="D1367" s="55" t="s">
        <v>9133</v>
      </c>
      <c r="E1367" s="49" t="s">
        <v>9123</v>
      </c>
      <c r="F1367" s="49" t="s">
        <v>25</v>
      </c>
      <c r="G1367" s="44">
        <v>44547</v>
      </c>
      <c r="H1367" s="44">
        <v>44729</v>
      </c>
      <c r="I1367" s="45" t="s">
        <v>219</v>
      </c>
      <c r="J1367" s="45">
        <f ca="1">H1367-CONTROLE!$A$2</f>
        <v>-521</v>
      </c>
      <c r="K1367" s="46" t="str">
        <f t="shared" ca="1" si="171"/>
        <v>ENCERRADO</v>
      </c>
      <c r="L1367" s="55" t="s">
        <v>9124</v>
      </c>
      <c r="M1367" s="55" t="s">
        <v>711</v>
      </c>
      <c r="N1367" s="128" t="s">
        <v>9134</v>
      </c>
      <c r="O1367" s="55" t="s">
        <v>9135</v>
      </c>
      <c r="P1367" s="55" t="s">
        <v>833</v>
      </c>
      <c r="Q1367" s="128" t="s">
        <v>9134</v>
      </c>
      <c r="R1367" s="55" t="s">
        <v>673</v>
      </c>
      <c r="S1367" s="555" t="s">
        <v>9128</v>
      </c>
      <c r="T1367" s="590" t="s">
        <v>9129</v>
      </c>
      <c r="U1367" s="701" t="s">
        <v>9136</v>
      </c>
      <c r="V1367" s="125" t="s">
        <v>7821</v>
      </c>
      <c r="W1367" s="706" t="s">
        <v>7822</v>
      </c>
      <c r="X1367" s="701" t="s">
        <v>9136</v>
      </c>
      <c r="Y1367" s="189"/>
      <c r="Z1367" s="189"/>
      <c r="AA1367" s="189"/>
      <c r="AB1367" s="189"/>
      <c r="AC1367" s="189"/>
      <c r="AD1367" s="189"/>
      <c r="AE1367" s="189"/>
      <c r="AF1367" s="189"/>
      <c r="AG1367" s="189"/>
      <c r="AH1367" s="189"/>
      <c r="AI1367" s="189"/>
      <c r="AJ1367" s="189"/>
      <c r="AK1367" s="189"/>
      <c r="AL1367" s="189"/>
      <c r="AM1367" s="189"/>
      <c r="AN1367" s="189"/>
      <c r="AO1367" s="189"/>
      <c r="AP1367" s="189"/>
      <c r="AQ1367" s="189"/>
      <c r="AR1367" s="189"/>
      <c r="AS1367" s="189"/>
    </row>
    <row r="1368" spans="1:45" ht="14.25" customHeight="1">
      <c r="A1368" s="143" t="s">
        <v>9137</v>
      </c>
      <c r="B1368" s="144" t="s">
        <v>9138</v>
      </c>
      <c r="C1368" s="144" t="s">
        <v>9138</v>
      </c>
      <c r="D1368" s="144" t="s">
        <v>9139</v>
      </c>
      <c r="E1368" s="145" t="s">
        <v>9123</v>
      </c>
      <c r="F1368" s="145" t="s">
        <v>25</v>
      </c>
      <c r="G1368" s="183">
        <v>44550</v>
      </c>
      <c r="H1368" s="183">
        <v>44793</v>
      </c>
      <c r="I1368" s="148" t="s">
        <v>633</v>
      </c>
      <c r="J1368" s="148">
        <f ca="1">H1368-CONTROLE!$A$2</f>
        <v>-457</v>
      </c>
      <c r="K1368" s="37" t="str">
        <f t="shared" ca="1" si="171"/>
        <v>ENCERRADO</v>
      </c>
      <c r="L1368" s="144" t="s">
        <v>5136</v>
      </c>
      <c r="M1368" s="144" t="s">
        <v>5137</v>
      </c>
      <c r="N1368" s="184" t="s">
        <v>9140</v>
      </c>
      <c r="O1368" s="144" t="s">
        <v>6295</v>
      </c>
      <c r="P1368" s="144" t="s">
        <v>6296</v>
      </c>
      <c r="Q1368" s="184" t="s">
        <v>9141</v>
      </c>
      <c r="R1368" s="144" t="s">
        <v>673</v>
      </c>
      <c r="S1368" s="185" t="s">
        <v>6295</v>
      </c>
      <c r="T1368" s="186" t="s">
        <v>6296</v>
      </c>
      <c r="U1368" s="190" t="s">
        <v>9142</v>
      </c>
      <c r="V1368" s="180" t="s">
        <v>7821</v>
      </c>
      <c r="W1368" s="704" t="s">
        <v>7822</v>
      </c>
      <c r="X1368" s="190" t="s">
        <v>9142</v>
      </c>
      <c r="Y1368" s="191"/>
      <c r="Z1368" s="191"/>
      <c r="AA1368" s="191"/>
      <c r="AB1368" s="191"/>
      <c r="AC1368" s="191"/>
      <c r="AD1368" s="191"/>
      <c r="AE1368" s="191"/>
      <c r="AF1368" s="191"/>
      <c r="AG1368" s="191"/>
      <c r="AH1368" s="191"/>
      <c r="AI1368" s="191"/>
      <c r="AJ1368" s="191"/>
      <c r="AK1368" s="191"/>
      <c r="AL1368" s="191"/>
      <c r="AM1368" s="191"/>
      <c r="AN1368" s="191"/>
      <c r="AO1368" s="191"/>
      <c r="AP1368" s="191"/>
      <c r="AQ1368" s="191"/>
      <c r="AR1368" s="191"/>
      <c r="AS1368" s="191"/>
    </row>
    <row r="1369" spans="1:45" ht="14.25" customHeight="1">
      <c r="A1369" s="58" t="s">
        <v>9143</v>
      </c>
      <c r="B1369" s="55" t="s">
        <v>9144</v>
      </c>
      <c r="C1369" s="55"/>
      <c r="D1369" s="55" t="s">
        <v>4197</v>
      </c>
      <c r="E1369" s="49" t="s">
        <v>9145</v>
      </c>
      <c r="F1369" s="49" t="s">
        <v>25</v>
      </c>
      <c r="G1369" s="44">
        <v>44558</v>
      </c>
      <c r="H1369" s="44">
        <v>44923</v>
      </c>
      <c r="I1369" s="45" t="s">
        <v>26</v>
      </c>
      <c r="J1369" s="45">
        <f ca="1">H1369-CONTROLE!$A$2</f>
        <v>-327</v>
      </c>
      <c r="K1369" s="37" t="str">
        <f t="shared" ca="1" si="171"/>
        <v>ENCERRADO</v>
      </c>
      <c r="L1369" s="55" t="s">
        <v>4199</v>
      </c>
      <c r="M1369" s="55" t="s">
        <v>4200</v>
      </c>
      <c r="N1369" s="128" t="s">
        <v>9146</v>
      </c>
      <c r="O1369" s="55" t="s">
        <v>7870</v>
      </c>
      <c r="P1369" s="55" t="s">
        <v>7871</v>
      </c>
      <c r="Q1369" s="128" t="s">
        <v>9147</v>
      </c>
      <c r="R1369" s="55" t="s">
        <v>9148</v>
      </c>
      <c r="S1369" s="555" t="s">
        <v>4671</v>
      </c>
      <c r="T1369" s="590" t="s">
        <v>4672</v>
      </c>
      <c r="U1369" s="701" t="s">
        <v>9149</v>
      </c>
      <c r="V1369" s="125" t="s">
        <v>9150</v>
      </c>
      <c r="W1369" s="701" t="s">
        <v>9151</v>
      </c>
      <c r="X1369" s="701" t="s">
        <v>9149</v>
      </c>
      <c r="Y1369" s="189"/>
      <c r="Z1369" s="189"/>
      <c r="AA1369" s="189"/>
      <c r="AB1369" s="189"/>
      <c r="AC1369" s="189"/>
      <c r="AD1369" s="189"/>
      <c r="AE1369" s="189"/>
      <c r="AF1369" s="189"/>
      <c r="AG1369" s="189"/>
      <c r="AH1369" s="189"/>
      <c r="AI1369" s="189"/>
      <c r="AJ1369" s="189"/>
      <c r="AK1369" s="189"/>
      <c r="AL1369" s="189"/>
      <c r="AM1369" s="189"/>
      <c r="AN1369" s="189"/>
      <c r="AO1369" s="189"/>
      <c r="AP1369" s="189"/>
      <c r="AQ1369" s="189"/>
      <c r="AR1369" s="189"/>
      <c r="AS1369" s="189"/>
    </row>
    <row r="1370" spans="1:45" ht="14.25" customHeight="1">
      <c r="A1370" s="58" t="s">
        <v>9143</v>
      </c>
      <c r="B1370" s="55" t="s">
        <v>9144</v>
      </c>
      <c r="C1370" s="55"/>
      <c r="D1370" s="55" t="s">
        <v>4197</v>
      </c>
      <c r="E1370" s="49" t="s">
        <v>9145</v>
      </c>
      <c r="F1370" s="49" t="s">
        <v>25</v>
      </c>
      <c r="G1370" s="44">
        <v>44558</v>
      </c>
      <c r="H1370" s="44">
        <v>44923</v>
      </c>
      <c r="I1370" s="45" t="s">
        <v>26</v>
      </c>
      <c r="J1370" s="45">
        <f ca="1">H1370-CONTROLE!$A$2</f>
        <v>-327</v>
      </c>
      <c r="K1370" s="37" t="str">
        <f t="shared" ca="1" si="171"/>
        <v>ENCERRADO</v>
      </c>
      <c r="L1370" s="55" t="s">
        <v>4199</v>
      </c>
      <c r="M1370" s="55" t="s">
        <v>4200</v>
      </c>
      <c r="N1370" s="128" t="s">
        <v>9146</v>
      </c>
      <c r="O1370" s="55" t="s">
        <v>7870</v>
      </c>
      <c r="P1370" s="55" t="s">
        <v>7871</v>
      </c>
      <c r="Q1370" s="128" t="s">
        <v>9149</v>
      </c>
      <c r="R1370" s="55" t="s">
        <v>6391</v>
      </c>
      <c r="S1370" s="555" t="s">
        <v>563</v>
      </c>
      <c r="T1370" s="590" t="s">
        <v>564</v>
      </c>
      <c r="U1370" s="701" t="s">
        <v>9149</v>
      </c>
      <c r="V1370" s="125" t="s">
        <v>9152</v>
      </c>
      <c r="W1370" s="701" t="s">
        <v>9153</v>
      </c>
      <c r="X1370" s="701" t="s">
        <v>9149</v>
      </c>
      <c r="Y1370" s="189"/>
      <c r="Z1370" s="189"/>
      <c r="AA1370" s="189"/>
      <c r="AB1370" s="189"/>
      <c r="AC1370" s="189"/>
      <c r="AD1370" s="189"/>
      <c r="AE1370" s="189"/>
      <c r="AF1370" s="189"/>
      <c r="AG1370" s="189"/>
      <c r="AH1370" s="189"/>
      <c r="AI1370" s="189"/>
      <c r="AJ1370" s="189"/>
      <c r="AK1370" s="189"/>
      <c r="AL1370" s="189"/>
      <c r="AM1370" s="189"/>
      <c r="AN1370" s="189"/>
      <c r="AO1370" s="189"/>
      <c r="AP1370" s="189"/>
      <c r="AQ1370" s="189"/>
      <c r="AR1370" s="189"/>
      <c r="AS1370" s="189"/>
    </row>
    <row r="1371" spans="1:45" ht="14.25" customHeight="1">
      <c r="A1371" s="58" t="s">
        <v>9143</v>
      </c>
      <c r="B1371" s="55" t="s">
        <v>9144</v>
      </c>
      <c r="C1371" s="55"/>
      <c r="D1371" s="55" t="s">
        <v>4197</v>
      </c>
      <c r="E1371" s="49" t="s">
        <v>9145</v>
      </c>
      <c r="F1371" s="49" t="s">
        <v>25</v>
      </c>
      <c r="G1371" s="44">
        <v>44558</v>
      </c>
      <c r="H1371" s="44">
        <v>44923</v>
      </c>
      <c r="I1371" s="45" t="s">
        <v>26</v>
      </c>
      <c r="J1371" s="45">
        <f ca="1">H1371-CONTROLE!$A$2</f>
        <v>-327</v>
      </c>
      <c r="K1371" s="37" t="str">
        <f t="shared" ca="1" si="171"/>
        <v>ENCERRADO</v>
      </c>
      <c r="L1371" s="55" t="s">
        <v>4199</v>
      </c>
      <c r="M1371" s="55" t="s">
        <v>4200</v>
      </c>
      <c r="N1371" s="128" t="s">
        <v>9146</v>
      </c>
      <c r="O1371" s="55" t="s">
        <v>7870</v>
      </c>
      <c r="P1371" s="55" t="s">
        <v>7871</v>
      </c>
      <c r="Q1371" s="128" t="s">
        <v>9149</v>
      </c>
      <c r="R1371" s="55" t="s">
        <v>9154</v>
      </c>
      <c r="S1371" s="555" t="s">
        <v>9155</v>
      </c>
      <c r="T1371" s="590" t="s">
        <v>4212</v>
      </c>
      <c r="U1371" s="701" t="s">
        <v>9149</v>
      </c>
      <c r="V1371" s="125" t="s">
        <v>9156</v>
      </c>
      <c r="W1371" s="701" t="s">
        <v>4215</v>
      </c>
      <c r="X1371" s="701" t="s">
        <v>9149</v>
      </c>
      <c r="Y1371" s="189"/>
      <c r="Z1371" s="189"/>
      <c r="AA1371" s="189"/>
      <c r="AB1371" s="189"/>
      <c r="AC1371" s="189"/>
      <c r="AD1371" s="189"/>
      <c r="AE1371" s="189"/>
      <c r="AF1371" s="189"/>
      <c r="AG1371" s="189"/>
      <c r="AH1371" s="189"/>
      <c r="AI1371" s="189"/>
      <c r="AJ1371" s="189"/>
      <c r="AK1371" s="189"/>
      <c r="AL1371" s="189"/>
      <c r="AM1371" s="189"/>
      <c r="AN1371" s="189"/>
      <c r="AO1371" s="189"/>
      <c r="AP1371" s="189"/>
      <c r="AQ1371" s="189"/>
      <c r="AR1371" s="189"/>
      <c r="AS1371" s="189"/>
    </row>
    <row r="1372" spans="1:45" ht="14.25" customHeight="1">
      <c r="A1372" s="143" t="s">
        <v>9157</v>
      </c>
      <c r="B1372" s="144"/>
      <c r="C1372" s="144" t="s">
        <v>9158</v>
      </c>
      <c r="D1372" s="144" t="s">
        <v>9159</v>
      </c>
      <c r="E1372" s="145" t="s">
        <v>9160</v>
      </c>
      <c r="F1372" s="145" t="s">
        <v>25</v>
      </c>
      <c r="G1372" s="183">
        <v>44634</v>
      </c>
      <c r="H1372" s="183">
        <v>44926</v>
      </c>
      <c r="I1372" s="148" t="s">
        <v>26</v>
      </c>
      <c r="J1372" s="148">
        <f ca="1">H1372-CONTROLE!$A$2</f>
        <v>-324</v>
      </c>
      <c r="K1372" s="37" t="str">
        <f t="shared" ca="1" si="171"/>
        <v>ENCERRADO</v>
      </c>
      <c r="L1372" s="144" t="s">
        <v>2174</v>
      </c>
      <c r="M1372" s="144" t="s">
        <v>2544</v>
      </c>
      <c r="N1372" s="184" t="s">
        <v>9161</v>
      </c>
      <c r="O1372" s="144" t="s">
        <v>437</v>
      </c>
      <c r="P1372" s="144" t="s">
        <v>438</v>
      </c>
      <c r="Q1372" s="184" t="s">
        <v>9161</v>
      </c>
      <c r="R1372" s="144" t="s">
        <v>129</v>
      </c>
      <c r="S1372" s="185" t="s">
        <v>730</v>
      </c>
      <c r="T1372" s="186" t="s">
        <v>731</v>
      </c>
      <c r="U1372" s="190" t="s">
        <v>9162</v>
      </c>
      <c r="V1372" s="180" t="s">
        <v>132</v>
      </c>
      <c r="W1372" s="704" t="s">
        <v>133</v>
      </c>
      <c r="X1372" s="190" t="s">
        <v>9162</v>
      </c>
      <c r="Y1372" s="191"/>
      <c r="Z1372" s="191"/>
      <c r="AA1372" s="191"/>
      <c r="AB1372" s="191"/>
      <c r="AC1372" s="191"/>
      <c r="AD1372" s="191"/>
      <c r="AE1372" s="191"/>
      <c r="AF1372" s="191"/>
      <c r="AG1372" s="191"/>
      <c r="AH1372" s="191"/>
      <c r="AI1372" s="191"/>
      <c r="AJ1372" s="191"/>
      <c r="AK1372" s="191"/>
      <c r="AL1372" s="191"/>
      <c r="AM1372" s="191"/>
      <c r="AN1372" s="191"/>
      <c r="AO1372" s="191"/>
      <c r="AP1372" s="191"/>
      <c r="AQ1372" s="191"/>
      <c r="AR1372" s="191"/>
      <c r="AS1372" s="191"/>
    </row>
    <row r="1373" spans="1:45" ht="14.25" customHeight="1">
      <c r="A1373" s="205" t="s">
        <v>9163</v>
      </c>
      <c r="B1373" s="194" t="s">
        <v>1714</v>
      </c>
      <c r="C1373" s="194" t="s">
        <v>9164</v>
      </c>
      <c r="D1373" s="194" t="s">
        <v>1716</v>
      </c>
      <c r="E1373" s="195" t="s">
        <v>1605</v>
      </c>
      <c r="F1373" s="195" t="s">
        <v>25</v>
      </c>
      <c r="G1373" s="196">
        <v>44572</v>
      </c>
      <c r="H1373" s="196">
        <v>45212</v>
      </c>
      <c r="I1373" s="197" t="s">
        <v>361</v>
      </c>
      <c r="J1373" s="197">
        <f ca="1">H1373-CONTROLE!$A$2</f>
        <v>-38</v>
      </c>
      <c r="K1373" s="198" t="str">
        <f t="shared" ca="1" si="171"/>
        <v>ENCERRADO</v>
      </c>
      <c r="L1373" s="194" t="s">
        <v>724</v>
      </c>
      <c r="M1373" s="194" t="s">
        <v>527</v>
      </c>
      <c r="N1373" s="199" t="s">
        <v>9165</v>
      </c>
      <c r="O1373" s="194" t="s">
        <v>9166</v>
      </c>
      <c r="P1373" s="194" t="s">
        <v>9167</v>
      </c>
      <c r="Q1373" s="199" t="s">
        <v>9165</v>
      </c>
      <c r="R1373" s="194" t="s">
        <v>9168</v>
      </c>
      <c r="S1373" s="200" t="s">
        <v>523</v>
      </c>
      <c r="T1373" s="201" t="s">
        <v>524</v>
      </c>
      <c r="U1373" s="206" t="s">
        <v>9169</v>
      </c>
      <c r="V1373" s="203" t="s">
        <v>2384</v>
      </c>
      <c r="W1373" s="206" t="s">
        <v>2385</v>
      </c>
      <c r="X1373" s="206" t="s">
        <v>9169</v>
      </c>
      <c r="Y1373" s="189"/>
      <c r="Z1373" s="189"/>
      <c r="AA1373" s="189"/>
      <c r="AB1373" s="189"/>
      <c r="AC1373" s="189"/>
      <c r="AD1373" s="189"/>
      <c r="AE1373" s="189"/>
      <c r="AF1373" s="189"/>
      <c r="AG1373" s="189"/>
      <c r="AH1373" s="189"/>
      <c r="AI1373" s="189"/>
      <c r="AJ1373" s="189"/>
      <c r="AK1373" s="189"/>
      <c r="AL1373" s="189"/>
      <c r="AM1373" s="189"/>
      <c r="AN1373" s="189"/>
      <c r="AO1373" s="189"/>
      <c r="AP1373" s="189"/>
      <c r="AQ1373" s="189"/>
      <c r="AR1373" s="189"/>
      <c r="AS1373" s="189"/>
    </row>
    <row r="1374" spans="1:45" ht="14.25" customHeight="1">
      <c r="A1374" s="205" t="s">
        <v>9163</v>
      </c>
      <c r="B1374" s="194" t="s">
        <v>1714</v>
      </c>
      <c r="C1374" s="194" t="s">
        <v>9164</v>
      </c>
      <c r="D1374" s="194" t="s">
        <v>1716</v>
      </c>
      <c r="E1374" s="195" t="s">
        <v>1605</v>
      </c>
      <c r="F1374" s="195" t="s">
        <v>25</v>
      </c>
      <c r="G1374" s="196">
        <v>44572</v>
      </c>
      <c r="H1374" s="196">
        <v>45212</v>
      </c>
      <c r="I1374" s="197" t="s">
        <v>361</v>
      </c>
      <c r="J1374" s="197">
        <f ca="1">H1374-CONTROLE!$A$2</f>
        <v>-38</v>
      </c>
      <c r="K1374" s="198" t="str">
        <f t="shared" ca="1" si="171"/>
        <v>ENCERRADO</v>
      </c>
      <c r="L1374" s="194" t="s">
        <v>724</v>
      </c>
      <c r="M1374" s="194" t="s">
        <v>527</v>
      </c>
      <c r="N1374" s="199" t="s">
        <v>9165</v>
      </c>
      <c r="O1374" s="194" t="s">
        <v>9166</v>
      </c>
      <c r="P1374" s="194" t="s">
        <v>9167</v>
      </c>
      <c r="Q1374" s="199" t="s">
        <v>9165</v>
      </c>
      <c r="R1374" s="194" t="s">
        <v>9170</v>
      </c>
      <c r="S1374" s="200" t="s">
        <v>1725</v>
      </c>
      <c r="T1374" s="201" t="s">
        <v>1726</v>
      </c>
      <c r="U1374" s="206" t="s">
        <v>9169</v>
      </c>
      <c r="V1374" s="203" t="s">
        <v>1727</v>
      </c>
      <c r="W1374" s="206" t="s">
        <v>1728</v>
      </c>
      <c r="X1374" s="206" t="s">
        <v>9169</v>
      </c>
      <c r="Y1374" s="189"/>
      <c r="Z1374" s="189"/>
      <c r="AA1374" s="189"/>
      <c r="AB1374" s="189"/>
      <c r="AC1374" s="189"/>
      <c r="AD1374" s="189"/>
      <c r="AE1374" s="189"/>
      <c r="AF1374" s="189"/>
      <c r="AG1374" s="189"/>
      <c r="AH1374" s="189"/>
      <c r="AI1374" s="189"/>
      <c r="AJ1374" s="189"/>
      <c r="AK1374" s="189"/>
      <c r="AL1374" s="189"/>
      <c r="AM1374" s="189"/>
      <c r="AN1374" s="189"/>
      <c r="AO1374" s="189"/>
      <c r="AP1374" s="189"/>
      <c r="AQ1374" s="189"/>
      <c r="AR1374" s="189"/>
      <c r="AS1374" s="189"/>
    </row>
    <row r="1375" spans="1:45" ht="14.25" customHeight="1">
      <c r="A1375" s="58" t="s">
        <v>9171</v>
      </c>
      <c r="B1375" s="55" t="s">
        <v>9172</v>
      </c>
      <c r="C1375" s="55" t="s">
        <v>9173</v>
      </c>
      <c r="D1375" s="55" t="s">
        <v>1938</v>
      </c>
      <c r="E1375" s="49" t="s">
        <v>9174</v>
      </c>
      <c r="F1375" s="49" t="s">
        <v>198</v>
      </c>
      <c r="G1375" s="44">
        <v>44596</v>
      </c>
      <c r="H1375" s="44">
        <v>44837</v>
      </c>
      <c r="I1375" s="45" t="s">
        <v>361</v>
      </c>
      <c r="J1375" s="45">
        <f ca="1">H1375-CONTROLE!$A$2</f>
        <v>-413</v>
      </c>
      <c r="K1375" s="37" t="str">
        <f t="shared" ca="1" si="171"/>
        <v>ENCERRADO</v>
      </c>
      <c r="L1375" s="55" t="s">
        <v>185</v>
      </c>
      <c r="M1375" s="55" t="s">
        <v>186</v>
      </c>
      <c r="N1375" s="128" t="s">
        <v>9175</v>
      </c>
      <c r="O1375" s="55" t="s">
        <v>649</v>
      </c>
      <c r="P1375" s="55" t="s">
        <v>1767</v>
      </c>
      <c r="Q1375" s="128" t="s">
        <v>9175</v>
      </c>
      <c r="R1375" s="55" t="s">
        <v>9176</v>
      </c>
      <c r="S1375" s="555" t="s">
        <v>7964</v>
      </c>
      <c r="T1375" s="590" t="s">
        <v>1456</v>
      </c>
      <c r="U1375" s="701" t="s">
        <v>9177</v>
      </c>
      <c r="V1375" s="125" t="s">
        <v>9178</v>
      </c>
      <c r="W1375" s="701" t="s">
        <v>9179</v>
      </c>
      <c r="X1375" s="701" t="s">
        <v>9177</v>
      </c>
      <c r="Y1375" s="189"/>
      <c r="Z1375" s="189"/>
      <c r="AA1375" s="189"/>
      <c r="AB1375" s="189"/>
      <c r="AC1375" s="189"/>
      <c r="AD1375" s="189"/>
      <c r="AE1375" s="189"/>
      <c r="AF1375" s="189"/>
      <c r="AG1375" s="189"/>
      <c r="AH1375" s="189"/>
      <c r="AI1375" s="189"/>
      <c r="AJ1375" s="189"/>
      <c r="AK1375" s="189"/>
      <c r="AL1375" s="189"/>
      <c r="AM1375" s="189"/>
      <c r="AN1375" s="189"/>
      <c r="AO1375" s="189"/>
      <c r="AP1375" s="189"/>
      <c r="AQ1375" s="189"/>
      <c r="AR1375" s="189"/>
      <c r="AS1375" s="189"/>
    </row>
    <row r="1376" spans="1:45" ht="14.25" customHeight="1">
      <c r="A1376" s="205" t="s">
        <v>9180</v>
      </c>
      <c r="B1376" s="194" t="s">
        <v>8249</v>
      </c>
      <c r="C1376" s="194" t="s">
        <v>9181</v>
      </c>
      <c r="D1376" s="194" t="s">
        <v>6471</v>
      </c>
      <c r="E1376" s="195" t="s">
        <v>1903</v>
      </c>
      <c r="F1376" s="195" t="s">
        <v>25</v>
      </c>
      <c r="G1376" s="196">
        <v>44606</v>
      </c>
      <c r="H1376" s="196">
        <v>44971</v>
      </c>
      <c r="I1376" s="197" t="s">
        <v>153</v>
      </c>
      <c r="J1376" s="197">
        <f ca="1">H1376-CONTROLE!$A$2</f>
        <v>-279</v>
      </c>
      <c r="K1376" s="198" t="str">
        <f t="shared" ca="1" si="171"/>
        <v>ENCERRADO</v>
      </c>
      <c r="L1376" s="194" t="s">
        <v>9182</v>
      </c>
      <c r="M1376" s="194" t="s">
        <v>2409</v>
      </c>
      <c r="N1376" s="199" t="s">
        <v>9183</v>
      </c>
      <c r="O1376" s="194" t="s">
        <v>897</v>
      </c>
      <c r="P1376" s="194" t="s">
        <v>898</v>
      </c>
      <c r="Q1376" s="199" t="s">
        <v>9183</v>
      </c>
      <c r="R1376" s="194" t="s">
        <v>1477</v>
      </c>
      <c r="S1376" s="200" t="s">
        <v>5469</v>
      </c>
      <c r="T1376" s="201" t="s">
        <v>5470</v>
      </c>
      <c r="U1376" s="199" t="s">
        <v>9184</v>
      </c>
      <c r="V1376" s="203" t="s">
        <v>2411</v>
      </c>
      <c r="W1376" s="204" t="s">
        <v>9185</v>
      </c>
      <c r="X1376" s="199" t="s">
        <v>9184</v>
      </c>
      <c r="Y1376" s="191"/>
      <c r="Z1376" s="191"/>
      <c r="AA1376" s="191"/>
      <c r="AB1376" s="191"/>
      <c r="AC1376" s="191"/>
      <c r="AD1376" s="191"/>
      <c r="AE1376" s="191"/>
      <c r="AF1376" s="191"/>
      <c r="AG1376" s="191"/>
      <c r="AH1376" s="191"/>
      <c r="AI1376" s="191"/>
      <c r="AJ1376" s="191"/>
      <c r="AK1376" s="191"/>
      <c r="AL1376" s="191"/>
      <c r="AM1376" s="191"/>
      <c r="AN1376" s="191"/>
      <c r="AO1376" s="191"/>
      <c r="AP1376" s="191"/>
      <c r="AQ1376" s="191"/>
      <c r="AR1376" s="191"/>
      <c r="AS1376" s="191"/>
    </row>
    <row r="1377" spans="1:45" ht="14.25" customHeight="1">
      <c r="A1377" s="58" t="s">
        <v>9186</v>
      </c>
      <c r="B1377" s="55" t="s">
        <v>983</v>
      </c>
      <c r="C1377" s="55" t="s">
        <v>9187</v>
      </c>
      <c r="D1377" s="55" t="s">
        <v>6585</v>
      </c>
      <c r="E1377" s="49" t="s">
        <v>197</v>
      </c>
      <c r="F1377" s="49" t="s">
        <v>198</v>
      </c>
      <c r="G1377" s="44">
        <v>44648</v>
      </c>
      <c r="H1377" s="44">
        <v>45013</v>
      </c>
      <c r="I1377" s="45" t="s">
        <v>41</v>
      </c>
      <c r="J1377" s="45">
        <f ca="1">H1377-CONTROLE!$A$2</f>
        <v>-237</v>
      </c>
      <c r="K1377" s="37" t="str">
        <f t="shared" ca="1" si="171"/>
        <v>ENCERRADO</v>
      </c>
      <c r="L1377" s="55" t="s">
        <v>570</v>
      </c>
      <c r="M1377" s="55" t="s">
        <v>238</v>
      </c>
      <c r="N1377" s="128" t="s">
        <v>9188</v>
      </c>
      <c r="O1377" s="55" t="s">
        <v>240</v>
      </c>
      <c r="P1377" s="55" t="s">
        <v>241</v>
      </c>
      <c r="Q1377" s="128" t="s">
        <v>9188</v>
      </c>
      <c r="R1377" s="55" t="s">
        <v>1407</v>
      </c>
      <c r="S1377" s="555" t="s">
        <v>848</v>
      </c>
      <c r="T1377" s="590" t="s">
        <v>849</v>
      </c>
      <c r="U1377" s="701" t="s">
        <v>9189</v>
      </c>
      <c r="V1377" s="125" t="s">
        <v>717</v>
      </c>
      <c r="W1377" s="706" t="s">
        <v>718</v>
      </c>
      <c r="X1377" s="701" t="s">
        <v>9189</v>
      </c>
      <c r="Y1377" s="189"/>
      <c r="Z1377" s="189"/>
      <c r="AA1377" s="189"/>
      <c r="AB1377" s="189"/>
      <c r="AC1377" s="189"/>
      <c r="AD1377" s="189"/>
      <c r="AE1377" s="189"/>
      <c r="AF1377" s="189"/>
      <c r="AG1377" s="189"/>
      <c r="AH1377" s="189"/>
      <c r="AI1377" s="189"/>
      <c r="AJ1377" s="189"/>
      <c r="AK1377" s="189"/>
      <c r="AL1377" s="189"/>
      <c r="AM1377" s="189"/>
      <c r="AN1377" s="189"/>
      <c r="AO1377" s="189"/>
      <c r="AP1377" s="189"/>
      <c r="AQ1377" s="189"/>
      <c r="AR1377" s="189"/>
      <c r="AS1377" s="189"/>
    </row>
    <row r="1378" spans="1:45" ht="14.25" customHeight="1">
      <c r="A1378" s="58" t="s">
        <v>9190</v>
      </c>
      <c r="B1378" s="55" t="s">
        <v>2357</v>
      </c>
      <c r="C1378" s="55" t="s">
        <v>9191</v>
      </c>
      <c r="D1378" s="55" t="s">
        <v>9192</v>
      </c>
      <c r="E1378" s="49" t="s">
        <v>279</v>
      </c>
      <c r="F1378" s="49" t="s">
        <v>198</v>
      </c>
      <c r="G1378" s="44">
        <v>44629</v>
      </c>
      <c r="H1378" s="44">
        <v>44994</v>
      </c>
      <c r="I1378" s="45" t="s">
        <v>41</v>
      </c>
      <c r="J1378" s="45">
        <f ca="1">H1378-CONTROLE!$A$2</f>
        <v>-256</v>
      </c>
      <c r="K1378" s="37" t="s">
        <v>9193</v>
      </c>
      <c r="L1378" s="55" t="s">
        <v>110</v>
      </c>
      <c r="M1378" s="55" t="s">
        <v>111</v>
      </c>
      <c r="N1378" s="128" t="s">
        <v>9194</v>
      </c>
      <c r="O1378" s="55" t="s">
        <v>113</v>
      </c>
      <c r="P1378" s="55" t="s">
        <v>114</v>
      </c>
      <c r="Q1378" s="128" t="s">
        <v>9194</v>
      </c>
      <c r="R1378" s="55" t="s">
        <v>2107</v>
      </c>
      <c r="S1378" s="555" t="s">
        <v>1015</v>
      </c>
      <c r="T1378" s="590" t="s">
        <v>660</v>
      </c>
      <c r="U1378" s="701" t="s">
        <v>9195</v>
      </c>
      <c r="V1378" s="125" t="s">
        <v>9196</v>
      </c>
      <c r="W1378" s="706" t="s">
        <v>482</v>
      </c>
      <c r="X1378" s="701" t="s">
        <v>9195</v>
      </c>
      <c r="Y1378" s="189"/>
      <c r="Z1378" s="189"/>
      <c r="AA1378" s="189"/>
      <c r="AB1378" s="189"/>
      <c r="AC1378" s="189"/>
      <c r="AD1378" s="189"/>
      <c r="AE1378" s="189"/>
      <c r="AF1378" s="189"/>
      <c r="AG1378" s="189"/>
      <c r="AH1378" s="189"/>
      <c r="AI1378" s="189"/>
      <c r="AJ1378" s="189"/>
      <c r="AK1378" s="189"/>
      <c r="AL1378" s="189"/>
      <c r="AM1378" s="189"/>
      <c r="AN1378" s="189"/>
      <c r="AO1378" s="189"/>
      <c r="AP1378" s="189"/>
      <c r="AQ1378" s="189"/>
      <c r="AR1378" s="189"/>
      <c r="AS1378" s="189"/>
    </row>
    <row r="1379" spans="1:45" ht="14.25" customHeight="1">
      <c r="A1379" s="58" t="s">
        <v>9190</v>
      </c>
      <c r="B1379" s="55" t="s">
        <v>2357</v>
      </c>
      <c r="C1379" s="55" t="s">
        <v>9191</v>
      </c>
      <c r="D1379" s="55" t="s">
        <v>9192</v>
      </c>
      <c r="E1379" s="49" t="s">
        <v>279</v>
      </c>
      <c r="F1379" s="49" t="s">
        <v>198</v>
      </c>
      <c r="G1379" s="44">
        <v>44629</v>
      </c>
      <c r="H1379" s="44">
        <v>44994</v>
      </c>
      <c r="I1379" s="45" t="s">
        <v>41</v>
      </c>
      <c r="J1379" s="45">
        <f ca="1">H1379-CONTROLE!$A$2</f>
        <v>-256</v>
      </c>
      <c r="K1379" s="37" t="s">
        <v>9193</v>
      </c>
      <c r="L1379" s="55" t="s">
        <v>110</v>
      </c>
      <c r="M1379" s="55" t="s">
        <v>111</v>
      </c>
      <c r="N1379" s="128" t="s">
        <v>9194</v>
      </c>
      <c r="O1379" s="55" t="s">
        <v>113</v>
      </c>
      <c r="P1379" s="55" t="s">
        <v>114</v>
      </c>
      <c r="Q1379" s="128" t="s">
        <v>9194</v>
      </c>
      <c r="R1379" s="55" t="s">
        <v>2105</v>
      </c>
      <c r="S1379" s="555" t="s">
        <v>665</v>
      </c>
      <c r="T1379" s="590" t="s">
        <v>666</v>
      </c>
      <c r="U1379" s="701" t="s">
        <v>9195</v>
      </c>
      <c r="V1379" s="125" t="s">
        <v>935</v>
      </c>
      <c r="W1379" s="706" t="s">
        <v>936</v>
      </c>
      <c r="X1379" s="701" t="s">
        <v>9195</v>
      </c>
      <c r="Y1379" s="189"/>
      <c r="Z1379" s="189"/>
      <c r="AA1379" s="189"/>
      <c r="AB1379" s="189"/>
      <c r="AC1379" s="189"/>
      <c r="AD1379" s="189"/>
      <c r="AE1379" s="189"/>
      <c r="AF1379" s="189"/>
      <c r="AG1379" s="189"/>
      <c r="AH1379" s="189"/>
      <c r="AI1379" s="189"/>
      <c r="AJ1379" s="189"/>
      <c r="AK1379" s="189"/>
      <c r="AL1379" s="189"/>
      <c r="AM1379" s="189"/>
      <c r="AN1379" s="189"/>
      <c r="AO1379" s="189"/>
      <c r="AP1379" s="189"/>
      <c r="AQ1379" s="189"/>
      <c r="AR1379" s="189"/>
      <c r="AS1379" s="189"/>
    </row>
    <row r="1380" spans="1:45" ht="14.25" customHeight="1">
      <c r="A1380" s="193">
        <v>44593</v>
      </c>
      <c r="B1380" s="194"/>
      <c r="C1380" s="194" t="s">
        <v>9197</v>
      </c>
      <c r="D1380" s="194" t="s">
        <v>9198</v>
      </c>
      <c r="E1380" s="195" t="s">
        <v>957</v>
      </c>
      <c r="F1380" s="195" t="s">
        <v>25</v>
      </c>
      <c r="G1380" s="196">
        <v>44581</v>
      </c>
      <c r="H1380" s="196">
        <v>44946</v>
      </c>
      <c r="I1380" s="197" t="s">
        <v>138</v>
      </c>
      <c r="J1380" s="197">
        <f ca="1">H1380-CONTROLE!$A$2</f>
        <v>-304</v>
      </c>
      <c r="K1380" s="198" t="str">
        <f t="shared" ref="K1380:K1383" ca="1" si="172">IF(J1380&lt;=0,"ENCERRADO",IF(J1380&lt;=30,"URGENTE",IF(J1380&lt;=90,"PROVIDÊNCIAS","VIGENTE")))</f>
        <v>ENCERRADO</v>
      </c>
      <c r="L1380" s="194" t="s">
        <v>509</v>
      </c>
      <c r="M1380" s="194" t="s">
        <v>510</v>
      </c>
      <c r="N1380" s="199" t="s">
        <v>9199</v>
      </c>
      <c r="O1380" s="203" t="s">
        <v>512</v>
      </c>
      <c r="P1380" s="204" t="s">
        <v>513</v>
      </c>
      <c r="Q1380" s="199" t="s">
        <v>9199</v>
      </c>
      <c r="R1380" s="194" t="s">
        <v>673</v>
      </c>
      <c r="S1380" s="200" t="s">
        <v>519</v>
      </c>
      <c r="T1380" s="201" t="s">
        <v>520</v>
      </c>
      <c r="U1380" s="199" t="s">
        <v>9200</v>
      </c>
      <c r="V1380" s="203" t="s">
        <v>512</v>
      </c>
      <c r="W1380" s="204" t="s">
        <v>513</v>
      </c>
      <c r="X1380" s="199" t="s">
        <v>9201</v>
      </c>
      <c r="Y1380" s="191"/>
      <c r="Z1380" s="191"/>
      <c r="AA1380" s="191"/>
      <c r="AB1380" s="191"/>
      <c r="AC1380" s="191"/>
      <c r="AD1380" s="191"/>
      <c r="AE1380" s="191"/>
      <c r="AF1380" s="191"/>
      <c r="AG1380" s="191"/>
      <c r="AH1380" s="191"/>
      <c r="AI1380" s="191"/>
      <c r="AJ1380" s="191"/>
      <c r="AK1380" s="191"/>
      <c r="AL1380" s="191"/>
      <c r="AM1380" s="191"/>
      <c r="AN1380" s="191"/>
      <c r="AO1380" s="191"/>
      <c r="AP1380" s="191"/>
      <c r="AQ1380" s="191"/>
      <c r="AR1380" s="191"/>
      <c r="AS1380" s="191"/>
    </row>
    <row r="1381" spans="1:45" ht="14.25" customHeight="1">
      <c r="A1381" s="193">
        <v>44593</v>
      </c>
      <c r="B1381" s="194"/>
      <c r="C1381" s="194" t="s">
        <v>9197</v>
      </c>
      <c r="D1381" s="194" t="s">
        <v>9198</v>
      </c>
      <c r="E1381" s="195" t="s">
        <v>957</v>
      </c>
      <c r="F1381" s="195" t="s">
        <v>25</v>
      </c>
      <c r="G1381" s="196">
        <v>44581</v>
      </c>
      <c r="H1381" s="196">
        <v>44946</v>
      </c>
      <c r="I1381" s="197" t="s">
        <v>138</v>
      </c>
      <c r="J1381" s="197">
        <f ca="1">H1381-CONTROLE!$A$2</f>
        <v>-304</v>
      </c>
      <c r="K1381" s="198" t="str">
        <f t="shared" ca="1" si="172"/>
        <v>ENCERRADO</v>
      </c>
      <c r="L1381" s="194" t="s">
        <v>509</v>
      </c>
      <c r="M1381" s="194" t="s">
        <v>510</v>
      </c>
      <c r="N1381" s="199" t="s">
        <v>9199</v>
      </c>
      <c r="O1381" s="203" t="s">
        <v>512</v>
      </c>
      <c r="P1381" s="204" t="s">
        <v>513</v>
      </c>
      <c r="Q1381" s="199" t="s">
        <v>9199</v>
      </c>
      <c r="R1381" s="194" t="s">
        <v>673</v>
      </c>
      <c r="S1381" s="200" t="s">
        <v>519</v>
      </c>
      <c r="T1381" s="201" t="s">
        <v>520</v>
      </c>
      <c r="U1381" s="199" t="s">
        <v>9200</v>
      </c>
      <c r="V1381" s="203" t="s">
        <v>515</v>
      </c>
      <c r="W1381" s="204" t="s">
        <v>941</v>
      </c>
      <c r="X1381" s="199" t="s">
        <v>9200</v>
      </c>
      <c r="Y1381" s="189"/>
      <c r="Z1381" s="189"/>
      <c r="AA1381" s="189"/>
      <c r="AB1381" s="189"/>
      <c r="AC1381" s="189"/>
      <c r="AD1381" s="189"/>
      <c r="AE1381" s="189"/>
      <c r="AF1381" s="189"/>
      <c r="AG1381" s="189"/>
      <c r="AH1381" s="189"/>
      <c r="AI1381" s="189"/>
      <c r="AJ1381" s="189"/>
      <c r="AK1381" s="189"/>
      <c r="AL1381" s="189"/>
      <c r="AM1381" s="189"/>
      <c r="AN1381" s="189"/>
      <c r="AO1381" s="189"/>
      <c r="AP1381" s="189"/>
      <c r="AQ1381" s="189"/>
      <c r="AR1381" s="189"/>
      <c r="AS1381" s="189"/>
    </row>
    <row r="1382" spans="1:45" ht="14.25" customHeight="1">
      <c r="A1382" s="205" t="s">
        <v>9202</v>
      </c>
      <c r="B1382" s="194" t="s">
        <v>9203</v>
      </c>
      <c r="C1382" s="194" t="s">
        <v>9203</v>
      </c>
      <c r="D1382" s="194" t="s">
        <v>9204</v>
      </c>
      <c r="E1382" s="195" t="s">
        <v>9205</v>
      </c>
      <c r="F1382" s="195" t="s">
        <v>25</v>
      </c>
      <c r="G1382" s="196">
        <v>44593</v>
      </c>
      <c r="H1382" s="196">
        <v>44957</v>
      </c>
      <c r="I1382" s="197" t="s">
        <v>138</v>
      </c>
      <c r="J1382" s="197">
        <f ca="1">H1382-CONTROLE!$A$2</f>
        <v>-293</v>
      </c>
      <c r="K1382" s="198" t="str">
        <f t="shared" ca="1" si="172"/>
        <v>ENCERRADO</v>
      </c>
      <c r="L1382" s="194" t="s">
        <v>1635</v>
      </c>
      <c r="M1382" s="194" t="s">
        <v>224</v>
      </c>
      <c r="N1382" s="199" t="s">
        <v>9206</v>
      </c>
      <c r="O1382" s="194" t="s">
        <v>1633</v>
      </c>
      <c r="P1382" s="194" t="s">
        <v>1022</v>
      </c>
      <c r="Q1382" s="199" t="s">
        <v>9206</v>
      </c>
      <c r="R1382" s="194" t="s">
        <v>1446</v>
      </c>
      <c r="S1382" s="200" t="s">
        <v>9207</v>
      </c>
      <c r="T1382" s="201" t="s">
        <v>7549</v>
      </c>
      <c r="U1382" s="202" t="s">
        <v>9208</v>
      </c>
      <c r="V1382" s="203" t="s">
        <v>3532</v>
      </c>
      <c r="W1382" s="204" t="s">
        <v>1168</v>
      </c>
      <c r="X1382" s="202" t="s">
        <v>9208</v>
      </c>
      <c r="Y1382" s="191"/>
      <c r="Z1382" s="191"/>
      <c r="AA1382" s="191"/>
      <c r="AB1382" s="191"/>
      <c r="AC1382" s="191"/>
      <c r="AD1382" s="191"/>
      <c r="AE1382" s="191"/>
      <c r="AF1382" s="191"/>
      <c r="AG1382" s="191"/>
      <c r="AH1382" s="191"/>
      <c r="AI1382" s="191"/>
      <c r="AJ1382" s="191"/>
      <c r="AK1382" s="191"/>
      <c r="AL1382" s="191"/>
      <c r="AM1382" s="191"/>
      <c r="AN1382" s="191"/>
      <c r="AO1382" s="191"/>
      <c r="AP1382" s="191"/>
      <c r="AQ1382" s="191"/>
      <c r="AR1382" s="191"/>
      <c r="AS1382" s="191"/>
    </row>
    <row r="1383" spans="1:45" ht="14.25" customHeight="1">
      <c r="A1383" s="143" t="s">
        <v>9209</v>
      </c>
      <c r="B1383" s="144" t="s">
        <v>1900</v>
      </c>
      <c r="C1383" s="144" t="s">
        <v>9210</v>
      </c>
      <c r="D1383" s="144" t="s">
        <v>1902</v>
      </c>
      <c r="E1383" s="145" t="s">
        <v>1903</v>
      </c>
      <c r="F1383" s="145" t="s">
        <v>25</v>
      </c>
      <c r="G1383" s="183">
        <v>44824</v>
      </c>
      <c r="H1383" s="183">
        <v>45189</v>
      </c>
      <c r="I1383" s="148" t="s">
        <v>212</v>
      </c>
      <c r="J1383" s="148">
        <f ca="1">H1383-CONTROLE!$A$2</f>
        <v>-61</v>
      </c>
      <c r="K1383" s="37" t="str">
        <f t="shared" ca="1" si="172"/>
        <v>ENCERRADO</v>
      </c>
      <c r="L1383" s="144" t="s">
        <v>1568</v>
      </c>
      <c r="M1383" s="144" t="s">
        <v>285</v>
      </c>
      <c r="N1383" s="184" t="s">
        <v>9211</v>
      </c>
      <c r="O1383" s="144" t="s">
        <v>2268</v>
      </c>
      <c r="P1383" s="144" t="s">
        <v>290</v>
      </c>
      <c r="Q1383" s="184" t="s">
        <v>9211</v>
      </c>
      <c r="R1383" s="144" t="s">
        <v>1423</v>
      </c>
      <c r="S1383" s="185" t="s">
        <v>9212</v>
      </c>
      <c r="T1383" s="186" t="s">
        <v>3907</v>
      </c>
      <c r="U1383" s="190" t="s">
        <v>9213</v>
      </c>
      <c r="V1383" s="180" t="s">
        <v>3907</v>
      </c>
      <c r="W1383" s="704" t="s">
        <v>8573</v>
      </c>
      <c r="X1383" s="190" t="s">
        <v>9213</v>
      </c>
      <c r="Y1383" s="191"/>
      <c r="Z1383" s="121"/>
      <c r="AA1383" s="121"/>
      <c r="AB1383" s="121"/>
      <c r="AC1383" s="121"/>
      <c r="AD1383" s="121"/>
      <c r="AE1383" s="121"/>
      <c r="AF1383" s="121"/>
      <c r="AG1383" s="121"/>
      <c r="AH1383" s="121"/>
      <c r="AI1383" s="121"/>
      <c r="AJ1383" s="121"/>
      <c r="AK1383" s="121"/>
      <c r="AL1383" s="121"/>
      <c r="AM1383" s="121"/>
      <c r="AN1383" s="121"/>
      <c r="AO1383" s="121"/>
      <c r="AP1383" s="121"/>
      <c r="AQ1383" s="121"/>
      <c r="AR1383" s="121"/>
      <c r="AS1383" s="121"/>
    </row>
    <row r="1384" spans="1:45" ht="14.25" customHeight="1">
      <c r="A1384" s="143" t="s">
        <v>9214</v>
      </c>
      <c r="B1384" s="144" t="s">
        <v>983</v>
      </c>
      <c r="C1384" s="144" t="s">
        <v>9215</v>
      </c>
      <c r="D1384" s="144" t="s">
        <v>6585</v>
      </c>
      <c r="E1384" s="145" t="s">
        <v>965</v>
      </c>
      <c r="F1384" s="145" t="s">
        <v>198</v>
      </c>
      <c r="G1384" s="183">
        <v>44627</v>
      </c>
      <c r="H1384" s="183">
        <v>44694</v>
      </c>
      <c r="I1384" s="148" t="s">
        <v>41</v>
      </c>
      <c r="J1384" s="148">
        <f ca="1">H1384-CONTROLE!$A$2</f>
        <v>-556</v>
      </c>
      <c r="K1384" s="37" t="s">
        <v>9216</v>
      </c>
      <c r="L1384" s="144" t="s">
        <v>724</v>
      </c>
      <c r="M1384" s="144" t="s">
        <v>527</v>
      </c>
      <c r="N1384" s="184" t="s">
        <v>1042</v>
      </c>
      <c r="O1384" s="144" t="s">
        <v>1718</v>
      </c>
      <c r="P1384" s="144" t="s">
        <v>533</v>
      </c>
      <c r="Q1384" s="184" t="s">
        <v>1042</v>
      </c>
      <c r="R1384" s="144" t="s">
        <v>2689</v>
      </c>
      <c r="S1384" s="185" t="s">
        <v>523</v>
      </c>
      <c r="T1384" s="186" t="s">
        <v>524</v>
      </c>
      <c r="U1384" s="190" t="s">
        <v>9217</v>
      </c>
      <c r="V1384" s="180" t="s">
        <v>2384</v>
      </c>
      <c r="W1384" s="704" t="s">
        <v>2385</v>
      </c>
      <c r="X1384" s="190" t="s">
        <v>9217</v>
      </c>
      <c r="Y1384" s="191"/>
      <c r="Z1384" s="121"/>
      <c r="AA1384" s="121"/>
      <c r="AB1384" s="121"/>
      <c r="AC1384" s="121"/>
      <c r="AD1384" s="121"/>
      <c r="AE1384" s="121"/>
      <c r="AF1384" s="121"/>
      <c r="AG1384" s="121"/>
      <c r="AH1384" s="121"/>
      <c r="AI1384" s="121"/>
      <c r="AJ1384" s="121"/>
      <c r="AK1384" s="121"/>
      <c r="AL1384" s="121"/>
      <c r="AM1384" s="121"/>
      <c r="AN1384" s="121"/>
      <c r="AO1384" s="121"/>
      <c r="AP1384" s="121"/>
      <c r="AQ1384" s="121"/>
      <c r="AR1384" s="121"/>
      <c r="AS1384" s="121"/>
    </row>
    <row r="1385" spans="1:45" ht="14.25" customHeight="1">
      <c r="A1385" s="143" t="s">
        <v>9214</v>
      </c>
      <c r="B1385" s="144" t="s">
        <v>983</v>
      </c>
      <c r="C1385" s="144" t="s">
        <v>9215</v>
      </c>
      <c r="D1385" s="144" t="s">
        <v>6585</v>
      </c>
      <c r="E1385" s="145" t="s">
        <v>965</v>
      </c>
      <c r="F1385" s="145" t="s">
        <v>198</v>
      </c>
      <c r="G1385" s="183">
        <v>44627</v>
      </c>
      <c r="H1385" s="183">
        <v>44694</v>
      </c>
      <c r="I1385" s="148" t="s">
        <v>41</v>
      </c>
      <c r="J1385" s="148">
        <f ca="1">H1385-CONTROLE!$A$2</f>
        <v>-556</v>
      </c>
      <c r="K1385" s="37" t="s">
        <v>9216</v>
      </c>
      <c r="L1385" s="144" t="s">
        <v>724</v>
      </c>
      <c r="M1385" s="144" t="s">
        <v>527</v>
      </c>
      <c r="N1385" s="184" t="s">
        <v>1042</v>
      </c>
      <c r="O1385" s="144" t="s">
        <v>1718</v>
      </c>
      <c r="P1385" s="144" t="s">
        <v>533</v>
      </c>
      <c r="Q1385" s="184" t="s">
        <v>1042</v>
      </c>
      <c r="R1385" s="144" t="s">
        <v>2687</v>
      </c>
      <c r="S1385" s="185" t="s">
        <v>6401</v>
      </c>
      <c r="T1385" s="186" t="s">
        <v>1422</v>
      </c>
      <c r="U1385" s="190" t="s">
        <v>9217</v>
      </c>
      <c r="V1385" s="180" t="s">
        <v>2388</v>
      </c>
      <c r="W1385" s="704" t="s">
        <v>530</v>
      </c>
      <c r="X1385" s="190" t="s">
        <v>9217</v>
      </c>
      <c r="Y1385" s="191"/>
      <c r="Z1385" s="121"/>
      <c r="AA1385" s="121"/>
      <c r="AB1385" s="121"/>
      <c r="AC1385" s="121"/>
      <c r="AD1385" s="121"/>
      <c r="AE1385" s="121"/>
      <c r="AF1385" s="121"/>
      <c r="AG1385" s="121"/>
      <c r="AH1385" s="121"/>
      <c r="AI1385" s="121"/>
      <c r="AJ1385" s="121"/>
      <c r="AK1385" s="121"/>
      <c r="AL1385" s="121"/>
      <c r="AM1385" s="121"/>
      <c r="AN1385" s="121"/>
      <c r="AO1385" s="121"/>
      <c r="AP1385" s="121"/>
      <c r="AQ1385" s="121"/>
      <c r="AR1385" s="121"/>
      <c r="AS1385" s="121"/>
    </row>
    <row r="1386" spans="1:45" ht="14.25" customHeight="1">
      <c r="A1386" s="143" t="s">
        <v>9218</v>
      </c>
      <c r="B1386" s="144"/>
      <c r="C1386" s="144" t="s">
        <v>9219</v>
      </c>
      <c r="D1386" s="144" t="s">
        <v>1559</v>
      </c>
      <c r="E1386" s="145" t="s">
        <v>9174</v>
      </c>
      <c r="F1386" s="145" t="s">
        <v>198</v>
      </c>
      <c r="G1386" s="183">
        <v>44774</v>
      </c>
      <c r="H1386" s="183">
        <v>44916</v>
      </c>
      <c r="I1386" s="148" t="s">
        <v>26</v>
      </c>
      <c r="J1386" s="148">
        <f ca="1">H1386-CONTROLE!$A$2</f>
        <v>-334</v>
      </c>
      <c r="K1386" s="37" t="str">
        <f t="shared" ref="K1386:K1388" ca="1" si="173">IF(J1386&lt;=0,"ENCERRADO",IF(J1386&lt;=30,"URGENTE",IF(J1386&lt;=90,"PROVIDÊNCIAS","VIGENTE")))</f>
        <v>ENCERRADO</v>
      </c>
      <c r="L1386" s="144" t="s">
        <v>987</v>
      </c>
      <c r="M1386" s="144" t="s">
        <v>988</v>
      </c>
      <c r="N1386" s="184" t="s">
        <v>9220</v>
      </c>
      <c r="O1386" s="144" t="s">
        <v>990</v>
      </c>
      <c r="P1386" s="144" t="s">
        <v>991</v>
      </c>
      <c r="Q1386" s="184" t="s">
        <v>9220</v>
      </c>
      <c r="R1386" s="144" t="s">
        <v>3361</v>
      </c>
      <c r="S1386" s="185" t="s">
        <v>1748</v>
      </c>
      <c r="T1386" s="186" t="s">
        <v>1749</v>
      </c>
      <c r="U1386" s="190" t="s">
        <v>9221</v>
      </c>
      <c r="V1386" s="180" t="s">
        <v>1438</v>
      </c>
      <c r="W1386" s="704" t="s">
        <v>1439</v>
      </c>
      <c r="X1386" s="190" t="s">
        <v>9221</v>
      </c>
      <c r="Y1386" s="189"/>
      <c r="Z1386" s="189"/>
      <c r="AA1386" s="189"/>
      <c r="AB1386" s="189"/>
      <c r="AC1386" s="189"/>
      <c r="AD1386" s="189"/>
      <c r="AE1386" s="189"/>
      <c r="AF1386" s="189"/>
      <c r="AG1386" s="189"/>
      <c r="AH1386" s="189"/>
      <c r="AI1386" s="189"/>
      <c r="AJ1386" s="189"/>
      <c r="AK1386" s="189"/>
      <c r="AL1386" s="189"/>
      <c r="AM1386" s="189"/>
      <c r="AN1386" s="189"/>
      <c r="AO1386" s="189"/>
      <c r="AP1386" s="189"/>
      <c r="AQ1386" s="189"/>
      <c r="AR1386" s="189"/>
      <c r="AS1386" s="189"/>
    </row>
    <row r="1387" spans="1:45" ht="14.25" customHeight="1">
      <c r="A1387" s="707" t="s">
        <v>9222</v>
      </c>
      <c r="B1387" s="55" t="s">
        <v>9223</v>
      </c>
      <c r="C1387" s="55" t="s">
        <v>9224</v>
      </c>
      <c r="D1387" s="55" t="s">
        <v>9225</v>
      </c>
      <c r="E1387" s="49" t="s">
        <v>197</v>
      </c>
      <c r="F1387" s="49" t="s">
        <v>198</v>
      </c>
      <c r="G1387" s="44">
        <v>44652</v>
      </c>
      <c r="H1387" s="44">
        <v>45017</v>
      </c>
      <c r="I1387" s="45" t="s">
        <v>199</v>
      </c>
      <c r="J1387" s="45">
        <f ca="1">H1387-CONTROLE!$A$2</f>
        <v>-233</v>
      </c>
      <c r="K1387" s="37" t="str">
        <f t="shared" ca="1" si="173"/>
        <v>ENCERRADO</v>
      </c>
      <c r="L1387" s="55" t="s">
        <v>154</v>
      </c>
      <c r="M1387" s="55" t="s">
        <v>155</v>
      </c>
      <c r="N1387" s="128" t="s">
        <v>9226</v>
      </c>
      <c r="O1387" s="55" t="s">
        <v>5894</v>
      </c>
      <c r="P1387" s="55" t="s">
        <v>6633</v>
      </c>
      <c r="Q1387" s="128" t="s">
        <v>9226</v>
      </c>
      <c r="R1387" s="55" t="s">
        <v>1461</v>
      </c>
      <c r="S1387" s="555" t="s">
        <v>584</v>
      </c>
      <c r="T1387" s="590" t="s">
        <v>585</v>
      </c>
      <c r="U1387" s="128" t="s">
        <v>9227</v>
      </c>
      <c r="V1387" s="125" t="s">
        <v>581</v>
      </c>
      <c r="W1387" s="706" t="s">
        <v>582</v>
      </c>
      <c r="X1387" s="128" t="s">
        <v>9227</v>
      </c>
      <c r="Y1387" s="191"/>
      <c r="Z1387" s="191"/>
      <c r="AA1387" s="191"/>
      <c r="AB1387" s="191"/>
      <c r="AC1387" s="191"/>
      <c r="AD1387" s="191"/>
      <c r="AE1387" s="191"/>
      <c r="AF1387" s="191"/>
      <c r="AG1387" s="191"/>
      <c r="AH1387" s="191"/>
      <c r="AI1387" s="191"/>
      <c r="AJ1387" s="191"/>
      <c r="AK1387" s="191"/>
      <c r="AL1387" s="191"/>
      <c r="AM1387" s="191"/>
      <c r="AN1387" s="191"/>
      <c r="AO1387" s="191"/>
      <c r="AP1387" s="191"/>
      <c r="AQ1387" s="191"/>
      <c r="AR1387" s="191"/>
      <c r="AS1387" s="191"/>
    </row>
    <row r="1388" spans="1:45" ht="14.25" customHeight="1">
      <c r="A1388" s="193" t="s">
        <v>9228</v>
      </c>
      <c r="B1388" s="194" t="s">
        <v>9229</v>
      </c>
      <c r="C1388" s="194" t="s">
        <v>9230</v>
      </c>
      <c r="D1388" s="194" t="s">
        <v>9231</v>
      </c>
      <c r="E1388" s="195" t="s">
        <v>137</v>
      </c>
      <c r="F1388" s="195" t="s">
        <v>25</v>
      </c>
      <c r="G1388" s="196">
        <v>44732</v>
      </c>
      <c r="H1388" s="196">
        <v>45097</v>
      </c>
      <c r="I1388" s="197" t="s">
        <v>219</v>
      </c>
      <c r="J1388" s="197">
        <f ca="1">H1388-CONTROLE!$A$2</f>
        <v>-153</v>
      </c>
      <c r="K1388" s="198" t="str">
        <f t="shared" ca="1" si="173"/>
        <v>ENCERRADO</v>
      </c>
      <c r="L1388" s="194" t="s">
        <v>421</v>
      </c>
      <c r="M1388" s="194" t="s">
        <v>422</v>
      </c>
      <c r="N1388" s="199" t="s">
        <v>9232</v>
      </c>
      <c r="O1388" s="194" t="s">
        <v>424</v>
      </c>
      <c r="P1388" s="194" t="s">
        <v>425</v>
      </c>
      <c r="Q1388" s="199" t="s">
        <v>9232</v>
      </c>
      <c r="R1388" s="194" t="s">
        <v>1404</v>
      </c>
      <c r="S1388" s="200" t="s">
        <v>3431</v>
      </c>
      <c r="T1388" s="201" t="s">
        <v>2165</v>
      </c>
      <c r="U1388" s="206" t="s">
        <v>9233</v>
      </c>
      <c r="V1388" s="203" t="s">
        <v>415</v>
      </c>
      <c r="W1388" s="204" t="s">
        <v>416</v>
      </c>
      <c r="X1388" s="206" t="s">
        <v>9233</v>
      </c>
      <c r="Y1388" s="189"/>
      <c r="Z1388" s="189"/>
      <c r="AA1388" s="189"/>
      <c r="AB1388" s="189"/>
      <c r="AC1388" s="189"/>
      <c r="AD1388" s="189"/>
      <c r="AE1388" s="189"/>
      <c r="AF1388" s="189"/>
      <c r="AG1388" s="189"/>
      <c r="AH1388" s="189"/>
      <c r="AI1388" s="189"/>
      <c r="AJ1388" s="189"/>
      <c r="AK1388" s="189"/>
      <c r="AL1388" s="189"/>
      <c r="AM1388" s="189"/>
      <c r="AN1388" s="189"/>
      <c r="AO1388" s="189"/>
      <c r="AP1388" s="189"/>
      <c r="AQ1388" s="189"/>
      <c r="AR1388" s="189"/>
      <c r="AS1388" s="189"/>
    </row>
    <row r="1389" spans="1:45" ht="14.25" customHeight="1">
      <c r="A1389" s="193" t="s">
        <v>9234</v>
      </c>
      <c r="B1389" s="194" t="s">
        <v>8323</v>
      </c>
      <c r="C1389" s="194" t="s">
        <v>9235</v>
      </c>
      <c r="D1389" s="194" t="s">
        <v>8325</v>
      </c>
      <c r="E1389" s="195" t="s">
        <v>1103</v>
      </c>
      <c r="F1389" s="195" t="s">
        <v>198</v>
      </c>
      <c r="G1389" s="196">
        <v>44754</v>
      </c>
      <c r="H1389" s="196">
        <v>45363</v>
      </c>
      <c r="I1389" s="197" t="s">
        <v>41</v>
      </c>
      <c r="J1389" s="197">
        <f ca="1">H1389-CONTROLE!$A$2</f>
        <v>113</v>
      </c>
      <c r="K1389" s="198" t="s">
        <v>9236</v>
      </c>
      <c r="L1389" s="194" t="s">
        <v>911</v>
      </c>
      <c r="M1389" s="194" t="s">
        <v>912</v>
      </c>
      <c r="N1389" s="199" t="s">
        <v>9237</v>
      </c>
      <c r="O1389" s="194" t="s">
        <v>1093</v>
      </c>
      <c r="P1389" s="194" t="s">
        <v>73</v>
      </c>
      <c r="Q1389" s="199" t="s">
        <v>9237</v>
      </c>
      <c r="R1389" s="194" t="s">
        <v>1492</v>
      </c>
      <c r="S1389" s="200" t="s">
        <v>1303</v>
      </c>
      <c r="T1389" s="201" t="s">
        <v>76</v>
      </c>
      <c r="U1389" s="206" t="s">
        <v>9238</v>
      </c>
      <c r="V1389" s="203" t="s">
        <v>2320</v>
      </c>
      <c r="W1389" s="204" t="s">
        <v>2321</v>
      </c>
      <c r="X1389" s="206" t="s">
        <v>9238</v>
      </c>
      <c r="Y1389" s="189"/>
      <c r="Z1389" s="189"/>
      <c r="AA1389" s="189"/>
      <c r="AB1389" s="189"/>
      <c r="AC1389" s="189"/>
      <c r="AD1389" s="189"/>
      <c r="AE1389" s="189"/>
      <c r="AF1389" s="189"/>
      <c r="AG1389" s="189"/>
      <c r="AH1389" s="189"/>
      <c r="AI1389" s="189"/>
      <c r="AJ1389" s="189"/>
      <c r="AK1389" s="189"/>
      <c r="AL1389" s="189"/>
      <c r="AM1389" s="189"/>
      <c r="AN1389" s="189"/>
      <c r="AO1389" s="189"/>
      <c r="AP1389" s="189"/>
      <c r="AQ1389" s="189"/>
      <c r="AR1389" s="189"/>
      <c r="AS1389" s="189"/>
    </row>
    <row r="1390" spans="1:45" ht="14.25" customHeight="1">
      <c r="A1390" s="144" t="s">
        <v>9239</v>
      </c>
      <c r="B1390" s="73" t="s">
        <v>8323</v>
      </c>
      <c r="C1390" s="144" t="s">
        <v>9240</v>
      </c>
      <c r="D1390" s="144" t="s">
        <v>8325</v>
      </c>
      <c r="E1390" s="160" t="s">
        <v>1103</v>
      </c>
      <c r="F1390" s="160" t="s">
        <v>198</v>
      </c>
      <c r="G1390" s="146">
        <v>44623</v>
      </c>
      <c r="H1390" s="196">
        <v>45233</v>
      </c>
      <c r="I1390" s="148" t="s">
        <v>55</v>
      </c>
      <c r="J1390" s="148">
        <f ca="1">H1390-CONTROLE!$A$2</f>
        <v>-17</v>
      </c>
      <c r="K1390" s="142" t="s">
        <v>9241</v>
      </c>
      <c r="L1390" s="73" t="s">
        <v>1965</v>
      </c>
      <c r="M1390" s="73" t="s">
        <v>1966</v>
      </c>
      <c r="N1390" s="150" t="s">
        <v>9242</v>
      </c>
      <c r="O1390" s="73" t="s">
        <v>9243</v>
      </c>
      <c r="P1390" s="73" t="s">
        <v>1507</v>
      </c>
      <c r="Q1390" s="150" t="s">
        <v>9242</v>
      </c>
      <c r="R1390" s="73" t="s">
        <v>1969</v>
      </c>
      <c r="S1390" s="151" t="s">
        <v>1352</v>
      </c>
      <c r="T1390" s="184" t="s">
        <v>1843</v>
      </c>
      <c r="U1390" s="150" t="s">
        <v>9244</v>
      </c>
      <c r="V1390" s="144" t="s">
        <v>1509</v>
      </c>
      <c r="W1390" s="678" t="s">
        <v>1510</v>
      </c>
      <c r="X1390" s="150" t="s">
        <v>9244</v>
      </c>
      <c r="Y1390" s="121"/>
      <c r="Z1390" s="121"/>
      <c r="AA1390" s="121"/>
      <c r="AB1390" s="121"/>
      <c r="AC1390" s="121"/>
      <c r="AD1390" s="121"/>
      <c r="AE1390" s="121"/>
      <c r="AF1390" s="121"/>
      <c r="AG1390" s="121"/>
      <c r="AH1390" s="121"/>
      <c r="AI1390" s="121"/>
      <c r="AJ1390" s="121"/>
      <c r="AK1390" s="121"/>
      <c r="AL1390" s="121"/>
      <c r="AM1390" s="121"/>
      <c r="AN1390" s="121"/>
      <c r="AO1390" s="121"/>
      <c r="AP1390" s="121"/>
      <c r="AQ1390" s="121"/>
      <c r="AR1390" s="121"/>
      <c r="AS1390" s="121"/>
    </row>
    <row r="1391" spans="1:45" ht="14.25" customHeight="1">
      <c r="A1391" s="144" t="s">
        <v>9239</v>
      </c>
      <c r="B1391" s="73" t="s">
        <v>8323</v>
      </c>
      <c r="C1391" s="144" t="s">
        <v>9240</v>
      </c>
      <c r="D1391" s="144" t="s">
        <v>8325</v>
      </c>
      <c r="E1391" s="160" t="s">
        <v>1103</v>
      </c>
      <c r="F1391" s="160" t="s">
        <v>198</v>
      </c>
      <c r="G1391" s="146">
        <v>44623</v>
      </c>
      <c r="H1391" s="196">
        <v>45233</v>
      </c>
      <c r="I1391" s="148" t="s">
        <v>55</v>
      </c>
      <c r="J1391" s="148">
        <f ca="1">H1391-CONTROLE!$A$2</f>
        <v>-17</v>
      </c>
      <c r="K1391" s="142" t="s">
        <v>9241</v>
      </c>
      <c r="L1391" s="73" t="s">
        <v>1965</v>
      </c>
      <c r="M1391" s="73" t="s">
        <v>1966</v>
      </c>
      <c r="N1391" s="150" t="s">
        <v>9242</v>
      </c>
      <c r="O1391" s="73" t="s">
        <v>9243</v>
      </c>
      <c r="P1391" s="73" t="s">
        <v>1507</v>
      </c>
      <c r="Q1391" s="150" t="s">
        <v>9242</v>
      </c>
      <c r="R1391" s="73" t="s">
        <v>1973</v>
      </c>
      <c r="S1391" s="151" t="s">
        <v>1314</v>
      </c>
      <c r="T1391" s="184" t="s">
        <v>920</v>
      </c>
      <c r="U1391" s="150" t="s">
        <v>9245</v>
      </c>
      <c r="V1391" s="144" t="s">
        <v>1354</v>
      </c>
      <c r="W1391" s="678" t="s">
        <v>1355</v>
      </c>
      <c r="X1391" s="150" t="s">
        <v>9246</v>
      </c>
      <c r="Y1391" s="121"/>
      <c r="Z1391" s="121"/>
      <c r="AA1391" s="121"/>
      <c r="AB1391" s="121"/>
      <c r="AC1391" s="121"/>
      <c r="AD1391" s="121"/>
      <c r="AE1391" s="121"/>
      <c r="AF1391" s="121"/>
      <c r="AG1391" s="121"/>
      <c r="AH1391" s="121"/>
      <c r="AI1391" s="121"/>
      <c r="AJ1391" s="121"/>
      <c r="AK1391" s="121"/>
      <c r="AL1391" s="121"/>
      <c r="AM1391" s="121"/>
      <c r="AN1391" s="121"/>
      <c r="AO1391" s="121"/>
      <c r="AP1391" s="121"/>
      <c r="AQ1391" s="121"/>
      <c r="AR1391" s="121"/>
      <c r="AS1391" s="121"/>
    </row>
    <row r="1392" spans="1:45" ht="14.25" customHeight="1">
      <c r="A1392" s="144" t="s">
        <v>9247</v>
      </c>
      <c r="B1392" s="73" t="s">
        <v>8323</v>
      </c>
      <c r="C1392" s="144" t="s">
        <v>9248</v>
      </c>
      <c r="D1392" s="144" t="s">
        <v>8325</v>
      </c>
      <c r="E1392" s="160" t="s">
        <v>1103</v>
      </c>
      <c r="F1392" s="160" t="s">
        <v>198</v>
      </c>
      <c r="G1392" s="146">
        <v>44767</v>
      </c>
      <c r="H1392" s="196">
        <v>45376</v>
      </c>
      <c r="I1392" s="148" t="s">
        <v>41</v>
      </c>
      <c r="J1392" s="148">
        <f ca="1">H1392-CONTROLE!$A$2</f>
        <v>126</v>
      </c>
      <c r="K1392" s="142" t="s">
        <v>9249</v>
      </c>
      <c r="L1392" s="73" t="s">
        <v>634</v>
      </c>
      <c r="M1392" s="73" t="s">
        <v>635</v>
      </c>
      <c r="N1392" s="150" t="s">
        <v>9250</v>
      </c>
      <c r="O1392" s="73" t="s">
        <v>795</v>
      </c>
      <c r="P1392" s="73" t="s">
        <v>796</v>
      </c>
      <c r="Q1392" s="150" t="s">
        <v>9250</v>
      </c>
      <c r="R1392" s="73" t="s">
        <v>3000</v>
      </c>
      <c r="S1392" s="151" t="s">
        <v>636</v>
      </c>
      <c r="T1392" s="184" t="s">
        <v>637</v>
      </c>
      <c r="U1392" s="150" t="s">
        <v>9251</v>
      </c>
      <c r="V1392" s="144" t="s">
        <v>792</v>
      </c>
      <c r="W1392" s="678" t="s">
        <v>793</v>
      </c>
      <c r="X1392" s="150" t="s">
        <v>9251</v>
      </c>
      <c r="Y1392" s="121"/>
      <c r="Z1392" s="121"/>
      <c r="AA1392" s="121"/>
      <c r="AB1392" s="121"/>
      <c r="AC1392" s="121"/>
      <c r="AD1392" s="121"/>
      <c r="AE1392" s="121"/>
      <c r="AF1392" s="121"/>
      <c r="AG1392" s="121"/>
      <c r="AH1392" s="121"/>
      <c r="AI1392" s="121"/>
      <c r="AJ1392" s="121"/>
      <c r="AK1392" s="121"/>
      <c r="AL1392" s="121"/>
      <c r="AM1392" s="121"/>
      <c r="AN1392" s="121"/>
      <c r="AO1392" s="121"/>
      <c r="AP1392" s="121"/>
      <c r="AQ1392" s="121"/>
      <c r="AR1392" s="121"/>
      <c r="AS1392" s="121"/>
    </row>
    <row r="1393" spans="1:45" ht="14.25" customHeight="1">
      <c r="A1393" s="205" t="s">
        <v>9252</v>
      </c>
      <c r="B1393" s="194" t="s">
        <v>1900</v>
      </c>
      <c r="C1393" s="194" t="s">
        <v>9253</v>
      </c>
      <c r="D1393" s="194" t="s">
        <v>2541</v>
      </c>
      <c r="E1393" s="195" t="s">
        <v>1903</v>
      </c>
      <c r="F1393" s="195" t="s">
        <v>25</v>
      </c>
      <c r="G1393" s="196">
        <v>44854</v>
      </c>
      <c r="H1393" s="196">
        <v>45219</v>
      </c>
      <c r="I1393" s="197" t="s">
        <v>361</v>
      </c>
      <c r="J1393" s="197">
        <f ca="1">H1393-CONTROLE!$A$2</f>
        <v>-31</v>
      </c>
      <c r="K1393" s="198" t="str">
        <f t="shared" ref="K1393:K1401" ca="1" si="174">IF(J1393&lt;=0,"ENCERRADO",IF(J1393&lt;=30,"URGENTE",IF(J1393&lt;=90,"PROVIDÊNCIAS","VIGENTE")))</f>
        <v>ENCERRADO</v>
      </c>
      <c r="L1393" s="194" t="s">
        <v>9254</v>
      </c>
      <c r="M1393" s="194" t="s">
        <v>9255</v>
      </c>
      <c r="N1393" s="199" t="s">
        <v>9256</v>
      </c>
      <c r="O1393" s="194" t="s">
        <v>7160</v>
      </c>
      <c r="P1393" s="194" t="s">
        <v>7161</v>
      </c>
      <c r="Q1393" s="199" t="s">
        <v>9256</v>
      </c>
      <c r="R1393" s="194" t="s">
        <v>1524</v>
      </c>
      <c r="S1393" s="200" t="s">
        <v>5183</v>
      </c>
      <c r="T1393" s="201" t="s">
        <v>5184</v>
      </c>
      <c r="U1393" s="199" t="s">
        <v>9257</v>
      </c>
      <c r="V1393" s="203" t="s">
        <v>9258</v>
      </c>
      <c r="W1393" s="204" t="s">
        <v>7344</v>
      </c>
      <c r="X1393" s="199" t="s">
        <v>9257</v>
      </c>
      <c r="Y1393" s="189"/>
      <c r="Z1393" s="189"/>
      <c r="AA1393" s="189"/>
      <c r="AB1393" s="189"/>
      <c r="AC1393" s="189"/>
      <c r="AD1393" s="189"/>
      <c r="AE1393" s="189"/>
      <c r="AF1393" s="189"/>
      <c r="AG1393" s="189"/>
      <c r="AH1393" s="189"/>
      <c r="AI1393" s="189"/>
      <c r="AJ1393" s="189"/>
      <c r="AK1393" s="189"/>
      <c r="AL1393" s="189"/>
      <c r="AM1393" s="189"/>
      <c r="AN1393" s="189"/>
      <c r="AO1393" s="189"/>
      <c r="AP1393" s="189"/>
      <c r="AQ1393" s="189"/>
      <c r="AR1393" s="189"/>
      <c r="AS1393" s="189"/>
    </row>
    <row r="1394" spans="1:45" ht="14.25" customHeight="1">
      <c r="A1394" s="144" t="s">
        <v>9259</v>
      </c>
      <c r="B1394" s="73" t="s">
        <v>9260</v>
      </c>
      <c r="C1394" s="144" t="s">
        <v>9261</v>
      </c>
      <c r="D1394" s="144" t="s">
        <v>9262</v>
      </c>
      <c r="E1394" s="160" t="s">
        <v>1978</v>
      </c>
      <c r="F1394" s="160" t="s">
        <v>25</v>
      </c>
      <c r="G1394" s="146">
        <v>44757</v>
      </c>
      <c r="H1394" s="196">
        <v>45122</v>
      </c>
      <c r="I1394" s="148" t="s">
        <v>236</v>
      </c>
      <c r="J1394" s="148">
        <f ca="1">H1394-CONTROLE!$A$2</f>
        <v>-128</v>
      </c>
      <c r="K1394" s="142" t="str">
        <f t="shared" ca="1" si="174"/>
        <v>ENCERRADO</v>
      </c>
      <c r="L1394" s="73" t="s">
        <v>110</v>
      </c>
      <c r="M1394" s="73" t="s">
        <v>111</v>
      </c>
      <c r="N1394" s="150" t="s">
        <v>9263</v>
      </c>
      <c r="O1394" s="73" t="s">
        <v>113</v>
      </c>
      <c r="P1394" s="73" t="s">
        <v>114</v>
      </c>
      <c r="Q1394" s="150" t="s">
        <v>9263</v>
      </c>
      <c r="R1394" s="73" t="s">
        <v>1533</v>
      </c>
      <c r="S1394" s="151" t="s">
        <v>1589</v>
      </c>
      <c r="T1394" s="184" t="s">
        <v>1590</v>
      </c>
      <c r="U1394" s="150" t="s">
        <v>9264</v>
      </c>
      <c r="V1394" s="144" t="s">
        <v>662</v>
      </c>
      <c r="W1394" s="678" t="s">
        <v>5119</v>
      </c>
      <c r="X1394" s="150" t="s">
        <v>9264</v>
      </c>
      <c r="Y1394" s="121"/>
      <c r="Z1394" s="121"/>
      <c r="AA1394" s="121"/>
      <c r="AB1394" s="121"/>
      <c r="AC1394" s="121"/>
      <c r="AD1394" s="121"/>
      <c r="AE1394" s="121"/>
      <c r="AF1394" s="121"/>
      <c r="AG1394" s="121"/>
      <c r="AH1394" s="121"/>
      <c r="AI1394" s="121"/>
      <c r="AJ1394" s="121"/>
      <c r="AK1394" s="121"/>
      <c r="AL1394" s="121"/>
      <c r="AM1394" s="121"/>
      <c r="AN1394" s="121"/>
      <c r="AO1394" s="121"/>
      <c r="AP1394" s="121"/>
      <c r="AQ1394" s="121"/>
      <c r="AR1394" s="121"/>
      <c r="AS1394" s="121"/>
    </row>
    <row r="1395" spans="1:45" ht="14.25" customHeight="1">
      <c r="A1395" s="205" t="s">
        <v>9265</v>
      </c>
      <c r="B1395" s="194" t="s">
        <v>8249</v>
      </c>
      <c r="C1395" s="194" t="s">
        <v>9266</v>
      </c>
      <c r="D1395" s="194" t="s">
        <v>6471</v>
      </c>
      <c r="E1395" s="195" t="s">
        <v>1903</v>
      </c>
      <c r="F1395" s="195" t="s">
        <v>25</v>
      </c>
      <c r="G1395" s="196">
        <v>44722</v>
      </c>
      <c r="H1395" s="196">
        <v>45087</v>
      </c>
      <c r="I1395" s="197" t="s">
        <v>219</v>
      </c>
      <c r="J1395" s="197">
        <f ca="1">H1395-CONTROLE!$A$2</f>
        <v>-163</v>
      </c>
      <c r="K1395" s="198" t="str">
        <f t="shared" ca="1" si="174"/>
        <v>ENCERRADO</v>
      </c>
      <c r="L1395" s="194" t="s">
        <v>717</v>
      </c>
      <c r="M1395" s="194" t="s">
        <v>9267</v>
      </c>
      <c r="N1395" s="199" t="s">
        <v>9268</v>
      </c>
      <c r="O1395" s="194" t="s">
        <v>2375</v>
      </c>
      <c r="P1395" s="194" t="s">
        <v>2376</v>
      </c>
      <c r="Q1395" s="199" t="s">
        <v>9268</v>
      </c>
      <c r="R1395" s="194" t="s">
        <v>2371</v>
      </c>
      <c r="S1395" s="200" t="s">
        <v>240</v>
      </c>
      <c r="T1395" s="201" t="s">
        <v>241</v>
      </c>
      <c r="U1395" s="202" t="s">
        <v>9269</v>
      </c>
      <c r="V1395" s="203" t="s">
        <v>9270</v>
      </c>
      <c r="W1395" s="204" t="s">
        <v>9271</v>
      </c>
      <c r="X1395" s="202" t="s">
        <v>9269</v>
      </c>
      <c r="Y1395" s="191"/>
      <c r="Z1395" s="191"/>
      <c r="AA1395" s="191"/>
      <c r="AB1395" s="191"/>
      <c r="AC1395" s="191"/>
      <c r="AD1395" s="191"/>
      <c r="AE1395" s="191"/>
      <c r="AF1395" s="191"/>
      <c r="AG1395" s="191"/>
      <c r="AH1395" s="191"/>
      <c r="AI1395" s="191"/>
      <c r="AJ1395" s="191"/>
      <c r="AK1395" s="191"/>
      <c r="AL1395" s="191"/>
      <c r="AM1395" s="191"/>
      <c r="AN1395" s="191"/>
      <c r="AO1395" s="191"/>
      <c r="AP1395" s="191"/>
      <c r="AQ1395" s="191"/>
      <c r="AR1395" s="191"/>
      <c r="AS1395" s="191"/>
    </row>
    <row r="1396" spans="1:45" ht="14.25" customHeight="1">
      <c r="A1396" s="205" t="s">
        <v>9265</v>
      </c>
      <c r="B1396" s="194" t="s">
        <v>8249</v>
      </c>
      <c r="C1396" s="194" t="s">
        <v>9266</v>
      </c>
      <c r="D1396" s="194" t="s">
        <v>6471</v>
      </c>
      <c r="E1396" s="195" t="s">
        <v>1903</v>
      </c>
      <c r="F1396" s="195" t="s">
        <v>25</v>
      </c>
      <c r="G1396" s="196">
        <v>44722</v>
      </c>
      <c r="H1396" s="196">
        <v>45087</v>
      </c>
      <c r="I1396" s="197" t="s">
        <v>219</v>
      </c>
      <c r="J1396" s="197">
        <f ca="1">H1396-CONTROLE!$A$2</f>
        <v>-163</v>
      </c>
      <c r="K1396" s="198" t="str">
        <f t="shared" ca="1" si="174"/>
        <v>ENCERRADO</v>
      </c>
      <c r="L1396" s="194" t="s">
        <v>717</v>
      </c>
      <c r="M1396" s="194" t="s">
        <v>9267</v>
      </c>
      <c r="N1396" s="199" t="s">
        <v>9268</v>
      </c>
      <c r="O1396" s="194" t="s">
        <v>2375</v>
      </c>
      <c r="P1396" s="194" t="s">
        <v>2376</v>
      </c>
      <c r="Q1396" s="199" t="s">
        <v>9268</v>
      </c>
      <c r="R1396" s="194" t="s">
        <v>2538</v>
      </c>
      <c r="S1396" s="200" t="s">
        <v>2375</v>
      </c>
      <c r="T1396" s="201" t="s">
        <v>2376</v>
      </c>
      <c r="U1396" s="202" t="s">
        <v>9269</v>
      </c>
      <c r="V1396" s="203" t="s">
        <v>717</v>
      </c>
      <c r="W1396" s="204" t="s">
        <v>9267</v>
      </c>
      <c r="X1396" s="202" t="s">
        <v>9269</v>
      </c>
      <c r="Y1396" s="191"/>
      <c r="Z1396" s="191"/>
      <c r="AA1396" s="191"/>
      <c r="AB1396" s="191"/>
      <c r="AC1396" s="191"/>
      <c r="AD1396" s="191"/>
      <c r="AE1396" s="191"/>
      <c r="AF1396" s="191"/>
      <c r="AG1396" s="191"/>
      <c r="AH1396" s="191"/>
      <c r="AI1396" s="191"/>
      <c r="AJ1396" s="191"/>
      <c r="AK1396" s="191"/>
      <c r="AL1396" s="191"/>
      <c r="AM1396" s="191"/>
      <c r="AN1396" s="191"/>
      <c r="AO1396" s="191"/>
      <c r="AP1396" s="191"/>
      <c r="AQ1396" s="191"/>
      <c r="AR1396" s="191"/>
      <c r="AS1396" s="191"/>
    </row>
    <row r="1397" spans="1:45" ht="14.25" customHeight="1">
      <c r="A1397" s="707" t="s">
        <v>9272</v>
      </c>
      <c r="B1397" s="55" t="s">
        <v>1651</v>
      </c>
      <c r="C1397" s="55" t="s">
        <v>9273</v>
      </c>
      <c r="D1397" s="55" t="s">
        <v>1653</v>
      </c>
      <c r="E1397" s="49" t="s">
        <v>1010</v>
      </c>
      <c r="F1397" s="49" t="s">
        <v>25</v>
      </c>
      <c r="G1397" s="44">
        <v>44637</v>
      </c>
      <c r="H1397" s="44">
        <v>45001</v>
      </c>
      <c r="I1397" s="45" t="s">
        <v>41</v>
      </c>
      <c r="J1397" s="45">
        <f ca="1">H1397-CONTROLE!$A$2</f>
        <v>-249</v>
      </c>
      <c r="K1397" s="37" t="str">
        <f t="shared" ca="1" si="174"/>
        <v>ENCERRADO</v>
      </c>
      <c r="L1397" s="55" t="s">
        <v>127</v>
      </c>
      <c r="M1397" s="55" t="s">
        <v>128</v>
      </c>
      <c r="N1397" s="128" t="s">
        <v>9274</v>
      </c>
      <c r="O1397" s="55" t="s">
        <v>523</v>
      </c>
      <c r="P1397" s="55" t="s">
        <v>524</v>
      </c>
      <c r="Q1397" s="128" t="s">
        <v>9274</v>
      </c>
      <c r="R1397" s="55" t="s">
        <v>9275</v>
      </c>
      <c r="S1397" s="555" t="s">
        <v>132</v>
      </c>
      <c r="T1397" s="590" t="s">
        <v>133</v>
      </c>
      <c r="U1397" s="128" t="s">
        <v>9276</v>
      </c>
      <c r="V1397" s="125" t="s">
        <v>724</v>
      </c>
      <c r="W1397" s="706" t="s">
        <v>9277</v>
      </c>
      <c r="X1397" s="128" t="s">
        <v>9276</v>
      </c>
      <c r="Y1397" s="191"/>
      <c r="Z1397" s="191"/>
      <c r="AA1397" s="191"/>
      <c r="AB1397" s="191"/>
      <c r="AC1397" s="191"/>
      <c r="AD1397" s="191"/>
      <c r="AE1397" s="191"/>
      <c r="AF1397" s="191"/>
      <c r="AG1397" s="191"/>
      <c r="AH1397" s="191"/>
      <c r="AI1397" s="191"/>
      <c r="AJ1397" s="191"/>
      <c r="AK1397" s="191"/>
      <c r="AL1397" s="191"/>
      <c r="AM1397" s="191"/>
      <c r="AN1397" s="191"/>
      <c r="AO1397" s="191"/>
      <c r="AP1397" s="191"/>
      <c r="AQ1397" s="191"/>
      <c r="AR1397" s="191"/>
      <c r="AS1397" s="191"/>
    </row>
    <row r="1398" spans="1:45" ht="14.25" customHeight="1">
      <c r="A1398" s="707" t="s">
        <v>9272</v>
      </c>
      <c r="B1398" s="55" t="s">
        <v>1651</v>
      </c>
      <c r="C1398" s="55" t="s">
        <v>9273</v>
      </c>
      <c r="D1398" s="55" t="s">
        <v>1653</v>
      </c>
      <c r="E1398" s="49" t="s">
        <v>1010</v>
      </c>
      <c r="F1398" s="49" t="s">
        <v>25</v>
      </c>
      <c r="G1398" s="44">
        <v>44637</v>
      </c>
      <c r="H1398" s="44">
        <v>45001</v>
      </c>
      <c r="I1398" s="45" t="s">
        <v>41</v>
      </c>
      <c r="J1398" s="45">
        <f ca="1">H1398-CONTROLE!$A$2</f>
        <v>-249</v>
      </c>
      <c r="K1398" s="37" t="str">
        <f t="shared" ca="1" si="174"/>
        <v>ENCERRADO</v>
      </c>
      <c r="L1398" s="55" t="s">
        <v>127</v>
      </c>
      <c r="M1398" s="55" t="s">
        <v>128</v>
      </c>
      <c r="N1398" s="128" t="s">
        <v>9274</v>
      </c>
      <c r="O1398" s="55" t="s">
        <v>523</v>
      </c>
      <c r="P1398" s="55" t="s">
        <v>524</v>
      </c>
      <c r="Q1398" s="128" t="s">
        <v>9274</v>
      </c>
      <c r="R1398" s="55" t="s">
        <v>9278</v>
      </c>
      <c r="S1398" s="555" t="s">
        <v>132</v>
      </c>
      <c r="T1398" s="590" t="s">
        <v>133</v>
      </c>
      <c r="U1398" s="128" t="s">
        <v>9279</v>
      </c>
      <c r="V1398" s="125" t="s">
        <v>724</v>
      </c>
      <c r="W1398" s="706" t="s">
        <v>9277</v>
      </c>
      <c r="X1398" s="128" t="s">
        <v>9279</v>
      </c>
      <c r="Y1398" s="191"/>
      <c r="Z1398" s="191"/>
      <c r="AA1398" s="191"/>
      <c r="AB1398" s="191"/>
      <c r="AC1398" s="191"/>
      <c r="AD1398" s="191"/>
      <c r="AE1398" s="191"/>
      <c r="AF1398" s="191"/>
      <c r="AG1398" s="191"/>
      <c r="AH1398" s="191"/>
      <c r="AI1398" s="191"/>
      <c r="AJ1398" s="191"/>
      <c r="AK1398" s="191"/>
      <c r="AL1398" s="191"/>
      <c r="AM1398" s="191"/>
      <c r="AN1398" s="191"/>
      <c r="AO1398" s="191"/>
      <c r="AP1398" s="191"/>
      <c r="AQ1398" s="191"/>
      <c r="AR1398" s="191"/>
      <c r="AS1398" s="191"/>
    </row>
    <row r="1399" spans="1:45" ht="14.25" customHeight="1">
      <c r="A1399" s="707" t="s">
        <v>9280</v>
      </c>
      <c r="B1399" s="55" t="s">
        <v>8249</v>
      </c>
      <c r="C1399" s="55" t="s">
        <v>9281</v>
      </c>
      <c r="D1399" s="55" t="s">
        <v>6471</v>
      </c>
      <c r="E1399" s="49" t="s">
        <v>1903</v>
      </c>
      <c r="F1399" s="49" t="s">
        <v>25</v>
      </c>
      <c r="G1399" s="44">
        <v>44643</v>
      </c>
      <c r="H1399" s="44">
        <v>45008</v>
      </c>
      <c r="I1399" s="45" t="s">
        <v>41</v>
      </c>
      <c r="J1399" s="45">
        <f ca="1">H1399-CONTROLE!$A$2</f>
        <v>-242</v>
      </c>
      <c r="K1399" s="37" t="str">
        <f t="shared" ca="1" si="174"/>
        <v>ENCERRADO</v>
      </c>
      <c r="L1399" s="55" t="s">
        <v>1895</v>
      </c>
      <c r="M1399" s="55" t="s">
        <v>342</v>
      </c>
      <c r="N1399" s="128" t="s">
        <v>9282</v>
      </c>
      <c r="O1399" s="55" t="s">
        <v>8715</v>
      </c>
      <c r="P1399" s="708" t="s">
        <v>737</v>
      </c>
      <c r="Q1399" s="128" t="s">
        <v>9282</v>
      </c>
      <c r="R1399" s="55" t="s">
        <v>1430</v>
      </c>
      <c r="S1399" s="555" t="s">
        <v>4015</v>
      </c>
      <c r="T1399" s="590" t="s">
        <v>4016</v>
      </c>
      <c r="U1399" s="128" t="s">
        <v>9283</v>
      </c>
      <c r="V1399" s="125" t="s">
        <v>4018</v>
      </c>
      <c r="W1399" s="706" t="s">
        <v>4019</v>
      </c>
      <c r="X1399" s="128" t="s">
        <v>9283</v>
      </c>
      <c r="Y1399" s="191"/>
      <c r="Z1399" s="191"/>
      <c r="AA1399" s="191"/>
      <c r="AB1399" s="191"/>
      <c r="AC1399" s="191"/>
      <c r="AD1399" s="191"/>
      <c r="AE1399" s="191"/>
      <c r="AF1399" s="191"/>
      <c r="AG1399" s="191"/>
      <c r="AH1399" s="191"/>
      <c r="AI1399" s="191"/>
      <c r="AJ1399" s="191"/>
      <c r="AK1399" s="191"/>
      <c r="AL1399" s="191"/>
      <c r="AM1399" s="191"/>
      <c r="AN1399" s="191"/>
      <c r="AO1399" s="191"/>
      <c r="AP1399" s="191"/>
      <c r="AQ1399" s="191"/>
      <c r="AR1399" s="191"/>
      <c r="AS1399" s="191"/>
    </row>
    <row r="1400" spans="1:45" ht="14.25" customHeight="1">
      <c r="A1400" s="707" t="s">
        <v>9280</v>
      </c>
      <c r="B1400" s="55" t="s">
        <v>8249</v>
      </c>
      <c r="C1400" s="55" t="s">
        <v>9281</v>
      </c>
      <c r="D1400" s="55" t="s">
        <v>6471</v>
      </c>
      <c r="E1400" s="49" t="s">
        <v>1903</v>
      </c>
      <c r="F1400" s="49" t="s">
        <v>25</v>
      </c>
      <c r="G1400" s="44">
        <v>44643</v>
      </c>
      <c r="H1400" s="44">
        <v>45008</v>
      </c>
      <c r="I1400" s="45" t="s">
        <v>41</v>
      </c>
      <c r="J1400" s="45">
        <f ca="1">H1400-CONTROLE!$A$2</f>
        <v>-242</v>
      </c>
      <c r="K1400" s="37" t="str">
        <f t="shared" ca="1" si="174"/>
        <v>ENCERRADO</v>
      </c>
      <c r="L1400" s="55" t="s">
        <v>1895</v>
      </c>
      <c r="M1400" s="55" t="s">
        <v>342</v>
      </c>
      <c r="N1400" s="128" t="s">
        <v>9282</v>
      </c>
      <c r="O1400" s="55" t="s">
        <v>8715</v>
      </c>
      <c r="P1400" s="708" t="s">
        <v>737</v>
      </c>
      <c r="Q1400" s="128" t="s">
        <v>9282</v>
      </c>
      <c r="R1400" s="55" t="s">
        <v>2222</v>
      </c>
      <c r="S1400" s="555" t="s">
        <v>7626</v>
      </c>
      <c r="T1400" s="590" t="s">
        <v>2696</v>
      </c>
      <c r="U1400" s="128" t="s">
        <v>9284</v>
      </c>
      <c r="V1400" s="125" t="s">
        <v>5685</v>
      </c>
      <c r="W1400" s="706" t="s">
        <v>2224</v>
      </c>
      <c r="X1400" s="128" t="s">
        <v>9284</v>
      </c>
      <c r="Y1400" s="191"/>
      <c r="Z1400" s="191"/>
      <c r="AA1400" s="191"/>
      <c r="AB1400" s="191"/>
      <c r="AC1400" s="191"/>
      <c r="AD1400" s="191"/>
      <c r="AE1400" s="191"/>
      <c r="AF1400" s="191"/>
      <c r="AG1400" s="191"/>
      <c r="AH1400" s="191"/>
      <c r="AI1400" s="191"/>
      <c r="AJ1400" s="191"/>
      <c r="AK1400" s="191"/>
      <c r="AL1400" s="191"/>
      <c r="AM1400" s="191"/>
      <c r="AN1400" s="191"/>
      <c r="AO1400" s="191"/>
      <c r="AP1400" s="191"/>
      <c r="AQ1400" s="191"/>
      <c r="AR1400" s="191"/>
      <c r="AS1400" s="191"/>
    </row>
    <row r="1401" spans="1:45" ht="14.25" customHeight="1">
      <c r="A1401" s="223" t="s">
        <v>9285</v>
      </c>
      <c r="B1401" s="144" t="s">
        <v>9286</v>
      </c>
      <c r="C1401" s="144" t="s">
        <v>9287</v>
      </c>
      <c r="D1401" s="144" t="s">
        <v>9288</v>
      </c>
      <c r="E1401" s="145" t="s">
        <v>1605</v>
      </c>
      <c r="F1401" s="145" t="s">
        <v>25</v>
      </c>
      <c r="G1401" s="183">
        <v>44664</v>
      </c>
      <c r="H1401" s="183">
        <v>44792</v>
      </c>
      <c r="I1401" s="148" t="s">
        <v>633</v>
      </c>
      <c r="J1401" s="148">
        <f ca="1">H1401-CONTROLE!$A$2</f>
        <v>-458</v>
      </c>
      <c r="K1401" s="37" t="str">
        <f t="shared" ca="1" si="174"/>
        <v>ENCERRADO</v>
      </c>
      <c r="L1401" s="144" t="s">
        <v>154</v>
      </c>
      <c r="M1401" s="144" t="s">
        <v>155</v>
      </c>
      <c r="N1401" s="184" t="s">
        <v>9289</v>
      </c>
      <c r="O1401" s="144" t="s">
        <v>581</v>
      </c>
      <c r="P1401" s="144" t="s">
        <v>582</v>
      </c>
      <c r="Q1401" s="184" t="s">
        <v>9289</v>
      </c>
      <c r="R1401" s="144" t="s">
        <v>1461</v>
      </c>
      <c r="S1401" s="185" t="s">
        <v>5894</v>
      </c>
      <c r="T1401" s="186" t="s">
        <v>6633</v>
      </c>
      <c r="U1401" s="187" t="s">
        <v>9290</v>
      </c>
      <c r="V1401" s="180" t="s">
        <v>2639</v>
      </c>
      <c r="W1401" s="704" t="s">
        <v>1616</v>
      </c>
      <c r="X1401" s="187" t="s">
        <v>9290</v>
      </c>
      <c r="Y1401" s="191"/>
      <c r="Z1401" s="191"/>
      <c r="AA1401" s="191"/>
      <c r="AB1401" s="191"/>
      <c r="AC1401" s="191"/>
      <c r="AD1401" s="191"/>
      <c r="AE1401" s="191"/>
      <c r="AF1401" s="191"/>
      <c r="AG1401" s="191"/>
      <c r="AH1401" s="191"/>
      <c r="AI1401" s="191"/>
      <c r="AJ1401" s="191"/>
      <c r="AK1401" s="191"/>
      <c r="AL1401" s="191"/>
      <c r="AM1401" s="191"/>
      <c r="AN1401" s="191"/>
      <c r="AO1401" s="191"/>
      <c r="AP1401" s="191"/>
      <c r="AQ1401" s="191"/>
      <c r="AR1401" s="191"/>
      <c r="AS1401" s="191"/>
    </row>
    <row r="1402" spans="1:45" ht="14.25" customHeight="1">
      <c r="A1402" s="193">
        <v>44652</v>
      </c>
      <c r="B1402" s="194" t="s">
        <v>8323</v>
      </c>
      <c r="C1402" s="194" t="s">
        <v>9291</v>
      </c>
      <c r="D1402" s="709" t="s">
        <v>8325</v>
      </c>
      <c r="E1402" s="195" t="s">
        <v>1103</v>
      </c>
      <c r="F1402" s="195" t="s">
        <v>198</v>
      </c>
      <c r="G1402" s="196">
        <v>44652</v>
      </c>
      <c r="H1402" s="196">
        <v>45261</v>
      </c>
      <c r="I1402" s="197" t="s">
        <v>26</v>
      </c>
      <c r="J1402" s="197">
        <f ca="1">H1402-CONTROLE!$A$2</f>
        <v>11</v>
      </c>
      <c r="K1402" s="198" t="s">
        <v>9292</v>
      </c>
      <c r="L1402" s="194" t="s">
        <v>509</v>
      </c>
      <c r="M1402" s="194" t="s">
        <v>510</v>
      </c>
      <c r="N1402" s="199" t="s">
        <v>9293</v>
      </c>
      <c r="O1402" s="200" t="s">
        <v>512</v>
      </c>
      <c r="P1402" s="201" t="s">
        <v>513</v>
      </c>
      <c r="Q1402" s="199" t="s">
        <v>9293</v>
      </c>
      <c r="R1402" s="194" t="s">
        <v>9294</v>
      </c>
      <c r="S1402" s="203" t="s">
        <v>519</v>
      </c>
      <c r="T1402" s="201" t="s">
        <v>520</v>
      </c>
      <c r="U1402" s="206" t="s">
        <v>9295</v>
      </c>
      <c r="V1402" s="200" t="s">
        <v>512</v>
      </c>
      <c r="W1402" s="201" t="s">
        <v>513</v>
      </c>
      <c r="X1402" s="206" t="s">
        <v>9295</v>
      </c>
      <c r="Y1402" s="191"/>
      <c r="Z1402" s="191"/>
      <c r="AA1402" s="191"/>
      <c r="AB1402" s="191"/>
      <c r="AC1402" s="191"/>
      <c r="AD1402" s="191"/>
      <c r="AE1402" s="191"/>
      <c r="AF1402" s="191"/>
      <c r="AG1402" s="191"/>
      <c r="AH1402" s="191"/>
      <c r="AI1402" s="191"/>
      <c r="AJ1402" s="191"/>
      <c r="AK1402" s="191"/>
      <c r="AL1402" s="191"/>
      <c r="AM1402" s="191"/>
      <c r="AN1402" s="191"/>
      <c r="AO1402" s="191"/>
      <c r="AP1402" s="191"/>
      <c r="AQ1402" s="191"/>
      <c r="AR1402" s="191"/>
      <c r="AS1402" s="191"/>
    </row>
    <row r="1403" spans="1:45" ht="14.25" customHeight="1">
      <c r="A1403" s="193">
        <v>44652</v>
      </c>
      <c r="B1403" s="194" t="s">
        <v>8323</v>
      </c>
      <c r="C1403" s="194" t="s">
        <v>9291</v>
      </c>
      <c r="D1403" s="709" t="s">
        <v>8325</v>
      </c>
      <c r="E1403" s="195" t="s">
        <v>1103</v>
      </c>
      <c r="F1403" s="195" t="s">
        <v>198</v>
      </c>
      <c r="G1403" s="196">
        <v>44652</v>
      </c>
      <c r="H1403" s="196">
        <v>45261</v>
      </c>
      <c r="I1403" s="197" t="s">
        <v>26</v>
      </c>
      <c r="J1403" s="197">
        <f ca="1">H1403-CONTROLE!$A$2</f>
        <v>11</v>
      </c>
      <c r="K1403" s="198" t="s">
        <v>9292</v>
      </c>
      <c r="L1403" s="194" t="s">
        <v>509</v>
      </c>
      <c r="M1403" s="194" t="s">
        <v>510</v>
      </c>
      <c r="N1403" s="199" t="s">
        <v>9293</v>
      </c>
      <c r="O1403" s="200" t="s">
        <v>512</v>
      </c>
      <c r="P1403" s="201" t="s">
        <v>513</v>
      </c>
      <c r="Q1403" s="199" t="s">
        <v>9293</v>
      </c>
      <c r="R1403" s="194" t="s">
        <v>9294</v>
      </c>
      <c r="S1403" s="203" t="s">
        <v>519</v>
      </c>
      <c r="T1403" s="201" t="s">
        <v>520</v>
      </c>
      <c r="U1403" s="206" t="s">
        <v>9295</v>
      </c>
      <c r="V1403" s="203" t="s">
        <v>515</v>
      </c>
      <c r="W1403" s="201" t="s">
        <v>941</v>
      </c>
      <c r="X1403" s="206" t="s">
        <v>9295</v>
      </c>
      <c r="Y1403" s="191"/>
      <c r="Z1403" s="191"/>
      <c r="AA1403" s="191"/>
      <c r="AB1403" s="191"/>
      <c r="AC1403" s="191"/>
      <c r="AD1403" s="191"/>
      <c r="AE1403" s="191"/>
      <c r="AF1403" s="191"/>
      <c r="AG1403" s="191"/>
      <c r="AH1403" s="191"/>
      <c r="AI1403" s="191"/>
      <c r="AJ1403" s="191"/>
      <c r="AK1403" s="191"/>
      <c r="AL1403" s="191"/>
      <c r="AM1403" s="191"/>
      <c r="AN1403" s="191"/>
      <c r="AO1403" s="191"/>
      <c r="AP1403" s="191"/>
      <c r="AQ1403" s="191"/>
      <c r="AR1403" s="191"/>
      <c r="AS1403" s="191"/>
    </row>
    <row r="1404" spans="1:45" ht="14.25" customHeight="1">
      <c r="A1404" s="193">
        <v>44652</v>
      </c>
      <c r="B1404" s="194" t="s">
        <v>8323</v>
      </c>
      <c r="C1404" s="194" t="s">
        <v>9291</v>
      </c>
      <c r="D1404" s="709" t="s">
        <v>8325</v>
      </c>
      <c r="E1404" s="195" t="s">
        <v>1103</v>
      </c>
      <c r="F1404" s="195" t="s">
        <v>198</v>
      </c>
      <c r="G1404" s="196">
        <v>44652</v>
      </c>
      <c r="H1404" s="196">
        <v>45261</v>
      </c>
      <c r="I1404" s="197" t="s">
        <v>26</v>
      </c>
      <c r="J1404" s="197">
        <f ca="1">H1404-CONTROLE!$A$2</f>
        <v>11</v>
      </c>
      <c r="K1404" s="198" t="s">
        <v>9292</v>
      </c>
      <c r="L1404" s="194" t="s">
        <v>509</v>
      </c>
      <c r="M1404" s="194" t="s">
        <v>510</v>
      </c>
      <c r="N1404" s="199" t="s">
        <v>9293</v>
      </c>
      <c r="O1404" s="200" t="s">
        <v>512</v>
      </c>
      <c r="P1404" s="201" t="s">
        <v>513</v>
      </c>
      <c r="Q1404" s="199" t="s">
        <v>9293</v>
      </c>
      <c r="R1404" s="194" t="s">
        <v>9296</v>
      </c>
      <c r="S1404" s="203" t="s">
        <v>563</v>
      </c>
      <c r="T1404" s="194" t="s">
        <v>564</v>
      </c>
      <c r="U1404" s="206" t="s">
        <v>9297</v>
      </c>
      <c r="V1404" s="203" t="s">
        <v>408</v>
      </c>
      <c r="W1404" s="201" t="s">
        <v>409</v>
      </c>
      <c r="X1404" s="206" t="s">
        <v>9297</v>
      </c>
      <c r="Y1404" s="191"/>
      <c r="Z1404" s="191"/>
      <c r="AA1404" s="191"/>
      <c r="AB1404" s="191"/>
      <c r="AC1404" s="191"/>
      <c r="AD1404" s="191"/>
      <c r="AE1404" s="191"/>
      <c r="AF1404" s="191"/>
      <c r="AG1404" s="191"/>
      <c r="AH1404" s="191"/>
      <c r="AI1404" s="191"/>
      <c r="AJ1404" s="191"/>
      <c r="AK1404" s="191"/>
      <c r="AL1404" s="191"/>
      <c r="AM1404" s="191"/>
      <c r="AN1404" s="191"/>
      <c r="AO1404" s="191"/>
      <c r="AP1404" s="191"/>
      <c r="AQ1404" s="191"/>
      <c r="AR1404" s="191"/>
      <c r="AS1404" s="191"/>
    </row>
    <row r="1405" spans="1:45" ht="14.25" customHeight="1">
      <c r="A1405" s="193" t="s">
        <v>9298</v>
      </c>
      <c r="B1405" s="194" t="s">
        <v>1900</v>
      </c>
      <c r="C1405" s="194" t="s">
        <v>9299</v>
      </c>
      <c r="D1405" s="194" t="s">
        <v>9300</v>
      </c>
      <c r="E1405" s="195" t="s">
        <v>1903</v>
      </c>
      <c r="F1405" s="195" t="s">
        <v>25</v>
      </c>
      <c r="G1405" s="196">
        <v>44865</v>
      </c>
      <c r="H1405" s="196">
        <v>45230</v>
      </c>
      <c r="I1405" s="197" t="s">
        <v>361</v>
      </c>
      <c r="J1405" s="197">
        <f ca="1">H1405-CONTROLE!$A$2</f>
        <v>-20</v>
      </c>
      <c r="K1405" s="198" t="str">
        <f t="shared" ref="K1405:K1437" ca="1" si="175">IF(J1405&lt;=0,"ENCERRADO",IF(J1405&lt;=30,"URGENTE",IF(J1405&lt;=90,"PROVIDÊNCIAS","VIGENTE")))</f>
        <v>ENCERRADO</v>
      </c>
      <c r="L1405" s="194" t="s">
        <v>3092</v>
      </c>
      <c r="M1405" s="194" t="s">
        <v>3093</v>
      </c>
      <c r="N1405" s="199" t="s">
        <v>9301</v>
      </c>
      <c r="O1405" s="194" t="s">
        <v>887</v>
      </c>
      <c r="P1405" s="194" t="s">
        <v>171</v>
      </c>
      <c r="Q1405" s="199" t="s">
        <v>9301</v>
      </c>
      <c r="R1405" s="194" t="s">
        <v>1467</v>
      </c>
      <c r="S1405" s="200" t="s">
        <v>3833</v>
      </c>
      <c r="T1405" s="201" t="s">
        <v>3834</v>
      </c>
      <c r="U1405" s="199" t="s">
        <v>9302</v>
      </c>
      <c r="V1405" s="203" t="s">
        <v>3836</v>
      </c>
      <c r="W1405" s="204" t="s">
        <v>5178</v>
      </c>
      <c r="X1405" s="199" t="s">
        <v>9302</v>
      </c>
      <c r="Y1405" s="191"/>
      <c r="Z1405" s="191"/>
      <c r="AA1405" s="191"/>
      <c r="AB1405" s="191"/>
      <c r="AC1405" s="191"/>
      <c r="AD1405" s="191"/>
      <c r="AE1405" s="191"/>
      <c r="AF1405" s="191"/>
      <c r="AG1405" s="191"/>
      <c r="AH1405" s="191"/>
      <c r="AI1405" s="191"/>
      <c r="AJ1405" s="191"/>
      <c r="AK1405" s="191"/>
      <c r="AL1405" s="191"/>
      <c r="AM1405" s="191"/>
      <c r="AN1405" s="191"/>
      <c r="AO1405" s="191"/>
      <c r="AP1405" s="191"/>
      <c r="AQ1405" s="191"/>
      <c r="AR1405" s="191"/>
      <c r="AS1405" s="191"/>
    </row>
    <row r="1406" spans="1:45" ht="14.25" customHeight="1">
      <c r="A1406" s="205" t="s">
        <v>9303</v>
      </c>
      <c r="B1406" s="194" t="s">
        <v>9304</v>
      </c>
      <c r="C1406" s="194" t="s">
        <v>9305</v>
      </c>
      <c r="D1406" s="194" t="s">
        <v>9306</v>
      </c>
      <c r="E1406" s="195" t="s">
        <v>1964</v>
      </c>
      <c r="F1406" s="195" t="s">
        <v>198</v>
      </c>
      <c r="G1406" s="196">
        <v>44866</v>
      </c>
      <c r="H1406" s="196">
        <v>45231</v>
      </c>
      <c r="I1406" s="197" t="s">
        <v>55</v>
      </c>
      <c r="J1406" s="197">
        <f ca="1">H1406-CONTROLE!$A$2</f>
        <v>-19</v>
      </c>
      <c r="K1406" s="198" t="str">
        <f t="shared" ca="1" si="175"/>
        <v>ENCERRADO</v>
      </c>
      <c r="L1406" s="194" t="s">
        <v>1623</v>
      </c>
      <c r="M1406" s="194" t="s">
        <v>590</v>
      </c>
      <c r="N1406" s="199" t="s">
        <v>9307</v>
      </c>
      <c r="O1406" s="194" t="s">
        <v>887</v>
      </c>
      <c r="P1406" s="194" t="s">
        <v>171</v>
      </c>
      <c r="Q1406" s="199" t="s">
        <v>9307</v>
      </c>
      <c r="R1406" s="194" t="s">
        <v>2399</v>
      </c>
      <c r="S1406" s="200" t="s">
        <v>2400</v>
      </c>
      <c r="T1406" s="201" t="s">
        <v>595</v>
      </c>
      <c r="U1406" s="199" t="s">
        <v>9308</v>
      </c>
      <c r="V1406" s="203" t="s">
        <v>3709</v>
      </c>
      <c r="W1406" s="204" t="s">
        <v>176</v>
      </c>
      <c r="X1406" s="199" t="s">
        <v>9308</v>
      </c>
      <c r="Y1406" s="191"/>
      <c r="Z1406" s="191"/>
      <c r="AA1406" s="191"/>
      <c r="AB1406" s="191"/>
      <c r="AC1406" s="191"/>
      <c r="AD1406" s="191"/>
      <c r="AE1406" s="191"/>
      <c r="AF1406" s="191"/>
      <c r="AG1406" s="191"/>
      <c r="AH1406" s="191"/>
      <c r="AI1406" s="191"/>
      <c r="AJ1406" s="191"/>
      <c r="AK1406" s="191"/>
      <c r="AL1406" s="191"/>
      <c r="AM1406" s="191"/>
      <c r="AN1406" s="191"/>
      <c r="AO1406" s="191"/>
      <c r="AP1406" s="191"/>
      <c r="AQ1406" s="191"/>
      <c r="AR1406" s="191"/>
      <c r="AS1406" s="191"/>
    </row>
    <row r="1407" spans="1:45" ht="14.25" customHeight="1">
      <c r="A1407" s="205" t="s">
        <v>9303</v>
      </c>
      <c r="B1407" s="194" t="s">
        <v>9304</v>
      </c>
      <c r="C1407" s="194" t="s">
        <v>9305</v>
      </c>
      <c r="D1407" s="194" t="s">
        <v>9306</v>
      </c>
      <c r="E1407" s="195" t="s">
        <v>1964</v>
      </c>
      <c r="F1407" s="195" t="s">
        <v>198</v>
      </c>
      <c r="G1407" s="196">
        <v>44866</v>
      </c>
      <c r="H1407" s="196">
        <v>45231</v>
      </c>
      <c r="I1407" s="197" t="s">
        <v>55</v>
      </c>
      <c r="J1407" s="197">
        <f ca="1">H1407-CONTROLE!$A$2</f>
        <v>-19</v>
      </c>
      <c r="K1407" s="198" t="str">
        <f t="shared" ca="1" si="175"/>
        <v>ENCERRADO</v>
      </c>
      <c r="L1407" s="194" t="s">
        <v>1623</v>
      </c>
      <c r="M1407" s="194" t="s">
        <v>590</v>
      </c>
      <c r="N1407" s="199" t="s">
        <v>9307</v>
      </c>
      <c r="O1407" s="194" t="s">
        <v>887</v>
      </c>
      <c r="P1407" s="194" t="s">
        <v>171</v>
      </c>
      <c r="Q1407" s="199" t="s">
        <v>9307</v>
      </c>
      <c r="R1407" s="710" t="s">
        <v>9309</v>
      </c>
      <c r="S1407" s="200" t="s">
        <v>9310</v>
      </c>
      <c r="T1407" s="201" t="s">
        <v>9311</v>
      </c>
      <c r="U1407" s="199" t="s">
        <v>9308</v>
      </c>
      <c r="V1407" s="203" t="s">
        <v>3707</v>
      </c>
      <c r="W1407" s="204" t="s">
        <v>3708</v>
      </c>
      <c r="X1407" s="199" t="s">
        <v>9308</v>
      </c>
      <c r="Y1407" s="191"/>
      <c r="Z1407" s="191"/>
      <c r="AA1407" s="191"/>
      <c r="AB1407" s="191"/>
      <c r="AC1407" s="191"/>
      <c r="AD1407" s="191"/>
      <c r="AE1407" s="191"/>
      <c r="AF1407" s="191"/>
      <c r="AG1407" s="191"/>
      <c r="AH1407" s="191"/>
      <c r="AI1407" s="191"/>
      <c r="AJ1407" s="191"/>
      <c r="AK1407" s="191"/>
      <c r="AL1407" s="191"/>
      <c r="AM1407" s="191"/>
      <c r="AN1407" s="191"/>
      <c r="AO1407" s="191"/>
      <c r="AP1407" s="191"/>
      <c r="AQ1407" s="191"/>
      <c r="AR1407" s="191"/>
      <c r="AS1407" s="191"/>
    </row>
    <row r="1408" spans="1:45" ht="14.25" customHeight="1">
      <c r="A1408" s="205" t="s">
        <v>9303</v>
      </c>
      <c r="B1408" s="194" t="s">
        <v>9304</v>
      </c>
      <c r="C1408" s="194" t="s">
        <v>9305</v>
      </c>
      <c r="D1408" s="194" t="s">
        <v>9306</v>
      </c>
      <c r="E1408" s="195" t="s">
        <v>1964</v>
      </c>
      <c r="F1408" s="195" t="s">
        <v>198</v>
      </c>
      <c r="G1408" s="196">
        <v>44866</v>
      </c>
      <c r="H1408" s="196">
        <v>45231</v>
      </c>
      <c r="I1408" s="197" t="s">
        <v>55</v>
      </c>
      <c r="J1408" s="197">
        <f ca="1">H1408-CONTROLE!$A$2</f>
        <v>-19</v>
      </c>
      <c r="K1408" s="198" t="str">
        <f t="shared" ca="1" si="175"/>
        <v>ENCERRADO</v>
      </c>
      <c r="L1408" s="194" t="s">
        <v>1623</v>
      </c>
      <c r="M1408" s="194" t="s">
        <v>590</v>
      </c>
      <c r="N1408" s="199" t="s">
        <v>9307</v>
      </c>
      <c r="O1408" s="194" t="s">
        <v>887</v>
      </c>
      <c r="P1408" s="194" t="s">
        <v>171</v>
      </c>
      <c r="Q1408" s="199" t="s">
        <v>9307</v>
      </c>
      <c r="R1408" s="710" t="s">
        <v>9312</v>
      </c>
      <c r="S1408" s="200" t="s">
        <v>3557</v>
      </c>
      <c r="T1408" s="201" t="s">
        <v>3558</v>
      </c>
      <c r="U1408" s="199" t="s">
        <v>9308</v>
      </c>
      <c r="V1408" s="203" t="s">
        <v>9313</v>
      </c>
      <c r="W1408" s="204" t="s">
        <v>1795</v>
      </c>
      <c r="X1408" s="199" t="s">
        <v>9308</v>
      </c>
      <c r="Y1408" s="191"/>
      <c r="Z1408" s="191"/>
      <c r="AA1408" s="191"/>
      <c r="AB1408" s="191"/>
      <c r="AC1408" s="191"/>
      <c r="AD1408" s="191"/>
      <c r="AE1408" s="191"/>
      <c r="AF1408" s="191"/>
      <c r="AG1408" s="191"/>
      <c r="AH1408" s="191"/>
      <c r="AI1408" s="191"/>
      <c r="AJ1408" s="191"/>
      <c r="AK1408" s="191"/>
      <c r="AL1408" s="191"/>
      <c r="AM1408" s="191"/>
      <c r="AN1408" s="191"/>
      <c r="AO1408" s="191"/>
      <c r="AP1408" s="191"/>
      <c r="AQ1408" s="191"/>
      <c r="AR1408" s="191"/>
      <c r="AS1408" s="191"/>
    </row>
    <row r="1409" spans="1:45" ht="14.25" customHeight="1">
      <c r="A1409" s="205" t="s">
        <v>9314</v>
      </c>
      <c r="B1409" s="194" t="s">
        <v>2023</v>
      </c>
      <c r="C1409" s="194" t="s">
        <v>9315</v>
      </c>
      <c r="D1409" s="194" t="s">
        <v>2513</v>
      </c>
      <c r="E1409" s="195" t="s">
        <v>1010</v>
      </c>
      <c r="F1409" s="195" t="s">
        <v>25</v>
      </c>
      <c r="G1409" s="196">
        <v>44837</v>
      </c>
      <c r="H1409" s="196">
        <v>45202</v>
      </c>
      <c r="I1409" s="197" t="s">
        <v>361</v>
      </c>
      <c r="J1409" s="197">
        <f ca="1">H1409-CONTROLE!$A$2</f>
        <v>-48</v>
      </c>
      <c r="K1409" s="198" t="str">
        <f t="shared" ca="1" si="175"/>
        <v>ENCERRADO</v>
      </c>
      <c r="L1409" s="194" t="s">
        <v>634</v>
      </c>
      <c r="M1409" s="194" t="s">
        <v>635</v>
      </c>
      <c r="N1409" s="199" t="s">
        <v>9316</v>
      </c>
      <c r="O1409" s="194" t="s">
        <v>636</v>
      </c>
      <c r="P1409" s="194" t="s">
        <v>637</v>
      </c>
      <c r="Q1409" s="199" t="s">
        <v>9316</v>
      </c>
      <c r="R1409" s="194" t="s">
        <v>1511</v>
      </c>
      <c r="S1409" s="200" t="s">
        <v>795</v>
      </c>
      <c r="T1409" s="201" t="s">
        <v>796</v>
      </c>
      <c r="U1409" s="199" t="s">
        <v>9317</v>
      </c>
      <c r="V1409" s="203" t="s">
        <v>792</v>
      </c>
      <c r="W1409" s="204" t="s">
        <v>793</v>
      </c>
      <c r="X1409" s="199" t="s">
        <v>9317</v>
      </c>
      <c r="Y1409" s="191"/>
      <c r="Z1409" s="191"/>
      <c r="AA1409" s="191"/>
      <c r="AB1409" s="191"/>
      <c r="AC1409" s="191"/>
      <c r="AD1409" s="191"/>
      <c r="AE1409" s="191"/>
      <c r="AF1409" s="191"/>
      <c r="AG1409" s="191"/>
      <c r="AH1409" s="191"/>
      <c r="AI1409" s="191"/>
      <c r="AJ1409" s="191"/>
      <c r="AK1409" s="191"/>
      <c r="AL1409" s="191"/>
      <c r="AM1409" s="191"/>
      <c r="AN1409" s="191"/>
      <c r="AO1409" s="191"/>
      <c r="AP1409" s="191"/>
      <c r="AQ1409" s="191"/>
      <c r="AR1409" s="191"/>
      <c r="AS1409" s="191"/>
    </row>
    <row r="1410" spans="1:45" ht="14.25" customHeight="1">
      <c r="A1410" s="223" t="s">
        <v>9318</v>
      </c>
      <c r="B1410" s="144" t="s">
        <v>1900</v>
      </c>
      <c r="C1410" s="144" t="s">
        <v>9319</v>
      </c>
      <c r="D1410" s="194" t="s">
        <v>1902</v>
      </c>
      <c r="E1410" s="195" t="s">
        <v>1903</v>
      </c>
      <c r="F1410" s="195" t="s">
        <v>25</v>
      </c>
      <c r="G1410" s="196">
        <v>44824</v>
      </c>
      <c r="H1410" s="196">
        <v>45189</v>
      </c>
      <c r="I1410" s="197" t="s">
        <v>212</v>
      </c>
      <c r="J1410" s="197">
        <f ca="1">H1410-CONTROLE!$A$2</f>
        <v>-61</v>
      </c>
      <c r="K1410" s="198" t="str">
        <f t="shared" ca="1" si="175"/>
        <v>ENCERRADO</v>
      </c>
      <c r="L1410" s="194" t="s">
        <v>377</v>
      </c>
      <c r="M1410" s="711" t="s">
        <v>378</v>
      </c>
      <c r="N1410" s="199" t="s">
        <v>9320</v>
      </c>
      <c r="O1410" s="194" t="s">
        <v>59</v>
      </c>
      <c r="P1410" s="711" t="s">
        <v>200</v>
      </c>
      <c r="Q1410" s="199" t="s">
        <v>9320</v>
      </c>
      <c r="R1410" s="194" t="s">
        <v>2523</v>
      </c>
      <c r="S1410" s="200" t="s">
        <v>3879</v>
      </c>
      <c r="T1410" s="201" t="s">
        <v>544</v>
      </c>
      <c r="U1410" s="199" t="s">
        <v>9321</v>
      </c>
      <c r="V1410" s="203" t="s">
        <v>3882</v>
      </c>
      <c r="W1410" s="208" t="s">
        <v>7228</v>
      </c>
      <c r="X1410" s="199" t="s">
        <v>9321</v>
      </c>
      <c r="Y1410" s="191"/>
      <c r="Z1410" s="191"/>
      <c r="AA1410" s="191"/>
      <c r="AB1410" s="191"/>
      <c r="AC1410" s="191"/>
      <c r="AD1410" s="191"/>
      <c r="AE1410" s="191"/>
      <c r="AF1410" s="191"/>
      <c r="AG1410" s="191"/>
      <c r="AH1410" s="191"/>
      <c r="AI1410" s="191"/>
      <c r="AJ1410" s="191"/>
      <c r="AK1410" s="191"/>
      <c r="AL1410" s="191"/>
      <c r="AM1410" s="191"/>
      <c r="AN1410" s="191"/>
      <c r="AO1410" s="191"/>
      <c r="AP1410" s="191"/>
      <c r="AQ1410" s="191"/>
      <c r="AR1410" s="191"/>
      <c r="AS1410" s="191"/>
    </row>
    <row r="1411" spans="1:45" ht="14.25" customHeight="1">
      <c r="A1411" s="223" t="s">
        <v>9318</v>
      </c>
      <c r="B1411" s="144" t="s">
        <v>1900</v>
      </c>
      <c r="C1411" s="144" t="s">
        <v>9319</v>
      </c>
      <c r="D1411" s="194" t="s">
        <v>1902</v>
      </c>
      <c r="E1411" s="195" t="s">
        <v>1903</v>
      </c>
      <c r="F1411" s="195" t="s">
        <v>25</v>
      </c>
      <c r="G1411" s="196">
        <v>44824</v>
      </c>
      <c r="H1411" s="196">
        <v>45189</v>
      </c>
      <c r="I1411" s="197" t="s">
        <v>212</v>
      </c>
      <c r="J1411" s="197">
        <f ca="1">H1411-CONTROLE!$A$2</f>
        <v>-61</v>
      </c>
      <c r="K1411" s="198" t="str">
        <f t="shared" ca="1" si="175"/>
        <v>ENCERRADO</v>
      </c>
      <c r="L1411" s="194" t="s">
        <v>377</v>
      </c>
      <c r="M1411" s="711" t="s">
        <v>378</v>
      </c>
      <c r="N1411" s="199" t="s">
        <v>9320</v>
      </c>
      <c r="O1411" s="194" t="s">
        <v>59</v>
      </c>
      <c r="P1411" s="711" t="s">
        <v>200</v>
      </c>
      <c r="Q1411" s="199" t="s">
        <v>9320</v>
      </c>
      <c r="R1411" s="194" t="s">
        <v>2429</v>
      </c>
      <c r="S1411" s="200" t="s">
        <v>9322</v>
      </c>
      <c r="T1411" s="201" t="s">
        <v>7327</v>
      </c>
      <c r="U1411" s="199" t="s">
        <v>9323</v>
      </c>
      <c r="V1411" s="203" t="s">
        <v>761</v>
      </c>
      <c r="W1411" s="208" t="s">
        <v>1281</v>
      </c>
      <c r="X1411" s="199" t="s">
        <v>9323</v>
      </c>
      <c r="Y1411" s="191"/>
      <c r="Z1411" s="191"/>
      <c r="AA1411" s="191"/>
      <c r="AB1411" s="191"/>
      <c r="AC1411" s="191"/>
      <c r="AD1411" s="191"/>
      <c r="AE1411" s="191"/>
      <c r="AF1411" s="191"/>
      <c r="AG1411" s="191"/>
      <c r="AH1411" s="191"/>
      <c r="AI1411" s="191"/>
      <c r="AJ1411" s="191"/>
      <c r="AK1411" s="191"/>
      <c r="AL1411" s="191"/>
      <c r="AM1411" s="191"/>
      <c r="AN1411" s="191"/>
      <c r="AO1411" s="191"/>
      <c r="AP1411" s="191"/>
      <c r="AQ1411" s="191"/>
      <c r="AR1411" s="191"/>
      <c r="AS1411" s="191"/>
    </row>
    <row r="1412" spans="1:45" ht="14.25" customHeight="1">
      <c r="A1412" s="205" t="s">
        <v>9324</v>
      </c>
      <c r="B1412" s="194"/>
      <c r="C1412" s="194" t="s">
        <v>9325</v>
      </c>
      <c r="D1412" s="194" t="s">
        <v>3940</v>
      </c>
      <c r="E1412" s="195" t="s">
        <v>9326</v>
      </c>
      <c r="F1412" s="195" t="s">
        <v>25</v>
      </c>
      <c r="G1412" s="196">
        <v>44861</v>
      </c>
      <c r="H1412" s="196">
        <v>45226</v>
      </c>
      <c r="I1412" s="197" t="s">
        <v>361</v>
      </c>
      <c r="J1412" s="197">
        <f ca="1">H1412-CONTROLE!$A$2</f>
        <v>-24</v>
      </c>
      <c r="K1412" s="198" t="str">
        <f t="shared" ca="1" si="175"/>
        <v>ENCERRADO</v>
      </c>
      <c r="L1412" s="194" t="s">
        <v>3557</v>
      </c>
      <c r="M1412" s="194" t="s">
        <v>3558</v>
      </c>
      <c r="N1412" s="199" t="s">
        <v>9327</v>
      </c>
      <c r="O1412" s="194" t="s">
        <v>3944</v>
      </c>
      <c r="P1412" s="194" t="s">
        <v>3945</v>
      </c>
      <c r="Q1412" s="199" t="s">
        <v>9327</v>
      </c>
      <c r="R1412" s="194" t="s">
        <v>1467</v>
      </c>
      <c r="S1412" s="200" t="s">
        <v>9313</v>
      </c>
      <c r="T1412" s="201" t="s">
        <v>1795</v>
      </c>
      <c r="U1412" s="199" t="s">
        <v>9328</v>
      </c>
      <c r="V1412" s="203" t="s">
        <v>2924</v>
      </c>
      <c r="W1412" s="204" t="s">
        <v>2925</v>
      </c>
      <c r="X1412" s="199" t="s">
        <v>9328</v>
      </c>
      <c r="Y1412" s="191"/>
      <c r="Z1412" s="191"/>
      <c r="AA1412" s="191"/>
      <c r="AB1412" s="191"/>
      <c r="AC1412" s="191"/>
      <c r="AD1412" s="191"/>
      <c r="AE1412" s="191"/>
      <c r="AF1412" s="191"/>
      <c r="AG1412" s="191"/>
      <c r="AH1412" s="191"/>
      <c r="AI1412" s="191"/>
      <c r="AJ1412" s="191"/>
      <c r="AK1412" s="191"/>
      <c r="AL1412" s="191"/>
      <c r="AM1412" s="191"/>
      <c r="AN1412" s="191"/>
      <c r="AO1412" s="191"/>
      <c r="AP1412" s="191"/>
      <c r="AQ1412" s="191"/>
      <c r="AR1412" s="191"/>
      <c r="AS1412" s="191"/>
    </row>
    <row r="1413" spans="1:45" ht="14.25" customHeight="1">
      <c r="A1413" s="193" t="s">
        <v>9329</v>
      </c>
      <c r="B1413" s="194" t="s">
        <v>2023</v>
      </c>
      <c r="C1413" s="194" t="s">
        <v>9330</v>
      </c>
      <c r="D1413" s="194" t="s">
        <v>2114</v>
      </c>
      <c r="E1413" s="195" t="s">
        <v>1010</v>
      </c>
      <c r="F1413" s="195" t="s">
        <v>25</v>
      </c>
      <c r="G1413" s="196">
        <v>44805</v>
      </c>
      <c r="H1413" s="196">
        <v>45170</v>
      </c>
      <c r="I1413" s="197" t="s">
        <v>212</v>
      </c>
      <c r="J1413" s="197">
        <f ca="1">H1413-CONTROLE!$A$2</f>
        <v>-80</v>
      </c>
      <c r="K1413" s="198" t="str">
        <f t="shared" ca="1" si="175"/>
        <v>ENCERRADO</v>
      </c>
      <c r="L1413" s="194" t="s">
        <v>1597</v>
      </c>
      <c r="M1413" s="194" t="s">
        <v>268</v>
      </c>
      <c r="N1413" s="199" t="s">
        <v>2394</v>
      </c>
      <c r="O1413" s="194" t="s">
        <v>264</v>
      </c>
      <c r="P1413" s="194" t="s">
        <v>265</v>
      </c>
      <c r="Q1413" s="199" t="s">
        <v>2394</v>
      </c>
      <c r="R1413" s="194" t="s">
        <v>1471</v>
      </c>
      <c r="S1413" s="200" t="s">
        <v>7799</v>
      </c>
      <c r="T1413" s="201" t="s">
        <v>4339</v>
      </c>
      <c r="U1413" s="199" t="s">
        <v>9331</v>
      </c>
      <c r="V1413" s="203" t="s">
        <v>891</v>
      </c>
      <c r="W1413" s="204" t="s">
        <v>271</v>
      </c>
      <c r="X1413" s="199" t="s">
        <v>9331</v>
      </c>
      <c r="Y1413" s="191"/>
      <c r="Z1413" s="191"/>
      <c r="AA1413" s="191"/>
      <c r="AB1413" s="191"/>
      <c r="AC1413" s="191"/>
      <c r="AD1413" s="191"/>
      <c r="AE1413" s="191"/>
      <c r="AF1413" s="191"/>
      <c r="AG1413" s="191"/>
      <c r="AH1413" s="191"/>
      <c r="AI1413" s="191"/>
      <c r="AJ1413" s="191"/>
      <c r="AK1413" s="191"/>
      <c r="AL1413" s="191"/>
      <c r="AM1413" s="191"/>
      <c r="AN1413" s="191"/>
      <c r="AO1413" s="191"/>
      <c r="AP1413" s="191"/>
      <c r="AQ1413" s="191"/>
      <c r="AR1413" s="191"/>
      <c r="AS1413" s="191"/>
    </row>
    <row r="1414" spans="1:45" ht="14.25" customHeight="1">
      <c r="A1414" s="193">
        <v>44713</v>
      </c>
      <c r="B1414" s="194" t="s">
        <v>1651</v>
      </c>
      <c r="C1414" s="194" t="s">
        <v>9332</v>
      </c>
      <c r="D1414" s="194" t="s">
        <v>2513</v>
      </c>
      <c r="E1414" s="195" t="s">
        <v>1010</v>
      </c>
      <c r="F1414" s="195" t="s">
        <v>25</v>
      </c>
      <c r="G1414" s="196">
        <v>44666</v>
      </c>
      <c r="H1414" s="196">
        <v>45031</v>
      </c>
      <c r="I1414" s="197" t="s">
        <v>199</v>
      </c>
      <c r="J1414" s="197">
        <f ca="1">H1414-CONTROLE!$A$2</f>
        <v>-219</v>
      </c>
      <c r="K1414" s="198" t="str">
        <f t="shared" ca="1" si="175"/>
        <v>ENCERRADO</v>
      </c>
      <c r="L1414" s="194" t="s">
        <v>1886</v>
      </c>
      <c r="M1414" s="213" t="s">
        <v>704</v>
      </c>
      <c r="N1414" s="199" t="s">
        <v>9333</v>
      </c>
      <c r="O1414" s="194" t="s">
        <v>512</v>
      </c>
      <c r="P1414" s="194" t="s">
        <v>513</v>
      </c>
      <c r="Q1414" s="199" t="s">
        <v>9333</v>
      </c>
      <c r="R1414" s="194" t="s">
        <v>9334</v>
      </c>
      <c r="S1414" s="200" t="s">
        <v>519</v>
      </c>
      <c r="T1414" s="201" t="s">
        <v>520</v>
      </c>
      <c r="U1414" s="206" t="s">
        <v>9335</v>
      </c>
      <c r="V1414" s="203" t="s">
        <v>515</v>
      </c>
      <c r="W1414" s="204" t="s">
        <v>941</v>
      </c>
      <c r="X1414" s="206" t="s">
        <v>9335</v>
      </c>
      <c r="Y1414" s="189"/>
      <c r="Z1414" s="189"/>
      <c r="AA1414" s="189"/>
      <c r="AB1414" s="189"/>
      <c r="AC1414" s="189"/>
      <c r="AD1414" s="189"/>
      <c r="AE1414" s="189"/>
      <c r="AF1414" s="189"/>
      <c r="AG1414" s="189"/>
      <c r="AH1414" s="189"/>
      <c r="AI1414" s="189"/>
      <c r="AJ1414" s="189"/>
      <c r="AK1414" s="189"/>
      <c r="AL1414" s="189"/>
      <c r="AM1414" s="189"/>
      <c r="AN1414" s="189"/>
      <c r="AO1414" s="189"/>
      <c r="AP1414" s="189"/>
      <c r="AQ1414" s="189"/>
      <c r="AR1414" s="189"/>
      <c r="AS1414" s="189"/>
    </row>
    <row r="1415" spans="1:45" ht="14.25" customHeight="1">
      <c r="A1415" s="193">
        <v>44713</v>
      </c>
      <c r="B1415" s="194" t="s">
        <v>1651</v>
      </c>
      <c r="C1415" s="194" t="s">
        <v>9332</v>
      </c>
      <c r="D1415" s="194" t="s">
        <v>2513</v>
      </c>
      <c r="E1415" s="195" t="s">
        <v>1010</v>
      </c>
      <c r="F1415" s="195" t="s">
        <v>25</v>
      </c>
      <c r="G1415" s="196">
        <v>44666</v>
      </c>
      <c r="H1415" s="196">
        <v>45031</v>
      </c>
      <c r="I1415" s="197" t="s">
        <v>199</v>
      </c>
      <c r="J1415" s="197">
        <f ca="1">H1415-CONTROLE!$A$2</f>
        <v>-219</v>
      </c>
      <c r="K1415" s="198" t="str">
        <f t="shared" ca="1" si="175"/>
        <v>ENCERRADO</v>
      </c>
      <c r="L1415" s="194" t="s">
        <v>1886</v>
      </c>
      <c r="M1415" s="213" t="s">
        <v>704</v>
      </c>
      <c r="N1415" s="199" t="s">
        <v>9333</v>
      </c>
      <c r="O1415" s="194" t="s">
        <v>512</v>
      </c>
      <c r="P1415" s="194" t="s">
        <v>513</v>
      </c>
      <c r="Q1415" s="199" t="s">
        <v>9333</v>
      </c>
      <c r="R1415" s="194" t="s">
        <v>9336</v>
      </c>
      <c r="S1415" s="200" t="s">
        <v>519</v>
      </c>
      <c r="T1415" s="201" t="s">
        <v>520</v>
      </c>
      <c r="U1415" s="206" t="s">
        <v>9335</v>
      </c>
      <c r="V1415" s="203" t="s">
        <v>512</v>
      </c>
      <c r="W1415" s="204" t="s">
        <v>513</v>
      </c>
      <c r="X1415" s="206" t="s">
        <v>9335</v>
      </c>
      <c r="Y1415" s="189"/>
      <c r="Z1415" s="189"/>
      <c r="AA1415" s="189"/>
      <c r="AB1415" s="189"/>
      <c r="AC1415" s="189"/>
      <c r="AD1415" s="189"/>
      <c r="AE1415" s="189"/>
      <c r="AF1415" s="189"/>
      <c r="AG1415" s="189"/>
      <c r="AH1415" s="189"/>
      <c r="AI1415" s="189"/>
      <c r="AJ1415" s="189"/>
      <c r="AK1415" s="189"/>
      <c r="AL1415" s="189"/>
      <c r="AM1415" s="189"/>
      <c r="AN1415" s="189"/>
      <c r="AO1415" s="189"/>
      <c r="AP1415" s="189"/>
      <c r="AQ1415" s="189"/>
      <c r="AR1415" s="189"/>
      <c r="AS1415" s="189"/>
    </row>
    <row r="1416" spans="1:45" ht="14.25" customHeight="1">
      <c r="A1416" s="193" t="s">
        <v>9337</v>
      </c>
      <c r="B1416" s="194" t="s">
        <v>1900</v>
      </c>
      <c r="C1416" s="194" t="s">
        <v>9338</v>
      </c>
      <c r="D1416" s="194" t="s">
        <v>1902</v>
      </c>
      <c r="E1416" s="195" t="s">
        <v>1903</v>
      </c>
      <c r="F1416" s="195" t="s">
        <v>25</v>
      </c>
      <c r="G1416" s="196">
        <v>44838</v>
      </c>
      <c r="H1416" s="196">
        <v>45203</v>
      </c>
      <c r="I1416" s="197" t="s">
        <v>361</v>
      </c>
      <c r="J1416" s="197">
        <f ca="1">H1416-CONTROLE!$A$2</f>
        <v>-47</v>
      </c>
      <c r="K1416" s="198" t="str">
        <f t="shared" ca="1" si="175"/>
        <v>ENCERRADO</v>
      </c>
      <c r="L1416" s="194" t="s">
        <v>9339</v>
      </c>
      <c r="M1416" s="194" t="s">
        <v>9340</v>
      </c>
      <c r="N1416" s="199" t="s">
        <v>9341</v>
      </c>
      <c r="O1416" s="194" t="s">
        <v>5459</v>
      </c>
      <c r="P1416" s="194" t="s">
        <v>5460</v>
      </c>
      <c r="Q1416" s="199" t="s">
        <v>9341</v>
      </c>
      <c r="R1416" s="194" t="s">
        <v>1436</v>
      </c>
      <c r="S1416" s="200" t="s">
        <v>3672</v>
      </c>
      <c r="T1416" s="201" t="s">
        <v>542</v>
      </c>
      <c r="U1416" s="206" t="s">
        <v>9342</v>
      </c>
      <c r="V1416" s="203" t="s">
        <v>5463</v>
      </c>
      <c r="W1416" s="204" t="s">
        <v>5464</v>
      </c>
      <c r="X1416" s="206" t="s">
        <v>9342</v>
      </c>
      <c r="Y1416" s="189"/>
      <c r="Z1416" s="189"/>
      <c r="AA1416" s="189"/>
      <c r="AB1416" s="189"/>
      <c r="AC1416" s="189"/>
      <c r="AD1416" s="189"/>
      <c r="AE1416" s="189"/>
      <c r="AF1416" s="189"/>
      <c r="AG1416" s="189"/>
      <c r="AH1416" s="189"/>
      <c r="AI1416" s="189"/>
      <c r="AJ1416" s="189"/>
      <c r="AK1416" s="189"/>
      <c r="AL1416" s="189"/>
      <c r="AM1416" s="189"/>
      <c r="AN1416" s="189"/>
      <c r="AO1416" s="189"/>
      <c r="AP1416" s="189"/>
      <c r="AQ1416" s="189"/>
      <c r="AR1416" s="189"/>
      <c r="AS1416" s="189"/>
    </row>
    <row r="1417" spans="1:45" ht="14.25" customHeight="1">
      <c r="A1417" s="193" t="s">
        <v>9343</v>
      </c>
      <c r="B1417" s="194" t="s">
        <v>8249</v>
      </c>
      <c r="C1417" s="194" t="s">
        <v>9344</v>
      </c>
      <c r="D1417" s="194" t="s">
        <v>6471</v>
      </c>
      <c r="E1417" s="195" t="s">
        <v>1903</v>
      </c>
      <c r="F1417" s="195" t="s">
        <v>25</v>
      </c>
      <c r="G1417" s="196">
        <v>44680</v>
      </c>
      <c r="H1417" s="196">
        <v>45044</v>
      </c>
      <c r="I1417" s="197" t="s">
        <v>199</v>
      </c>
      <c r="J1417" s="197">
        <f ca="1">H1417-CONTROLE!$A$2</f>
        <v>-206</v>
      </c>
      <c r="K1417" s="198" t="str">
        <f t="shared" ca="1" si="175"/>
        <v>ENCERRADO</v>
      </c>
      <c r="L1417" s="194" t="s">
        <v>9345</v>
      </c>
      <c r="M1417" s="194" t="s">
        <v>7389</v>
      </c>
      <c r="N1417" s="712" t="s">
        <v>9346</v>
      </c>
      <c r="O1417" s="194" t="s">
        <v>3684</v>
      </c>
      <c r="P1417" s="194" t="s">
        <v>3685</v>
      </c>
      <c r="Q1417" s="712" t="s">
        <v>9346</v>
      </c>
      <c r="R1417" s="194" t="s">
        <v>1265</v>
      </c>
      <c r="S1417" s="203" t="s">
        <v>3676</v>
      </c>
      <c r="T1417" s="204" t="s">
        <v>3677</v>
      </c>
      <c r="U1417" s="712" t="s">
        <v>9347</v>
      </c>
      <c r="V1417" s="203" t="s">
        <v>3679</v>
      </c>
      <c r="W1417" s="204" t="s">
        <v>3682</v>
      </c>
      <c r="X1417" s="712" t="s">
        <v>9347</v>
      </c>
      <c r="Y1417" s="319"/>
      <c r="Z1417" s="319"/>
      <c r="AA1417" s="319"/>
      <c r="AB1417" s="319"/>
      <c r="AC1417" s="319"/>
      <c r="AD1417" s="319"/>
      <c r="AE1417" s="319"/>
      <c r="AF1417" s="319"/>
      <c r="AG1417" s="319"/>
      <c r="AH1417" s="319"/>
      <c r="AI1417" s="319"/>
      <c r="AJ1417" s="319"/>
      <c r="AK1417" s="319"/>
      <c r="AL1417" s="319"/>
      <c r="AM1417" s="319"/>
      <c r="AN1417" s="319"/>
      <c r="AO1417" s="319"/>
      <c r="AP1417" s="319"/>
      <c r="AQ1417" s="319"/>
      <c r="AR1417" s="319"/>
      <c r="AS1417" s="319"/>
    </row>
    <row r="1418" spans="1:45" ht="14.25" customHeight="1">
      <c r="A1418" s="205" t="s">
        <v>9348</v>
      </c>
      <c r="B1418" s="194" t="s">
        <v>8249</v>
      </c>
      <c r="C1418" s="194" t="s">
        <v>9349</v>
      </c>
      <c r="D1418" s="194" t="s">
        <v>6471</v>
      </c>
      <c r="E1418" s="195" t="s">
        <v>1903</v>
      </c>
      <c r="F1418" s="195" t="s">
        <v>25</v>
      </c>
      <c r="G1418" s="196">
        <v>44802</v>
      </c>
      <c r="H1418" s="196">
        <v>45167</v>
      </c>
      <c r="I1418" s="197" t="s">
        <v>633</v>
      </c>
      <c r="J1418" s="197">
        <f ca="1">H1418-CONTROLE!$A$2</f>
        <v>-83</v>
      </c>
      <c r="K1418" s="198" t="str">
        <f t="shared" ca="1" si="175"/>
        <v>ENCERRADO</v>
      </c>
      <c r="L1418" s="194" t="s">
        <v>1654</v>
      </c>
      <c r="M1418" s="194" t="s">
        <v>1655</v>
      </c>
      <c r="N1418" s="199" t="s">
        <v>9350</v>
      </c>
      <c r="O1418" s="194" t="s">
        <v>683</v>
      </c>
      <c r="P1418" s="194" t="s">
        <v>308</v>
      </c>
      <c r="Q1418" s="199" t="s">
        <v>9350</v>
      </c>
      <c r="R1418" s="194" t="s">
        <v>685</v>
      </c>
      <c r="S1418" s="200" t="s">
        <v>8623</v>
      </c>
      <c r="T1418" s="201" t="s">
        <v>4251</v>
      </c>
      <c r="U1418" s="199" t="s">
        <v>9351</v>
      </c>
      <c r="V1418" s="203" t="s">
        <v>9352</v>
      </c>
      <c r="W1418" s="201" t="s">
        <v>4254</v>
      </c>
      <c r="X1418" s="199" t="s">
        <v>9351</v>
      </c>
      <c r="Y1418" s="319"/>
      <c r="Z1418" s="319"/>
      <c r="AA1418" s="319"/>
      <c r="AB1418" s="319"/>
      <c r="AC1418" s="319"/>
      <c r="AD1418" s="319"/>
      <c r="AE1418" s="319"/>
      <c r="AF1418" s="319"/>
      <c r="AG1418" s="319"/>
      <c r="AH1418" s="319"/>
      <c r="AI1418" s="319"/>
      <c r="AJ1418" s="319"/>
      <c r="AK1418" s="319"/>
      <c r="AL1418" s="319"/>
      <c r="AM1418" s="319"/>
      <c r="AN1418" s="319"/>
      <c r="AO1418" s="319"/>
      <c r="AP1418" s="319"/>
      <c r="AQ1418" s="319"/>
      <c r="AR1418" s="319"/>
      <c r="AS1418" s="319"/>
    </row>
    <row r="1419" spans="1:45" ht="14.25" customHeight="1">
      <c r="A1419" s="143" t="s">
        <v>9353</v>
      </c>
      <c r="B1419" s="144"/>
      <c r="C1419" s="144" t="s">
        <v>9354</v>
      </c>
      <c r="D1419" s="144" t="s">
        <v>9355</v>
      </c>
      <c r="E1419" s="145" t="s">
        <v>9356</v>
      </c>
      <c r="F1419" s="145" t="s">
        <v>25</v>
      </c>
      <c r="G1419" s="183">
        <v>44832</v>
      </c>
      <c r="H1419" s="183">
        <v>44926</v>
      </c>
      <c r="I1419" s="148" t="s">
        <v>26</v>
      </c>
      <c r="J1419" s="45">
        <f ca="1">H1419-CONTROLE!$A$2</f>
        <v>-324</v>
      </c>
      <c r="K1419" s="37" t="str">
        <f t="shared" ca="1" si="175"/>
        <v>ENCERRADO</v>
      </c>
      <c r="L1419" s="144" t="s">
        <v>1597</v>
      </c>
      <c r="M1419" s="144" t="s">
        <v>268</v>
      </c>
      <c r="N1419" s="184" t="s">
        <v>9357</v>
      </c>
      <c r="O1419" s="144"/>
      <c r="P1419" s="144"/>
      <c r="Q1419" s="184"/>
      <c r="R1419" s="144" t="s">
        <v>1471</v>
      </c>
      <c r="S1419" s="185" t="s">
        <v>1809</v>
      </c>
      <c r="T1419" s="186" t="s">
        <v>1810</v>
      </c>
      <c r="U1419" s="184" t="s">
        <v>9358</v>
      </c>
      <c r="V1419" s="180" t="s">
        <v>3416</v>
      </c>
      <c r="W1419" s="186" t="s">
        <v>3417</v>
      </c>
      <c r="X1419" s="184" t="s">
        <v>9358</v>
      </c>
      <c r="Y1419" s="319"/>
      <c r="Z1419" s="319"/>
      <c r="AA1419" s="319"/>
      <c r="AB1419" s="319"/>
      <c r="AC1419" s="319"/>
      <c r="AD1419" s="319"/>
      <c r="AE1419" s="319"/>
      <c r="AF1419" s="319"/>
      <c r="AG1419" s="319"/>
      <c r="AH1419" s="319"/>
      <c r="AI1419" s="319"/>
      <c r="AJ1419" s="319"/>
      <c r="AK1419" s="319"/>
      <c r="AL1419" s="319"/>
      <c r="AM1419" s="319"/>
      <c r="AN1419" s="319"/>
      <c r="AO1419" s="319"/>
      <c r="AP1419" s="319"/>
      <c r="AQ1419" s="319"/>
      <c r="AR1419" s="319"/>
      <c r="AS1419" s="319"/>
    </row>
    <row r="1420" spans="1:45" ht="14.25" customHeight="1">
      <c r="A1420" s="707" t="s">
        <v>9359</v>
      </c>
      <c r="B1420" s="55"/>
      <c r="C1420" s="55" t="s">
        <v>9360</v>
      </c>
      <c r="D1420" s="55" t="s">
        <v>9361</v>
      </c>
      <c r="E1420" s="49" t="s">
        <v>9362</v>
      </c>
      <c r="F1420" s="49" t="s">
        <v>25</v>
      </c>
      <c r="G1420" s="44">
        <v>44855</v>
      </c>
      <c r="H1420" s="44">
        <v>44911</v>
      </c>
      <c r="I1420" s="45" t="s">
        <v>26</v>
      </c>
      <c r="J1420" s="45">
        <f ca="1">H1420-CONTROLE!$A$2</f>
        <v>-339</v>
      </c>
      <c r="K1420" s="37" t="str">
        <f t="shared" ca="1" si="175"/>
        <v>ENCERRADO</v>
      </c>
      <c r="L1420" s="55" t="s">
        <v>1946</v>
      </c>
      <c r="M1420" s="55" t="s">
        <v>746</v>
      </c>
      <c r="N1420" s="128" t="s">
        <v>9363</v>
      </c>
      <c r="O1420" s="55" t="s">
        <v>2313</v>
      </c>
      <c r="P1420" s="55" t="s">
        <v>2314</v>
      </c>
      <c r="Q1420" s="128" t="s">
        <v>9363</v>
      </c>
      <c r="R1420" s="55" t="s">
        <v>1440</v>
      </c>
      <c r="S1420" s="555" t="s">
        <v>2048</v>
      </c>
      <c r="T1420" s="590" t="s">
        <v>1264</v>
      </c>
      <c r="U1420" s="128" t="s">
        <v>9364</v>
      </c>
      <c r="V1420" s="125" t="s">
        <v>9365</v>
      </c>
      <c r="W1420" s="706" t="s">
        <v>9366</v>
      </c>
      <c r="X1420" s="128" t="s">
        <v>9364</v>
      </c>
      <c r="Y1420" s="191"/>
      <c r="Z1420" s="191"/>
      <c r="AA1420" s="191"/>
      <c r="AB1420" s="191"/>
      <c r="AC1420" s="191"/>
      <c r="AD1420" s="191"/>
      <c r="AE1420" s="191"/>
      <c r="AF1420" s="191"/>
      <c r="AG1420" s="191"/>
      <c r="AH1420" s="191"/>
      <c r="AI1420" s="191"/>
      <c r="AJ1420" s="191"/>
      <c r="AK1420" s="191"/>
      <c r="AL1420" s="191"/>
      <c r="AM1420" s="191"/>
      <c r="AN1420" s="191"/>
      <c r="AO1420" s="191"/>
      <c r="AP1420" s="191"/>
      <c r="AQ1420" s="191"/>
      <c r="AR1420" s="191"/>
      <c r="AS1420" s="191"/>
    </row>
    <row r="1421" spans="1:45" ht="14.25" customHeight="1">
      <c r="A1421" s="707" t="s">
        <v>9367</v>
      </c>
      <c r="B1421" s="55"/>
      <c r="C1421" s="55" t="s">
        <v>9368</v>
      </c>
      <c r="D1421" s="55" t="s">
        <v>9369</v>
      </c>
      <c r="E1421" s="49" t="s">
        <v>1605</v>
      </c>
      <c r="F1421" s="49" t="s">
        <v>25</v>
      </c>
      <c r="G1421" s="44">
        <v>44844</v>
      </c>
      <c r="H1421" s="44">
        <v>45026</v>
      </c>
      <c r="I1421" s="45" t="s">
        <v>199</v>
      </c>
      <c r="J1421" s="45">
        <f ca="1">H1421-CONTROLE!$A$2</f>
        <v>-224</v>
      </c>
      <c r="K1421" s="37" t="str">
        <f t="shared" ca="1" si="175"/>
        <v>ENCERRADO</v>
      </c>
      <c r="L1421" s="55" t="s">
        <v>72</v>
      </c>
      <c r="M1421" s="55" t="s">
        <v>73</v>
      </c>
      <c r="N1421" s="128" t="s">
        <v>9370</v>
      </c>
      <c r="O1421" s="55" t="s">
        <v>911</v>
      </c>
      <c r="P1421" s="55" t="s">
        <v>912</v>
      </c>
      <c r="Q1421" s="128" t="s">
        <v>9370</v>
      </c>
      <c r="R1421" s="55" t="s">
        <v>1673</v>
      </c>
      <c r="S1421" s="555" t="s">
        <v>1727</v>
      </c>
      <c r="T1421" s="590" t="s">
        <v>1728</v>
      </c>
      <c r="U1421" s="128" t="s">
        <v>9371</v>
      </c>
      <c r="V1421" s="125" t="s">
        <v>2720</v>
      </c>
      <c r="W1421" s="706" t="s">
        <v>1610</v>
      </c>
      <c r="X1421" s="128" t="s">
        <v>9371</v>
      </c>
      <c r="Y1421" s="191"/>
      <c r="Z1421" s="191"/>
      <c r="AA1421" s="191"/>
      <c r="AB1421" s="191"/>
      <c r="AC1421" s="191"/>
      <c r="AD1421" s="191"/>
      <c r="AE1421" s="191"/>
      <c r="AF1421" s="191"/>
      <c r="AG1421" s="191"/>
      <c r="AH1421" s="191"/>
      <c r="AI1421" s="191"/>
      <c r="AJ1421" s="191"/>
      <c r="AK1421" s="191"/>
      <c r="AL1421" s="191"/>
      <c r="AM1421" s="191"/>
      <c r="AN1421" s="191"/>
      <c r="AO1421" s="191"/>
      <c r="AP1421" s="191"/>
      <c r="AQ1421" s="191"/>
      <c r="AR1421" s="191"/>
      <c r="AS1421" s="191"/>
    </row>
    <row r="1422" spans="1:45" ht="14.25" customHeight="1">
      <c r="A1422" s="707" t="s">
        <v>9367</v>
      </c>
      <c r="B1422" s="55"/>
      <c r="C1422" s="55" t="s">
        <v>9368</v>
      </c>
      <c r="D1422" s="55" t="s">
        <v>9369</v>
      </c>
      <c r="E1422" s="49" t="s">
        <v>1605</v>
      </c>
      <c r="F1422" s="49" t="s">
        <v>25</v>
      </c>
      <c r="G1422" s="44">
        <v>44844</v>
      </c>
      <c r="H1422" s="44">
        <v>45026</v>
      </c>
      <c r="I1422" s="45" t="s">
        <v>199</v>
      </c>
      <c r="J1422" s="45">
        <f ca="1">H1422-CONTROLE!$A$2</f>
        <v>-224</v>
      </c>
      <c r="K1422" s="37" t="str">
        <f t="shared" ca="1" si="175"/>
        <v>ENCERRADO</v>
      </c>
      <c r="L1422" s="55" t="s">
        <v>72</v>
      </c>
      <c r="M1422" s="55" t="s">
        <v>73</v>
      </c>
      <c r="N1422" s="128" t="s">
        <v>9370</v>
      </c>
      <c r="O1422" s="55" t="s">
        <v>911</v>
      </c>
      <c r="P1422" s="55" t="s">
        <v>912</v>
      </c>
      <c r="Q1422" s="128" t="s">
        <v>9370</v>
      </c>
      <c r="R1422" s="55" t="s">
        <v>2660</v>
      </c>
      <c r="S1422" s="555" t="s">
        <v>2320</v>
      </c>
      <c r="T1422" s="590" t="s">
        <v>2321</v>
      </c>
      <c r="U1422" s="128" t="s">
        <v>9371</v>
      </c>
      <c r="V1422" s="125" t="s">
        <v>1305</v>
      </c>
      <c r="W1422" s="706" t="s">
        <v>1306</v>
      </c>
      <c r="X1422" s="128" t="s">
        <v>9371</v>
      </c>
      <c r="Y1422" s="191"/>
      <c r="Z1422" s="191"/>
      <c r="AA1422" s="191"/>
      <c r="AB1422" s="191"/>
      <c r="AC1422" s="191"/>
      <c r="AD1422" s="191"/>
      <c r="AE1422" s="191"/>
      <c r="AF1422" s="191"/>
      <c r="AG1422" s="191"/>
      <c r="AH1422" s="191"/>
      <c r="AI1422" s="191"/>
      <c r="AJ1422" s="191"/>
      <c r="AK1422" s="191"/>
      <c r="AL1422" s="191"/>
      <c r="AM1422" s="191"/>
      <c r="AN1422" s="191"/>
      <c r="AO1422" s="191"/>
      <c r="AP1422" s="191"/>
      <c r="AQ1422" s="191"/>
      <c r="AR1422" s="191"/>
      <c r="AS1422" s="191"/>
    </row>
    <row r="1423" spans="1:45" ht="14.25" customHeight="1">
      <c r="A1423" s="143" t="s">
        <v>9372</v>
      </c>
      <c r="B1423" s="144"/>
      <c r="C1423" s="144" t="s">
        <v>9373</v>
      </c>
      <c r="D1423" s="144" t="s">
        <v>9374</v>
      </c>
      <c r="E1423" s="145" t="s">
        <v>9362</v>
      </c>
      <c r="F1423" s="145" t="s">
        <v>25</v>
      </c>
      <c r="G1423" s="183">
        <v>44854</v>
      </c>
      <c r="H1423" s="183">
        <v>44926</v>
      </c>
      <c r="I1423" s="148" t="s">
        <v>26</v>
      </c>
      <c r="J1423" s="45">
        <f ca="1">H1423-CONTROLE!$A$2</f>
        <v>-324</v>
      </c>
      <c r="K1423" s="37" t="str">
        <f t="shared" ca="1" si="175"/>
        <v>ENCERRADO</v>
      </c>
      <c r="L1423" s="144" t="s">
        <v>110</v>
      </c>
      <c r="M1423" s="144" t="s">
        <v>111</v>
      </c>
      <c r="N1423" s="184" t="s">
        <v>9375</v>
      </c>
      <c r="O1423" s="144" t="s">
        <v>113</v>
      </c>
      <c r="P1423" s="144" t="s">
        <v>114</v>
      </c>
      <c r="Q1423" s="184" t="s">
        <v>9375</v>
      </c>
      <c r="R1423" s="144" t="s">
        <v>2105</v>
      </c>
      <c r="S1423" s="185" t="s">
        <v>665</v>
      </c>
      <c r="T1423" s="186" t="s">
        <v>666</v>
      </c>
      <c r="U1423" s="184" t="s">
        <v>9376</v>
      </c>
      <c r="V1423" s="180" t="s">
        <v>110</v>
      </c>
      <c r="W1423" s="186" t="s">
        <v>111</v>
      </c>
      <c r="X1423" s="184" t="s">
        <v>9376</v>
      </c>
      <c r="Y1423" s="319"/>
      <c r="Z1423" s="319"/>
      <c r="AA1423" s="319"/>
      <c r="AB1423" s="319"/>
      <c r="AC1423" s="319"/>
      <c r="AD1423" s="319"/>
      <c r="AE1423" s="319"/>
      <c r="AF1423" s="319"/>
      <c r="AG1423" s="319"/>
      <c r="AH1423" s="319"/>
      <c r="AI1423" s="319"/>
      <c r="AJ1423" s="319"/>
      <c r="AK1423" s="319"/>
      <c r="AL1423" s="319"/>
      <c r="AM1423" s="319"/>
      <c r="AN1423" s="319"/>
      <c r="AO1423" s="319"/>
      <c r="AP1423" s="319"/>
      <c r="AQ1423" s="319"/>
      <c r="AR1423" s="319"/>
      <c r="AS1423" s="319"/>
    </row>
    <row r="1424" spans="1:45" ht="14.25" customHeight="1">
      <c r="A1424" s="143" t="s">
        <v>9372</v>
      </c>
      <c r="B1424" s="144"/>
      <c r="C1424" s="144" t="s">
        <v>9373</v>
      </c>
      <c r="D1424" s="144" t="s">
        <v>9374</v>
      </c>
      <c r="E1424" s="145" t="s">
        <v>9362</v>
      </c>
      <c r="F1424" s="145" t="s">
        <v>25</v>
      </c>
      <c r="G1424" s="183">
        <v>44854</v>
      </c>
      <c r="H1424" s="183">
        <v>44926</v>
      </c>
      <c r="I1424" s="148" t="s">
        <v>26</v>
      </c>
      <c r="J1424" s="45">
        <f ca="1">H1424-CONTROLE!$A$2</f>
        <v>-324</v>
      </c>
      <c r="K1424" s="37" t="str">
        <f t="shared" ca="1" si="175"/>
        <v>ENCERRADO</v>
      </c>
      <c r="L1424" s="144" t="s">
        <v>110</v>
      </c>
      <c r="M1424" s="144" t="s">
        <v>111</v>
      </c>
      <c r="N1424" s="184" t="s">
        <v>9375</v>
      </c>
      <c r="O1424" s="144" t="s">
        <v>113</v>
      </c>
      <c r="P1424" s="144" t="s">
        <v>114</v>
      </c>
      <c r="Q1424" s="184" t="s">
        <v>9375</v>
      </c>
      <c r="R1424" s="144" t="s">
        <v>2107</v>
      </c>
      <c r="S1424" s="185" t="s">
        <v>2713</v>
      </c>
      <c r="T1424" s="186" t="s">
        <v>2714</v>
      </c>
      <c r="U1424" s="184" t="s">
        <v>9376</v>
      </c>
      <c r="V1424" s="180" t="s">
        <v>662</v>
      </c>
      <c r="W1424" s="186" t="s">
        <v>5119</v>
      </c>
      <c r="X1424" s="184" t="s">
        <v>9376</v>
      </c>
      <c r="Y1424" s="319"/>
      <c r="Z1424" s="319"/>
      <c r="AA1424" s="319"/>
      <c r="AB1424" s="319"/>
      <c r="AC1424" s="319"/>
      <c r="AD1424" s="319"/>
      <c r="AE1424" s="319"/>
      <c r="AF1424" s="319"/>
      <c r="AG1424" s="319"/>
      <c r="AH1424" s="319"/>
      <c r="AI1424" s="319"/>
      <c r="AJ1424" s="319"/>
      <c r="AK1424" s="319"/>
      <c r="AL1424" s="319"/>
      <c r="AM1424" s="319"/>
      <c r="AN1424" s="319"/>
      <c r="AO1424" s="319"/>
      <c r="AP1424" s="319"/>
      <c r="AQ1424" s="319"/>
      <c r="AR1424" s="319"/>
      <c r="AS1424" s="319"/>
    </row>
    <row r="1425" spans="1:45" ht="14.25" customHeight="1">
      <c r="A1425" s="143" t="s">
        <v>9372</v>
      </c>
      <c r="B1425" s="144"/>
      <c r="C1425" s="144" t="s">
        <v>9373</v>
      </c>
      <c r="D1425" s="144" t="s">
        <v>9374</v>
      </c>
      <c r="E1425" s="145" t="s">
        <v>9362</v>
      </c>
      <c r="F1425" s="145" t="s">
        <v>25</v>
      </c>
      <c r="G1425" s="183">
        <v>44854</v>
      </c>
      <c r="H1425" s="183">
        <v>44926</v>
      </c>
      <c r="I1425" s="148" t="s">
        <v>26</v>
      </c>
      <c r="J1425" s="45">
        <f ca="1">H1425-CONTROLE!$A$2</f>
        <v>-324</v>
      </c>
      <c r="K1425" s="37" t="str">
        <f t="shared" ca="1" si="175"/>
        <v>ENCERRADO</v>
      </c>
      <c r="L1425" s="144" t="s">
        <v>110</v>
      </c>
      <c r="M1425" s="144" t="s">
        <v>111</v>
      </c>
      <c r="N1425" s="184" t="s">
        <v>9375</v>
      </c>
      <c r="O1425" s="144" t="s">
        <v>113</v>
      </c>
      <c r="P1425" s="144" t="s">
        <v>114</v>
      </c>
      <c r="Q1425" s="184" t="s">
        <v>9375</v>
      </c>
      <c r="R1425" s="144" t="s">
        <v>2107</v>
      </c>
      <c r="S1425" s="185" t="s">
        <v>9377</v>
      </c>
      <c r="T1425" s="186" t="s">
        <v>9378</v>
      </c>
      <c r="U1425" s="184" t="s">
        <v>9376</v>
      </c>
      <c r="V1425" s="180" t="s">
        <v>9379</v>
      </c>
      <c r="W1425" s="186" t="s">
        <v>9380</v>
      </c>
      <c r="X1425" s="184" t="s">
        <v>9376</v>
      </c>
      <c r="Y1425" s="319"/>
      <c r="Z1425" s="319"/>
      <c r="AA1425" s="319"/>
      <c r="AB1425" s="319"/>
      <c r="AC1425" s="319"/>
      <c r="AD1425" s="319"/>
      <c r="AE1425" s="319"/>
      <c r="AF1425" s="319"/>
      <c r="AG1425" s="319"/>
      <c r="AH1425" s="319"/>
      <c r="AI1425" s="319"/>
      <c r="AJ1425" s="319"/>
      <c r="AK1425" s="319"/>
      <c r="AL1425" s="319"/>
      <c r="AM1425" s="319"/>
      <c r="AN1425" s="319"/>
      <c r="AO1425" s="319"/>
      <c r="AP1425" s="319"/>
      <c r="AQ1425" s="319"/>
      <c r="AR1425" s="319"/>
      <c r="AS1425" s="319"/>
    </row>
    <row r="1426" spans="1:45" ht="14.25" customHeight="1">
      <c r="A1426" s="143" t="s">
        <v>9372</v>
      </c>
      <c r="B1426" s="144"/>
      <c r="C1426" s="144" t="s">
        <v>9373</v>
      </c>
      <c r="D1426" s="144" t="s">
        <v>9374</v>
      </c>
      <c r="E1426" s="145" t="s">
        <v>9362</v>
      </c>
      <c r="F1426" s="145" t="s">
        <v>25</v>
      </c>
      <c r="G1426" s="183">
        <v>44854</v>
      </c>
      <c r="H1426" s="183">
        <v>44926</v>
      </c>
      <c r="I1426" s="148" t="s">
        <v>26</v>
      </c>
      <c r="J1426" s="45">
        <f ca="1">H1426-CONTROLE!$A$2</f>
        <v>-324</v>
      </c>
      <c r="K1426" s="37" t="str">
        <f t="shared" ca="1" si="175"/>
        <v>ENCERRADO</v>
      </c>
      <c r="L1426" s="144" t="s">
        <v>110</v>
      </c>
      <c r="M1426" s="144" t="s">
        <v>111</v>
      </c>
      <c r="N1426" s="184" t="s">
        <v>9375</v>
      </c>
      <c r="O1426" s="144" t="s">
        <v>113</v>
      </c>
      <c r="P1426" s="144" t="s">
        <v>114</v>
      </c>
      <c r="Q1426" s="184" t="s">
        <v>9375</v>
      </c>
      <c r="R1426" s="144" t="s">
        <v>2107</v>
      </c>
      <c r="S1426" s="185" t="s">
        <v>3778</v>
      </c>
      <c r="T1426" s="186" t="s">
        <v>3779</v>
      </c>
      <c r="U1426" s="184" t="s">
        <v>9376</v>
      </c>
      <c r="V1426" s="180"/>
      <c r="W1426" s="186"/>
      <c r="X1426" s="184"/>
      <c r="Y1426" s="319"/>
      <c r="Z1426" s="319"/>
      <c r="AA1426" s="319"/>
      <c r="AB1426" s="319"/>
      <c r="AC1426" s="319"/>
      <c r="AD1426" s="319"/>
      <c r="AE1426" s="319"/>
      <c r="AF1426" s="319"/>
      <c r="AG1426" s="319"/>
      <c r="AH1426" s="319"/>
      <c r="AI1426" s="319"/>
      <c r="AJ1426" s="319"/>
      <c r="AK1426" s="319"/>
      <c r="AL1426" s="319"/>
      <c r="AM1426" s="319"/>
      <c r="AN1426" s="319"/>
      <c r="AO1426" s="319"/>
      <c r="AP1426" s="319"/>
      <c r="AQ1426" s="319"/>
      <c r="AR1426" s="319"/>
      <c r="AS1426" s="319"/>
    </row>
    <row r="1427" spans="1:45" ht="14.25" customHeight="1">
      <c r="A1427" s="193" t="s">
        <v>9381</v>
      </c>
      <c r="B1427" s="194" t="s">
        <v>9382</v>
      </c>
      <c r="C1427" s="194" t="s">
        <v>9383</v>
      </c>
      <c r="D1427" s="194" t="s">
        <v>9384</v>
      </c>
      <c r="E1427" s="195" t="s">
        <v>2596</v>
      </c>
      <c r="F1427" s="195" t="s">
        <v>25</v>
      </c>
      <c r="G1427" s="196">
        <v>44810</v>
      </c>
      <c r="H1427" s="196">
        <v>44985</v>
      </c>
      <c r="I1427" s="220" t="s">
        <v>153</v>
      </c>
      <c r="J1427" s="197">
        <f ca="1">H1427-CONTROLE!$A$2</f>
        <v>-265</v>
      </c>
      <c r="K1427" s="198" t="str">
        <f t="shared" ca="1" si="175"/>
        <v>ENCERRADO</v>
      </c>
      <c r="L1427" s="194" t="s">
        <v>9385</v>
      </c>
      <c r="M1427" s="194" t="s">
        <v>802</v>
      </c>
      <c r="N1427" s="199" t="s">
        <v>9386</v>
      </c>
      <c r="O1427" s="194" t="s">
        <v>9387</v>
      </c>
      <c r="P1427" s="194" t="s">
        <v>1317</v>
      </c>
      <c r="Q1427" s="199" t="s">
        <v>9386</v>
      </c>
      <c r="R1427" s="194" t="s">
        <v>2222</v>
      </c>
      <c r="S1427" s="200" t="s">
        <v>1137</v>
      </c>
      <c r="T1427" s="201" t="s">
        <v>799</v>
      </c>
      <c r="U1427" s="199" t="s">
        <v>9388</v>
      </c>
      <c r="V1427" s="203" t="s">
        <v>357</v>
      </c>
      <c r="W1427" s="204" t="s">
        <v>358</v>
      </c>
      <c r="X1427" s="199" t="s">
        <v>9388</v>
      </c>
      <c r="Y1427" s="191"/>
      <c r="Z1427" s="191"/>
      <c r="AA1427" s="191"/>
      <c r="AB1427" s="191"/>
      <c r="AC1427" s="191"/>
      <c r="AD1427" s="191"/>
      <c r="AE1427" s="191"/>
      <c r="AF1427" s="191"/>
      <c r="AG1427" s="191"/>
      <c r="AH1427" s="191"/>
      <c r="AI1427" s="191"/>
      <c r="AJ1427" s="191"/>
      <c r="AK1427" s="191"/>
      <c r="AL1427" s="191"/>
      <c r="AM1427" s="191"/>
      <c r="AN1427" s="191"/>
      <c r="AO1427" s="191"/>
      <c r="AP1427" s="191"/>
      <c r="AQ1427" s="191"/>
      <c r="AR1427" s="191"/>
      <c r="AS1427" s="191"/>
    </row>
    <row r="1428" spans="1:45" ht="14.25" customHeight="1">
      <c r="A1428" s="193" t="s">
        <v>9389</v>
      </c>
      <c r="B1428" s="194" t="s">
        <v>9390</v>
      </c>
      <c r="C1428" s="194" t="s">
        <v>9391</v>
      </c>
      <c r="D1428" s="194" t="s">
        <v>9392</v>
      </c>
      <c r="E1428" s="195" t="s">
        <v>1605</v>
      </c>
      <c r="F1428" s="195" t="s">
        <v>25</v>
      </c>
      <c r="G1428" s="196">
        <v>44739</v>
      </c>
      <c r="H1428" s="196">
        <v>45103</v>
      </c>
      <c r="I1428" s="197" t="s">
        <v>219</v>
      </c>
      <c r="J1428" s="197">
        <f ca="1">H1428-CONTROLE!$A$2</f>
        <v>-147</v>
      </c>
      <c r="K1428" s="198" t="str">
        <f t="shared" ca="1" si="175"/>
        <v>ENCERRADO</v>
      </c>
      <c r="L1428" s="194" t="s">
        <v>1633</v>
      </c>
      <c r="M1428" s="194" t="s">
        <v>1022</v>
      </c>
      <c r="N1428" s="199" t="s">
        <v>9393</v>
      </c>
      <c r="O1428" s="194" t="s">
        <v>1635</v>
      </c>
      <c r="P1428" s="194" t="s">
        <v>224</v>
      </c>
      <c r="Q1428" s="199" t="s">
        <v>9393</v>
      </c>
      <c r="R1428" s="194" t="s">
        <v>1446</v>
      </c>
      <c r="S1428" s="200" t="s">
        <v>1638</v>
      </c>
      <c r="T1428" s="201" t="s">
        <v>1029</v>
      </c>
      <c r="U1428" s="199" t="s">
        <v>9394</v>
      </c>
      <c r="V1428" s="203" t="s">
        <v>2557</v>
      </c>
      <c r="W1428" s="204" t="s">
        <v>1026</v>
      </c>
      <c r="X1428" s="199" t="s">
        <v>9394</v>
      </c>
      <c r="Y1428" s="191"/>
      <c r="Z1428" s="191"/>
      <c r="AA1428" s="191"/>
      <c r="AB1428" s="191"/>
      <c r="AC1428" s="191"/>
      <c r="AD1428" s="191"/>
      <c r="AE1428" s="191"/>
      <c r="AF1428" s="191"/>
      <c r="AG1428" s="191"/>
      <c r="AH1428" s="191"/>
      <c r="AI1428" s="191"/>
      <c r="AJ1428" s="191"/>
      <c r="AK1428" s="191"/>
      <c r="AL1428" s="191"/>
      <c r="AM1428" s="191"/>
      <c r="AN1428" s="191"/>
      <c r="AO1428" s="191"/>
      <c r="AP1428" s="191"/>
      <c r="AQ1428" s="191"/>
      <c r="AR1428" s="191"/>
      <c r="AS1428" s="191"/>
    </row>
    <row r="1429" spans="1:45" ht="14.25" customHeight="1">
      <c r="A1429" s="193" t="s">
        <v>9395</v>
      </c>
      <c r="B1429" s="194" t="s">
        <v>1684</v>
      </c>
      <c r="C1429" s="194" t="s">
        <v>9396</v>
      </c>
      <c r="D1429" s="194" t="s">
        <v>9397</v>
      </c>
      <c r="E1429" s="195" t="s">
        <v>1964</v>
      </c>
      <c r="F1429" s="195" t="s">
        <v>198</v>
      </c>
      <c r="G1429" s="196">
        <v>44788</v>
      </c>
      <c r="H1429" s="196">
        <v>45152</v>
      </c>
      <c r="I1429" s="197" t="s">
        <v>633</v>
      </c>
      <c r="J1429" s="197">
        <f ca="1">H1429-CONTROLE!$A$2</f>
        <v>-98</v>
      </c>
      <c r="K1429" s="198" t="str">
        <f t="shared" ca="1" si="175"/>
        <v>ENCERRADO</v>
      </c>
      <c r="L1429" s="194" t="s">
        <v>2809</v>
      </c>
      <c r="M1429" s="194" t="s">
        <v>128</v>
      </c>
      <c r="N1429" s="199" t="s">
        <v>9398</v>
      </c>
      <c r="O1429" s="194" t="s">
        <v>9399</v>
      </c>
      <c r="P1429" s="194" t="s">
        <v>438</v>
      </c>
      <c r="Q1429" s="199" t="s">
        <v>9398</v>
      </c>
      <c r="R1429" s="194" t="s">
        <v>2687</v>
      </c>
      <c r="S1429" s="200" t="s">
        <v>3916</v>
      </c>
      <c r="T1429" s="201" t="s">
        <v>433</v>
      </c>
      <c r="U1429" s="209" t="s">
        <v>9400</v>
      </c>
      <c r="V1429" s="203" t="s">
        <v>435</v>
      </c>
      <c r="W1429" s="204" t="s">
        <v>133</v>
      </c>
      <c r="X1429" s="209" t="s">
        <v>9400</v>
      </c>
      <c r="Y1429" s="191"/>
      <c r="Z1429" s="191"/>
      <c r="AA1429" s="191"/>
      <c r="AB1429" s="191"/>
      <c r="AC1429" s="191"/>
      <c r="AD1429" s="191"/>
      <c r="AE1429" s="191"/>
      <c r="AF1429" s="191"/>
      <c r="AG1429" s="191"/>
      <c r="AH1429" s="191"/>
      <c r="AI1429" s="191"/>
      <c r="AJ1429" s="191"/>
      <c r="AK1429" s="191"/>
      <c r="AL1429" s="191"/>
      <c r="AM1429" s="191"/>
      <c r="AN1429" s="191"/>
      <c r="AO1429" s="191"/>
      <c r="AP1429" s="191"/>
      <c r="AQ1429" s="191"/>
      <c r="AR1429" s="191"/>
      <c r="AS1429" s="191"/>
    </row>
    <row r="1430" spans="1:45" ht="14.25" customHeight="1">
      <c r="A1430" s="193" t="s">
        <v>9395</v>
      </c>
      <c r="B1430" s="194" t="s">
        <v>1684</v>
      </c>
      <c r="C1430" s="194" t="s">
        <v>9396</v>
      </c>
      <c r="D1430" s="194" t="s">
        <v>9397</v>
      </c>
      <c r="E1430" s="195" t="s">
        <v>1964</v>
      </c>
      <c r="F1430" s="195" t="s">
        <v>198</v>
      </c>
      <c r="G1430" s="196">
        <v>44788</v>
      </c>
      <c r="H1430" s="196">
        <v>45152</v>
      </c>
      <c r="I1430" s="197" t="s">
        <v>633</v>
      </c>
      <c r="J1430" s="197">
        <f ca="1">H1430-CONTROLE!$A$2</f>
        <v>-98</v>
      </c>
      <c r="K1430" s="198" t="str">
        <f t="shared" ca="1" si="175"/>
        <v>ENCERRADO</v>
      </c>
      <c r="L1430" s="194" t="s">
        <v>2809</v>
      </c>
      <c r="M1430" s="194" t="s">
        <v>128</v>
      </c>
      <c r="N1430" s="199" t="s">
        <v>9398</v>
      </c>
      <c r="O1430" s="194" t="s">
        <v>9399</v>
      </c>
      <c r="P1430" s="194" t="s">
        <v>438</v>
      </c>
      <c r="Q1430" s="199" t="s">
        <v>9398</v>
      </c>
      <c r="R1430" s="194" t="s">
        <v>2689</v>
      </c>
      <c r="S1430" s="200" t="s">
        <v>3916</v>
      </c>
      <c r="T1430" s="201" t="s">
        <v>433</v>
      </c>
      <c r="U1430" s="199" t="s">
        <v>9401</v>
      </c>
      <c r="V1430" s="203" t="s">
        <v>435</v>
      </c>
      <c r="W1430" s="204" t="s">
        <v>133</v>
      </c>
      <c r="X1430" s="199" t="s">
        <v>9401</v>
      </c>
      <c r="Y1430" s="191"/>
      <c r="Z1430" s="191"/>
      <c r="AA1430" s="191"/>
      <c r="AB1430" s="191"/>
      <c r="AC1430" s="191"/>
      <c r="AD1430" s="191"/>
      <c r="AE1430" s="191"/>
      <c r="AF1430" s="191"/>
      <c r="AG1430" s="191"/>
      <c r="AH1430" s="191"/>
      <c r="AI1430" s="191"/>
      <c r="AJ1430" s="191"/>
      <c r="AK1430" s="191"/>
      <c r="AL1430" s="191"/>
      <c r="AM1430" s="191"/>
      <c r="AN1430" s="191"/>
      <c r="AO1430" s="191"/>
      <c r="AP1430" s="191"/>
      <c r="AQ1430" s="191"/>
      <c r="AR1430" s="191"/>
      <c r="AS1430" s="191"/>
    </row>
    <row r="1431" spans="1:45" ht="14.25" customHeight="1">
      <c r="A1431" s="193" t="s">
        <v>9402</v>
      </c>
      <c r="B1431" s="194" t="s">
        <v>8249</v>
      </c>
      <c r="C1431" s="194" t="s">
        <v>9403</v>
      </c>
      <c r="D1431" s="194" t="s">
        <v>6471</v>
      </c>
      <c r="E1431" s="195" t="s">
        <v>1903</v>
      </c>
      <c r="F1431" s="195" t="s">
        <v>25</v>
      </c>
      <c r="G1431" s="196">
        <v>44816</v>
      </c>
      <c r="H1431" s="196">
        <v>45181</v>
      </c>
      <c r="I1431" s="197" t="s">
        <v>212</v>
      </c>
      <c r="J1431" s="197">
        <f ca="1">H1431-CONTROLE!$A$2</f>
        <v>-69</v>
      </c>
      <c r="K1431" s="198" t="str">
        <f t="shared" ca="1" si="175"/>
        <v>ENCERRADO</v>
      </c>
      <c r="L1431" s="194" t="s">
        <v>368</v>
      </c>
      <c r="M1431" s="213" t="s">
        <v>369</v>
      </c>
      <c r="N1431" s="199" t="s">
        <v>9404</v>
      </c>
      <c r="O1431" s="194" t="s">
        <v>9405</v>
      </c>
      <c r="P1431" s="194" t="s">
        <v>1117</v>
      </c>
      <c r="Q1431" s="199" t="s">
        <v>9404</v>
      </c>
      <c r="R1431" s="194" t="s">
        <v>1413</v>
      </c>
      <c r="S1431" s="200" t="s">
        <v>5456</v>
      </c>
      <c r="T1431" s="201" t="s">
        <v>1247</v>
      </c>
      <c r="U1431" s="199" t="s">
        <v>9406</v>
      </c>
      <c r="V1431" s="203" t="s">
        <v>362</v>
      </c>
      <c r="W1431" s="214" t="s">
        <v>630</v>
      </c>
      <c r="X1431" s="199" t="s">
        <v>9406</v>
      </c>
      <c r="Y1431" s="319"/>
      <c r="Z1431" s="319"/>
      <c r="AA1431" s="319"/>
      <c r="AB1431" s="319"/>
      <c r="AC1431" s="319"/>
      <c r="AD1431" s="319"/>
      <c r="AE1431" s="319"/>
      <c r="AF1431" s="319"/>
      <c r="AG1431" s="319"/>
      <c r="AH1431" s="319"/>
      <c r="AI1431" s="319"/>
      <c r="AJ1431" s="319"/>
      <c r="AK1431" s="319"/>
      <c r="AL1431" s="319"/>
      <c r="AM1431" s="319"/>
      <c r="AN1431" s="319"/>
      <c r="AO1431" s="319"/>
      <c r="AP1431" s="319"/>
      <c r="AQ1431" s="319"/>
      <c r="AR1431" s="319"/>
      <c r="AS1431" s="319"/>
    </row>
    <row r="1432" spans="1:45" ht="14.25" customHeight="1">
      <c r="A1432" s="193">
        <v>44774</v>
      </c>
      <c r="B1432" s="194"/>
      <c r="C1432" s="194" t="s">
        <v>9407</v>
      </c>
      <c r="D1432" s="194" t="s">
        <v>9408</v>
      </c>
      <c r="E1432" s="195" t="s">
        <v>2968</v>
      </c>
      <c r="F1432" s="195" t="s">
        <v>198</v>
      </c>
      <c r="G1432" s="196">
        <v>44830</v>
      </c>
      <c r="H1432" s="196">
        <v>45195</v>
      </c>
      <c r="I1432" s="197" t="s">
        <v>212</v>
      </c>
      <c r="J1432" s="197">
        <f ca="1">H1432-CONTROLE!$A$2</f>
        <v>-55</v>
      </c>
      <c r="K1432" s="198" t="str">
        <f t="shared" ca="1" si="175"/>
        <v>ENCERRADO</v>
      </c>
      <c r="L1432" s="194" t="s">
        <v>563</v>
      </c>
      <c r="M1432" s="194" t="s">
        <v>564</v>
      </c>
      <c r="N1432" s="199" t="s">
        <v>9409</v>
      </c>
      <c r="O1432" s="194" t="s">
        <v>102</v>
      </c>
      <c r="P1432" s="194" t="s">
        <v>103</v>
      </c>
      <c r="Q1432" s="199" t="s">
        <v>9409</v>
      </c>
      <c r="R1432" s="194" t="s">
        <v>9410</v>
      </c>
      <c r="S1432" s="200" t="s">
        <v>4412</v>
      </c>
      <c r="T1432" s="201" t="s">
        <v>4413</v>
      </c>
      <c r="U1432" s="199" t="s">
        <v>9411</v>
      </c>
      <c r="V1432" s="203" t="s">
        <v>9412</v>
      </c>
      <c r="W1432" s="204" t="s">
        <v>4589</v>
      </c>
      <c r="X1432" s="199" t="s">
        <v>9411</v>
      </c>
      <c r="Y1432" s="319"/>
      <c r="Z1432" s="319"/>
      <c r="AA1432" s="319"/>
      <c r="AB1432" s="319"/>
      <c r="AC1432" s="319"/>
      <c r="AD1432" s="319"/>
      <c r="AE1432" s="319"/>
      <c r="AF1432" s="319"/>
      <c r="AG1432" s="319"/>
      <c r="AH1432" s="319"/>
      <c r="AI1432" s="319"/>
      <c r="AJ1432" s="319"/>
      <c r="AK1432" s="319"/>
      <c r="AL1432" s="319"/>
      <c r="AM1432" s="319"/>
      <c r="AN1432" s="319"/>
      <c r="AO1432" s="319"/>
      <c r="AP1432" s="319"/>
      <c r="AQ1432" s="319"/>
      <c r="AR1432" s="319"/>
      <c r="AS1432" s="319"/>
    </row>
    <row r="1433" spans="1:45" ht="14.25" customHeight="1">
      <c r="A1433" s="205" t="s">
        <v>9413</v>
      </c>
      <c r="B1433" s="194"/>
      <c r="C1433" s="194" t="s">
        <v>9414</v>
      </c>
      <c r="D1433" s="194" t="s">
        <v>9415</v>
      </c>
      <c r="E1433" s="195" t="s">
        <v>1605</v>
      </c>
      <c r="F1433" s="195" t="s">
        <v>25</v>
      </c>
      <c r="G1433" s="196">
        <v>44865</v>
      </c>
      <c r="H1433" s="196">
        <v>45230</v>
      </c>
      <c r="I1433" s="197" t="s">
        <v>361</v>
      </c>
      <c r="J1433" s="197">
        <f ca="1">H1433-CONTROLE!$A$2</f>
        <v>-20</v>
      </c>
      <c r="K1433" s="198" t="str">
        <f t="shared" ca="1" si="175"/>
        <v>ENCERRADO</v>
      </c>
      <c r="L1433" s="194" t="s">
        <v>1219</v>
      </c>
      <c r="M1433" s="194" t="s">
        <v>28</v>
      </c>
      <c r="N1433" s="199" t="s">
        <v>9416</v>
      </c>
      <c r="O1433" s="194" t="s">
        <v>1221</v>
      </c>
      <c r="P1433" s="194" t="s">
        <v>44</v>
      </c>
      <c r="Q1433" s="199" t="s">
        <v>9416</v>
      </c>
      <c r="R1433" s="194" t="s">
        <v>1943</v>
      </c>
      <c r="S1433" s="200" t="s">
        <v>1680</v>
      </c>
      <c r="T1433" s="201" t="s">
        <v>49</v>
      </c>
      <c r="U1433" s="199" t="s">
        <v>9417</v>
      </c>
      <c r="V1433" s="203" t="s">
        <v>394</v>
      </c>
      <c r="W1433" s="204" t="s">
        <v>395</v>
      </c>
      <c r="X1433" s="199" t="s">
        <v>9417</v>
      </c>
      <c r="Y1433" s="319"/>
      <c r="Z1433" s="319"/>
      <c r="AA1433" s="319"/>
      <c r="AB1433" s="319"/>
      <c r="AC1433" s="319"/>
      <c r="AD1433" s="319"/>
      <c r="AE1433" s="319"/>
      <c r="AF1433" s="319"/>
      <c r="AG1433" s="319"/>
      <c r="AH1433" s="319"/>
      <c r="AI1433" s="319"/>
      <c r="AJ1433" s="319"/>
      <c r="AK1433" s="319"/>
      <c r="AL1433" s="319"/>
      <c r="AM1433" s="319"/>
      <c r="AN1433" s="319"/>
      <c r="AO1433" s="319"/>
      <c r="AP1433" s="319"/>
      <c r="AQ1433" s="319"/>
      <c r="AR1433" s="319"/>
      <c r="AS1433" s="319"/>
    </row>
    <row r="1434" spans="1:45" ht="14.25" customHeight="1">
      <c r="A1434" s="205" t="s">
        <v>9413</v>
      </c>
      <c r="B1434" s="194"/>
      <c r="C1434" s="194" t="s">
        <v>9414</v>
      </c>
      <c r="D1434" s="194" t="s">
        <v>9415</v>
      </c>
      <c r="E1434" s="195" t="s">
        <v>1605</v>
      </c>
      <c r="F1434" s="195" t="s">
        <v>25</v>
      </c>
      <c r="G1434" s="196">
        <v>44865</v>
      </c>
      <c r="H1434" s="196">
        <v>45230</v>
      </c>
      <c r="I1434" s="197" t="s">
        <v>361</v>
      </c>
      <c r="J1434" s="197">
        <f ca="1">H1434-CONTROLE!$A$2</f>
        <v>-20</v>
      </c>
      <c r="K1434" s="198" t="str">
        <f t="shared" ca="1" si="175"/>
        <v>ENCERRADO</v>
      </c>
      <c r="L1434" s="194" t="s">
        <v>1219</v>
      </c>
      <c r="M1434" s="194" t="s">
        <v>28</v>
      </c>
      <c r="N1434" s="199" t="s">
        <v>9416</v>
      </c>
      <c r="O1434" s="194" t="s">
        <v>1221</v>
      </c>
      <c r="P1434" s="194" t="s">
        <v>44</v>
      </c>
      <c r="Q1434" s="199" t="s">
        <v>9416</v>
      </c>
      <c r="R1434" s="194" t="s">
        <v>1940</v>
      </c>
      <c r="S1434" s="200" t="s">
        <v>2267</v>
      </c>
      <c r="T1434" s="201" t="s">
        <v>1728</v>
      </c>
      <c r="U1434" s="199" t="s">
        <v>9417</v>
      </c>
      <c r="V1434" s="222" t="s">
        <v>2707</v>
      </c>
      <c r="W1434" s="204" t="s">
        <v>2708</v>
      </c>
      <c r="X1434" s="199" t="s">
        <v>9417</v>
      </c>
      <c r="Y1434" s="319"/>
      <c r="Z1434" s="319"/>
      <c r="AA1434" s="319"/>
      <c r="AB1434" s="319"/>
      <c r="AC1434" s="319"/>
      <c r="AD1434" s="319"/>
      <c r="AE1434" s="319"/>
      <c r="AF1434" s="319"/>
      <c r="AG1434" s="319"/>
      <c r="AH1434" s="319"/>
      <c r="AI1434" s="319"/>
      <c r="AJ1434" s="319"/>
      <c r="AK1434" s="319"/>
      <c r="AL1434" s="319"/>
      <c r="AM1434" s="319"/>
      <c r="AN1434" s="319"/>
      <c r="AO1434" s="319"/>
      <c r="AP1434" s="319"/>
      <c r="AQ1434" s="319"/>
      <c r="AR1434" s="319"/>
      <c r="AS1434" s="319"/>
    </row>
    <row r="1435" spans="1:45" ht="14.25" customHeight="1">
      <c r="A1435" s="205" t="s">
        <v>9418</v>
      </c>
      <c r="B1435" s="194"/>
      <c r="C1435" s="194" t="s">
        <v>9419</v>
      </c>
      <c r="D1435" s="194" t="s">
        <v>9420</v>
      </c>
      <c r="E1435" s="195" t="s">
        <v>2596</v>
      </c>
      <c r="F1435" s="195" t="s">
        <v>25</v>
      </c>
      <c r="G1435" s="196">
        <v>44941</v>
      </c>
      <c r="H1435" s="196">
        <v>45078</v>
      </c>
      <c r="I1435" s="197" t="s">
        <v>219</v>
      </c>
      <c r="J1435" s="197">
        <f ca="1">H1435-CONTROLE!$A$2</f>
        <v>-172</v>
      </c>
      <c r="K1435" s="198" t="str">
        <f t="shared" ca="1" si="175"/>
        <v>ENCERRADO</v>
      </c>
      <c r="L1435" s="194" t="s">
        <v>6267</v>
      </c>
      <c r="M1435" s="194" t="s">
        <v>2986</v>
      </c>
      <c r="N1435" s="199" t="s">
        <v>9421</v>
      </c>
      <c r="O1435" s="194" t="s">
        <v>1314</v>
      </c>
      <c r="P1435" s="194" t="s">
        <v>920</v>
      </c>
      <c r="Q1435" s="199" t="s">
        <v>9421</v>
      </c>
      <c r="R1435" s="194" t="s">
        <v>1505</v>
      </c>
      <c r="S1435" s="200" t="s">
        <v>9422</v>
      </c>
      <c r="T1435" s="201" t="s">
        <v>548</v>
      </c>
      <c r="U1435" s="199" t="s">
        <v>9423</v>
      </c>
      <c r="V1435" s="222" t="s">
        <v>9424</v>
      </c>
      <c r="W1435" s="204" t="s">
        <v>1507</v>
      </c>
      <c r="X1435" s="199" t="s">
        <v>9423</v>
      </c>
      <c r="Y1435" s="319"/>
      <c r="Z1435" s="319"/>
      <c r="AA1435" s="319"/>
      <c r="AB1435" s="319"/>
      <c r="AC1435" s="319"/>
      <c r="AD1435" s="319"/>
      <c r="AE1435" s="319"/>
      <c r="AF1435" s="319"/>
      <c r="AG1435" s="319"/>
      <c r="AH1435" s="319"/>
      <c r="AI1435" s="319"/>
      <c r="AJ1435" s="319"/>
      <c r="AK1435" s="319"/>
      <c r="AL1435" s="319"/>
      <c r="AM1435" s="319"/>
      <c r="AN1435" s="319"/>
      <c r="AO1435" s="319"/>
      <c r="AP1435" s="319"/>
      <c r="AQ1435" s="319"/>
      <c r="AR1435" s="319"/>
      <c r="AS1435" s="319"/>
    </row>
    <row r="1436" spans="1:45" ht="14.25" customHeight="1">
      <c r="A1436" s="205" t="s">
        <v>9425</v>
      </c>
      <c r="B1436" s="194" t="s">
        <v>1900</v>
      </c>
      <c r="C1436" s="194" t="s">
        <v>9426</v>
      </c>
      <c r="D1436" s="194" t="s">
        <v>1902</v>
      </c>
      <c r="E1436" s="195" t="s">
        <v>1903</v>
      </c>
      <c r="F1436" s="195" t="s">
        <v>25</v>
      </c>
      <c r="G1436" s="196">
        <v>44866</v>
      </c>
      <c r="H1436" s="196">
        <v>45231</v>
      </c>
      <c r="I1436" s="197" t="s">
        <v>55</v>
      </c>
      <c r="J1436" s="197">
        <f ca="1">H1436-CONTROLE!$A$2</f>
        <v>-19</v>
      </c>
      <c r="K1436" s="198" t="str">
        <f t="shared" ca="1" si="175"/>
        <v>ENCERRADO</v>
      </c>
      <c r="L1436" s="194" t="s">
        <v>341</v>
      </c>
      <c r="M1436" s="194" t="s">
        <v>342</v>
      </c>
      <c r="N1436" s="199" t="s">
        <v>9427</v>
      </c>
      <c r="O1436" s="194" t="s">
        <v>848</v>
      </c>
      <c r="P1436" s="194" t="s">
        <v>849</v>
      </c>
      <c r="Q1436" s="199" t="s">
        <v>9428</v>
      </c>
      <c r="R1436" s="194" t="s">
        <v>1430</v>
      </c>
      <c r="S1436" s="200" t="s">
        <v>9429</v>
      </c>
      <c r="T1436" s="201" t="s">
        <v>4016</v>
      </c>
      <c r="U1436" s="199" t="s">
        <v>9430</v>
      </c>
      <c r="V1436" s="222" t="s">
        <v>9431</v>
      </c>
      <c r="W1436" s="204" t="s">
        <v>4019</v>
      </c>
      <c r="X1436" s="209" t="s">
        <v>9430</v>
      </c>
      <c r="Y1436" s="319"/>
      <c r="Z1436" s="319"/>
      <c r="AA1436" s="319"/>
      <c r="AB1436" s="319"/>
      <c r="AC1436" s="319"/>
      <c r="AD1436" s="319"/>
      <c r="AE1436" s="319"/>
      <c r="AF1436" s="319"/>
      <c r="AG1436" s="319"/>
      <c r="AH1436" s="319"/>
      <c r="AI1436" s="319"/>
      <c r="AJ1436" s="319"/>
      <c r="AK1436" s="319"/>
      <c r="AL1436" s="319"/>
      <c r="AM1436" s="319"/>
      <c r="AN1436" s="319"/>
      <c r="AO1436" s="319"/>
      <c r="AP1436" s="319"/>
      <c r="AQ1436" s="319"/>
      <c r="AR1436" s="319"/>
      <c r="AS1436" s="319"/>
    </row>
    <row r="1437" spans="1:45" ht="14.25" customHeight="1">
      <c r="A1437" s="205" t="s">
        <v>9432</v>
      </c>
      <c r="B1437" s="194" t="s">
        <v>2023</v>
      </c>
      <c r="C1437" s="194" t="s">
        <v>9433</v>
      </c>
      <c r="D1437" s="194" t="s">
        <v>9434</v>
      </c>
      <c r="E1437" s="195" t="s">
        <v>1010</v>
      </c>
      <c r="F1437" s="195" t="s">
        <v>25</v>
      </c>
      <c r="G1437" s="196">
        <v>44825</v>
      </c>
      <c r="H1437" s="196">
        <v>45190</v>
      </c>
      <c r="I1437" s="197" t="s">
        <v>212</v>
      </c>
      <c r="J1437" s="197">
        <f ca="1">H1437-CONTROLE!$A$2</f>
        <v>-60</v>
      </c>
      <c r="K1437" s="198" t="str">
        <f t="shared" ca="1" si="175"/>
        <v>ENCERRADO</v>
      </c>
      <c r="L1437" s="194" t="s">
        <v>1633</v>
      </c>
      <c r="M1437" s="194" t="s">
        <v>1022</v>
      </c>
      <c r="N1437" s="199" t="s">
        <v>9435</v>
      </c>
      <c r="O1437" s="194" t="s">
        <v>1635</v>
      </c>
      <c r="P1437" s="194" t="s">
        <v>224</v>
      </c>
      <c r="Q1437" s="199" t="s">
        <v>9435</v>
      </c>
      <c r="R1437" s="194" t="s">
        <v>1446</v>
      </c>
      <c r="S1437" s="200" t="s">
        <v>2557</v>
      </c>
      <c r="T1437" s="201" t="s">
        <v>1026</v>
      </c>
      <c r="U1437" s="199" t="s">
        <v>9436</v>
      </c>
      <c r="V1437" s="203" t="s">
        <v>1638</v>
      </c>
      <c r="W1437" s="204" t="s">
        <v>1029</v>
      </c>
      <c r="X1437" s="199" t="s">
        <v>9436</v>
      </c>
      <c r="Y1437" s="191"/>
      <c r="Z1437" s="191"/>
      <c r="AA1437" s="191"/>
      <c r="AB1437" s="191"/>
      <c r="AC1437" s="191"/>
      <c r="AD1437" s="191"/>
      <c r="AE1437" s="191"/>
      <c r="AF1437" s="191"/>
      <c r="AG1437" s="191"/>
      <c r="AH1437" s="191"/>
      <c r="AI1437" s="191"/>
      <c r="AJ1437" s="191"/>
      <c r="AK1437" s="191"/>
      <c r="AL1437" s="191"/>
      <c r="AM1437" s="191"/>
      <c r="AN1437" s="191"/>
      <c r="AO1437" s="191"/>
      <c r="AP1437" s="191"/>
      <c r="AQ1437" s="191"/>
      <c r="AR1437" s="191"/>
      <c r="AS1437" s="191"/>
    </row>
    <row r="1438" spans="1:45" ht="14.25" customHeight="1">
      <c r="A1438" s="193" t="s">
        <v>9437</v>
      </c>
      <c r="B1438" s="194" t="s">
        <v>9438</v>
      </c>
      <c r="C1438" s="194" t="s">
        <v>9439</v>
      </c>
      <c r="D1438" s="194" t="s">
        <v>9440</v>
      </c>
      <c r="E1438" s="195" t="s">
        <v>2350</v>
      </c>
      <c r="F1438" s="195" t="s">
        <v>25</v>
      </c>
      <c r="G1438" s="196">
        <v>44830</v>
      </c>
      <c r="H1438" s="196">
        <v>45195</v>
      </c>
      <c r="I1438" s="220" t="s">
        <v>212</v>
      </c>
      <c r="J1438" s="197">
        <f ca="1">H1438-CONTROLE!$A$2</f>
        <v>-55</v>
      </c>
      <c r="K1438" s="198" t="s">
        <v>9441</v>
      </c>
      <c r="L1438" s="194" t="s">
        <v>1654</v>
      </c>
      <c r="M1438" s="194" t="s">
        <v>1655</v>
      </c>
      <c r="N1438" s="199" t="s">
        <v>9442</v>
      </c>
      <c r="O1438" s="194" t="s">
        <v>683</v>
      </c>
      <c r="P1438" s="194" t="s">
        <v>308</v>
      </c>
      <c r="Q1438" s="199" t="s">
        <v>9442</v>
      </c>
      <c r="R1438" s="194" t="s">
        <v>685</v>
      </c>
      <c r="S1438" s="200" t="s">
        <v>2785</v>
      </c>
      <c r="T1438" s="201" t="s">
        <v>311</v>
      </c>
      <c r="U1438" s="199" t="s">
        <v>9443</v>
      </c>
      <c r="V1438" s="203" t="s">
        <v>780</v>
      </c>
      <c r="W1438" s="204" t="s">
        <v>781</v>
      </c>
      <c r="X1438" s="199" t="s">
        <v>9443</v>
      </c>
      <c r="Y1438" s="191"/>
      <c r="Z1438" s="191"/>
      <c r="AA1438" s="191"/>
      <c r="AB1438" s="191"/>
      <c r="AC1438" s="191"/>
      <c r="AD1438" s="191"/>
      <c r="AE1438" s="191"/>
      <c r="AF1438" s="191"/>
      <c r="AG1438" s="191"/>
      <c r="AH1438" s="191"/>
      <c r="AI1438" s="191"/>
      <c r="AJ1438" s="191"/>
      <c r="AK1438" s="191"/>
      <c r="AL1438" s="191"/>
      <c r="AM1438" s="191"/>
      <c r="AN1438" s="191"/>
      <c r="AO1438" s="191"/>
      <c r="AP1438" s="191"/>
      <c r="AQ1438" s="191"/>
      <c r="AR1438" s="191"/>
      <c r="AS1438" s="191"/>
    </row>
    <row r="1439" spans="1:45" ht="14.25" customHeight="1">
      <c r="A1439" s="193" t="s">
        <v>9444</v>
      </c>
      <c r="B1439" s="194" t="s">
        <v>8249</v>
      </c>
      <c r="C1439" s="194" t="s">
        <v>9445</v>
      </c>
      <c r="D1439" s="194" t="s">
        <v>8840</v>
      </c>
      <c r="E1439" s="195" t="s">
        <v>1903</v>
      </c>
      <c r="F1439" s="195" t="s">
        <v>25</v>
      </c>
      <c r="G1439" s="196">
        <v>44819</v>
      </c>
      <c r="H1439" s="196">
        <v>45184</v>
      </c>
      <c r="I1439" s="197" t="s">
        <v>212</v>
      </c>
      <c r="J1439" s="197">
        <f ca="1">H1439-CONTROLE!$A$2</f>
        <v>-66</v>
      </c>
      <c r="K1439" s="198" t="str">
        <f t="shared" ref="K1439:K1446" ca="1" si="176">IF(J1439&lt;=0,"ENCERRADO",IF(J1439&lt;=30,"URGENTE",IF(J1439&lt;=90,"PROVIDÊNCIAS","VIGENTE")))</f>
        <v>ENCERRADO</v>
      </c>
      <c r="L1439" s="194" t="s">
        <v>9446</v>
      </c>
      <c r="M1439" s="194" t="s">
        <v>9447</v>
      </c>
      <c r="N1439" s="199" t="s">
        <v>9448</v>
      </c>
      <c r="O1439" s="194" t="s">
        <v>2155</v>
      </c>
      <c r="P1439" s="194" t="s">
        <v>425</v>
      </c>
      <c r="Q1439" s="199" t="s">
        <v>9448</v>
      </c>
      <c r="R1439" s="194" t="s">
        <v>2151</v>
      </c>
      <c r="S1439" s="200" t="s">
        <v>9449</v>
      </c>
      <c r="T1439" s="201" t="s">
        <v>5076</v>
      </c>
      <c r="U1439" s="199" t="s">
        <v>9450</v>
      </c>
      <c r="V1439" s="203" t="s">
        <v>2152</v>
      </c>
      <c r="W1439" s="201" t="s">
        <v>2153</v>
      </c>
      <c r="X1439" s="199" t="s">
        <v>9450</v>
      </c>
      <c r="Y1439" s="319"/>
      <c r="Z1439" s="319"/>
      <c r="AA1439" s="319"/>
      <c r="AB1439" s="319"/>
      <c r="AC1439" s="319"/>
      <c r="AD1439" s="319"/>
      <c r="AE1439" s="319"/>
      <c r="AF1439" s="319"/>
      <c r="AG1439" s="319"/>
      <c r="AH1439" s="319"/>
      <c r="AI1439" s="319"/>
      <c r="AJ1439" s="319"/>
      <c r="AK1439" s="319"/>
      <c r="AL1439" s="319"/>
      <c r="AM1439" s="319"/>
      <c r="AN1439" s="319"/>
      <c r="AO1439" s="319"/>
      <c r="AP1439" s="319"/>
      <c r="AQ1439" s="319"/>
      <c r="AR1439" s="319"/>
      <c r="AS1439" s="319"/>
    </row>
    <row r="1440" spans="1:45" ht="14.25" customHeight="1">
      <c r="A1440" s="205" t="s">
        <v>9451</v>
      </c>
      <c r="B1440" s="194" t="s">
        <v>9452</v>
      </c>
      <c r="C1440" s="194" t="s">
        <v>9453</v>
      </c>
      <c r="D1440" s="194" t="s">
        <v>9454</v>
      </c>
      <c r="E1440" s="195" t="s">
        <v>2596</v>
      </c>
      <c r="F1440" s="195" t="s">
        <v>25</v>
      </c>
      <c r="G1440" s="196">
        <v>44893</v>
      </c>
      <c r="H1440" s="196">
        <v>44985</v>
      </c>
      <c r="I1440" s="197" t="s">
        <v>153</v>
      </c>
      <c r="J1440" s="197">
        <f ca="1">H1440-CONTROLE!$A$2</f>
        <v>-265</v>
      </c>
      <c r="K1440" s="198" t="str">
        <f t="shared" ca="1" si="176"/>
        <v>ENCERRADO</v>
      </c>
      <c r="L1440" s="194" t="s">
        <v>911</v>
      </c>
      <c r="M1440" s="194" t="s">
        <v>912</v>
      </c>
      <c r="N1440" s="199" t="s">
        <v>9455</v>
      </c>
      <c r="O1440" s="194" t="s">
        <v>2320</v>
      </c>
      <c r="P1440" s="194" t="s">
        <v>2321</v>
      </c>
      <c r="Q1440" s="199" t="s">
        <v>9455</v>
      </c>
      <c r="R1440" s="194" t="s">
        <v>1492</v>
      </c>
      <c r="S1440" s="200" t="s">
        <v>7992</v>
      </c>
      <c r="T1440" s="201" t="s">
        <v>7993</v>
      </c>
      <c r="U1440" s="199" t="s">
        <v>9456</v>
      </c>
      <c r="V1440" s="203" t="s">
        <v>9457</v>
      </c>
      <c r="W1440" s="204" t="s">
        <v>9458</v>
      </c>
      <c r="X1440" s="199" t="s">
        <v>9456</v>
      </c>
      <c r="Y1440" s="319"/>
      <c r="Z1440" s="319"/>
      <c r="AA1440" s="319"/>
      <c r="AB1440" s="319"/>
      <c r="AC1440" s="319"/>
      <c r="AD1440" s="319"/>
      <c r="AE1440" s="319"/>
      <c r="AF1440" s="319"/>
      <c r="AG1440" s="319"/>
      <c r="AH1440" s="319"/>
      <c r="AI1440" s="319"/>
      <c r="AJ1440" s="319"/>
      <c r="AK1440" s="319"/>
      <c r="AL1440" s="319"/>
      <c r="AM1440" s="319"/>
      <c r="AN1440" s="319"/>
      <c r="AO1440" s="319"/>
      <c r="AP1440" s="319"/>
      <c r="AQ1440" s="319"/>
      <c r="AR1440" s="319"/>
      <c r="AS1440" s="319"/>
    </row>
    <row r="1441" spans="1:45" ht="14.25" customHeight="1">
      <c r="A1441" s="193" t="s">
        <v>9459</v>
      </c>
      <c r="B1441" s="194" t="s">
        <v>9460</v>
      </c>
      <c r="C1441" s="194" t="s">
        <v>9461</v>
      </c>
      <c r="D1441" s="194" t="s">
        <v>9462</v>
      </c>
      <c r="E1441" s="195" t="s">
        <v>9463</v>
      </c>
      <c r="F1441" s="195" t="s">
        <v>25</v>
      </c>
      <c r="G1441" s="196">
        <v>44844</v>
      </c>
      <c r="H1441" s="196">
        <v>45209</v>
      </c>
      <c r="I1441" s="197" t="s">
        <v>361</v>
      </c>
      <c r="J1441" s="197">
        <f ca="1">H1441-CONTROLE!$A$2</f>
        <v>-41</v>
      </c>
      <c r="K1441" s="198" t="str">
        <f t="shared" ca="1" si="176"/>
        <v>ENCERRADO</v>
      </c>
      <c r="L1441" s="194" t="s">
        <v>683</v>
      </c>
      <c r="M1441" s="194" t="s">
        <v>308</v>
      </c>
      <c r="N1441" s="199" t="s">
        <v>9464</v>
      </c>
      <c r="O1441" s="194" t="s">
        <v>2036</v>
      </c>
      <c r="P1441" s="194" t="s">
        <v>778</v>
      </c>
      <c r="Q1441" s="199" t="s">
        <v>9464</v>
      </c>
      <c r="R1441" s="194" t="s">
        <v>685</v>
      </c>
      <c r="S1441" s="200" t="s">
        <v>2785</v>
      </c>
      <c r="T1441" s="201" t="s">
        <v>311</v>
      </c>
      <c r="U1441" s="199" t="s">
        <v>9465</v>
      </c>
      <c r="V1441" s="203" t="s">
        <v>780</v>
      </c>
      <c r="W1441" s="201" t="s">
        <v>781</v>
      </c>
      <c r="X1441" s="199" t="s">
        <v>9465</v>
      </c>
      <c r="Y1441" s="319"/>
      <c r="Z1441" s="319"/>
      <c r="AA1441" s="319"/>
      <c r="AB1441" s="319"/>
      <c r="AC1441" s="319"/>
      <c r="AD1441" s="319"/>
      <c r="AE1441" s="319"/>
      <c r="AF1441" s="319"/>
      <c r="AG1441" s="319"/>
      <c r="AH1441" s="319"/>
      <c r="AI1441" s="319"/>
      <c r="AJ1441" s="319"/>
      <c r="AK1441" s="319"/>
      <c r="AL1441" s="319"/>
      <c r="AM1441" s="319"/>
      <c r="AN1441" s="319"/>
      <c r="AO1441" s="319"/>
      <c r="AP1441" s="319"/>
      <c r="AQ1441" s="319"/>
      <c r="AR1441" s="319"/>
      <c r="AS1441" s="319"/>
    </row>
    <row r="1442" spans="1:45" ht="14.25" customHeight="1">
      <c r="A1442" s="143" t="s">
        <v>9466</v>
      </c>
      <c r="B1442" s="144"/>
      <c r="C1442" s="144" t="s">
        <v>9467</v>
      </c>
      <c r="D1442" s="144" t="s">
        <v>9468</v>
      </c>
      <c r="E1442" s="145" t="s">
        <v>9469</v>
      </c>
      <c r="F1442" s="145" t="s">
        <v>25</v>
      </c>
      <c r="G1442" s="183">
        <v>44882</v>
      </c>
      <c r="H1442" s="183">
        <v>44911</v>
      </c>
      <c r="I1442" s="148" t="s">
        <v>26</v>
      </c>
      <c r="J1442" s="148">
        <f ca="1">H1442-CONTROLE!$A$2</f>
        <v>-339</v>
      </c>
      <c r="K1442" s="37" t="str">
        <f t="shared" ca="1" si="176"/>
        <v>ENCERRADO</v>
      </c>
      <c r="L1442" s="144" t="s">
        <v>435</v>
      </c>
      <c r="M1442" s="144" t="s">
        <v>133</v>
      </c>
      <c r="N1442" s="184" t="s">
        <v>9470</v>
      </c>
      <c r="O1442" s="144" t="s">
        <v>9471</v>
      </c>
      <c r="P1442" s="144" t="s">
        <v>527</v>
      </c>
      <c r="Q1442" s="184" t="s">
        <v>9470</v>
      </c>
      <c r="R1442" s="144" t="s">
        <v>1425</v>
      </c>
      <c r="S1442" s="185" t="s">
        <v>3657</v>
      </c>
      <c r="T1442" s="186" t="s">
        <v>1429</v>
      </c>
      <c r="U1442" s="184" t="s">
        <v>9472</v>
      </c>
      <c r="V1442" s="180" t="s">
        <v>9473</v>
      </c>
      <c r="W1442" s="186" t="s">
        <v>2549</v>
      </c>
      <c r="X1442" s="184" t="s">
        <v>9472</v>
      </c>
      <c r="Y1442" s="319"/>
      <c r="Z1442" s="319"/>
      <c r="AA1442" s="319"/>
      <c r="AB1442" s="319"/>
      <c r="AC1442" s="319"/>
      <c r="AD1442" s="319"/>
      <c r="AE1442" s="319"/>
      <c r="AF1442" s="319"/>
      <c r="AG1442" s="319"/>
      <c r="AH1442" s="319"/>
      <c r="AI1442" s="319"/>
      <c r="AJ1442" s="319"/>
      <c r="AK1442" s="319"/>
      <c r="AL1442" s="319"/>
      <c r="AM1442" s="319"/>
      <c r="AN1442" s="319"/>
      <c r="AO1442" s="319"/>
      <c r="AP1442" s="319"/>
      <c r="AQ1442" s="319"/>
      <c r="AR1442" s="319"/>
      <c r="AS1442" s="319"/>
    </row>
    <row r="1443" spans="1:45" ht="14.25" customHeight="1">
      <c r="A1443" s="193" t="s">
        <v>9474</v>
      </c>
      <c r="B1443" s="194" t="s">
        <v>9475</v>
      </c>
      <c r="C1443" s="194" t="s">
        <v>9476</v>
      </c>
      <c r="D1443" s="194" t="s">
        <v>9477</v>
      </c>
      <c r="E1443" s="195" t="s">
        <v>1605</v>
      </c>
      <c r="F1443" s="195" t="s">
        <v>25</v>
      </c>
      <c r="G1443" s="196">
        <v>44903</v>
      </c>
      <c r="H1443" s="196">
        <v>45085</v>
      </c>
      <c r="I1443" s="197" t="s">
        <v>219</v>
      </c>
      <c r="J1443" s="197">
        <f ca="1">H1443-CONTROLE!$A$2</f>
        <v>-165</v>
      </c>
      <c r="K1443" s="198" t="str">
        <f t="shared" ca="1" si="176"/>
        <v>ENCERRADO</v>
      </c>
      <c r="L1443" s="194" t="s">
        <v>1633</v>
      </c>
      <c r="M1443" s="194" t="s">
        <v>1022</v>
      </c>
      <c r="N1443" s="199" t="s">
        <v>9478</v>
      </c>
      <c r="O1443" s="194" t="s">
        <v>1635</v>
      </c>
      <c r="P1443" s="194" t="s">
        <v>224</v>
      </c>
      <c r="Q1443" s="199" t="s">
        <v>9478</v>
      </c>
      <c r="R1443" s="194" t="s">
        <v>3530</v>
      </c>
      <c r="S1443" s="200" t="s">
        <v>1727</v>
      </c>
      <c r="T1443" s="201" t="s">
        <v>1728</v>
      </c>
      <c r="U1443" s="199" t="s">
        <v>9479</v>
      </c>
      <c r="V1443" s="203" t="s">
        <v>1638</v>
      </c>
      <c r="W1443" s="201" t="s">
        <v>1029</v>
      </c>
      <c r="X1443" s="199" t="s">
        <v>9479</v>
      </c>
      <c r="Y1443" s="319"/>
      <c r="Z1443" s="319"/>
      <c r="AA1443" s="319"/>
      <c r="AB1443" s="319"/>
      <c r="AC1443" s="319"/>
      <c r="AD1443" s="319"/>
      <c r="AE1443" s="319"/>
      <c r="AF1443" s="319"/>
      <c r="AG1443" s="319"/>
      <c r="AH1443" s="319"/>
      <c r="AI1443" s="319"/>
      <c r="AJ1443" s="319"/>
      <c r="AK1443" s="319"/>
      <c r="AL1443" s="319"/>
      <c r="AM1443" s="319"/>
      <c r="AN1443" s="319"/>
      <c r="AO1443" s="319"/>
      <c r="AP1443" s="319"/>
      <c r="AQ1443" s="319"/>
      <c r="AR1443" s="319"/>
      <c r="AS1443" s="319"/>
    </row>
    <row r="1444" spans="1:45" ht="14.25" customHeight="1">
      <c r="A1444" s="193" t="s">
        <v>9474</v>
      </c>
      <c r="B1444" s="194" t="s">
        <v>9475</v>
      </c>
      <c r="C1444" s="194" t="s">
        <v>9476</v>
      </c>
      <c r="D1444" s="194" t="s">
        <v>9477</v>
      </c>
      <c r="E1444" s="195" t="s">
        <v>1605</v>
      </c>
      <c r="F1444" s="195" t="s">
        <v>25</v>
      </c>
      <c r="G1444" s="196">
        <v>44903</v>
      </c>
      <c r="H1444" s="196">
        <v>45085</v>
      </c>
      <c r="I1444" s="197" t="s">
        <v>219</v>
      </c>
      <c r="J1444" s="197">
        <f ca="1">H1444-CONTROLE!$A$2</f>
        <v>-165</v>
      </c>
      <c r="K1444" s="198" t="str">
        <f t="shared" ca="1" si="176"/>
        <v>ENCERRADO</v>
      </c>
      <c r="L1444" s="194" t="s">
        <v>1633</v>
      </c>
      <c r="M1444" s="194" t="s">
        <v>1022</v>
      </c>
      <c r="N1444" s="199" t="s">
        <v>9478</v>
      </c>
      <c r="O1444" s="194" t="s">
        <v>1635</v>
      </c>
      <c r="P1444" s="194" t="s">
        <v>224</v>
      </c>
      <c r="Q1444" s="199" t="s">
        <v>9478</v>
      </c>
      <c r="R1444" s="194" t="s">
        <v>2741</v>
      </c>
      <c r="S1444" s="200" t="s">
        <v>2557</v>
      </c>
      <c r="T1444" s="201" t="s">
        <v>1026</v>
      </c>
      <c r="U1444" s="199" t="s">
        <v>9479</v>
      </c>
      <c r="V1444" s="203"/>
      <c r="W1444" s="201"/>
      <c r="X1444" s="199"/>
      <c r="Y1444" s="319"/>
      <c r="Z1444" s="319"/>
      <c r="AA1444" s="319"/>
      <c r="AB1444" s="319"/>
      <c r="AC1444" s="319"/>
      <c r="AD1444" s="319"/>
      <c r="AE1444" s="319"/>
      <c r="AF1444" s="319"/>
      <c r="AG1444" s="319"/>
      <c r="AH1444" s="319"/>
      <c r="AI1444" s="319"/>
      <c r="AJ1444" s="319"/>
      <c r="AK1444" s="319"/>
      <c r="AL1444" s="319"/>
      <c r="AM1444" s="319"/>
      <c r="AN1444" s="319"/>
      <c r="AO1444" s="319"/>
      <c r="AP1444" s="319"/>
      <c r="AQ1444" s="319"/>
      <c r="AR1444" s="319"/>
      <c r="AS1444" s="319"/>
    </row>
    <row r="1445" spans="1:45" ht="14.25" customHeight="1">
      <c r="A1445" s="193" t="s">
        <v>9480</v>
      </c>
      <c r="B1445" s="194"/>
      <c r="C1445" s="194" t="s">
        <v>9481</v>
      </c>
      <c r="D1445" s="194" t="s">
        <v>9482</v>
      </c>
      <c r="E1445" s="195" t="s">
        <v>1103</v>
      </c>
      <c r="F1445" s="195" t="s">
        <v>198</v>
      </c>
      <c r="G1445" s="196">
        <v>44927</v>
      </c>
      <c r="H1445" s="196">
        <v>45107</v>
      </c>
      <c r="I1445" s="197" t="s">
        <v>219</v>
      </c>
      <c r="J1445" s="197">
        <f ca="1">H1445-CONTROLE!$A$2</f>
        <v>-143</v>
      </c>
      <c r="K1445" s="198" t="str">
        <f t="shared" ca="1" si="176"/>
        <v>ENCERRADO</v>
      </c>
      <c r="L1445" s="194" t="s">
        <v>523</v>
      </c>
      <c r="M1445" s="194" t="s">
        <v>524</v>
      </c>
      <c r="N1445" s="199" t="s">
        <v>9483</v>
      </c>
      <c r="O1445" s="194" t="s">
        <v>132</v>
      </c>
      <c r="P1445" s="194" t="s">
        <v>133</v>
      </c>
      <c r="Q1445" s="199" t="s">
        <v>9483</v>
      </c>
      <c r="R1445" s="194" t="s">
        <v>1724</v>
      </c>
      <c r="S1445" s="200" t="s">
        <v>2388</v>
      </c>
      <c r="T1445" s="201" t="s">
        <v>530</v>
      </c>
      <c r="U1445" s="199" t="s">
        <v>9484</v>
      </c>
      <c r="V1445" s="203" t="s">
        <v>2174</v>
      </c>
      <c r="W1445" s="201" t="s">
        <v>2544</v>
      </c>
      <c r="X1445" s="199" t="s">
        <v>9484</v>
      </c>
      <c r="Y1445" s="319"/>
      <c r="Z1445" s="319"/>
      <c r="AA1445" s="319"/>
      <c r="AB1445" s="319"/>
      <c r="AC1445" s="319"/>
      <c r="AD1445" s="319"/>
      <c r="AE1445" s="319"/>
      <c r="AF1445" s="319"/>
      <c r="AG1445" s="319"/>
      <c r="AH1445" s="319"/>
      <c r="AI1445" s="319"/>
      <c r="AJ1445" s="319"/>
      <c r="AK1445" s="319"/>
      <c r="AL1445" s="319"/>
      <c r="AM1445" s="319"/>
      <c r="AN1445" s="319"/>
      <c r="AO1445" s="319"/>
      <c r="AP1445" s="319"/>
      <c r="AQ1445" s="319"/>
      <c r="AR1445" s="319"/>
      <c r="AS1445" s="319"/>
    </row>
    <row r="1446" spans="1:45" ht="14.25" customHeight="1">
      <c r="A1446" s="193" t="s">
        <v>9480</v>
      </c>
      <c r="B1446" s="194"/>
      <c r="C1446" s="194" t="s">
        <v>9481</v>
      </c>
      <c r="D1446" s="194" t="s">
        <v>9482</v>
      </c>
      <c r="E1446" s="195" t="s">
        <v>1103</v>
      </c>
      <c r="F1446" s="195" t="s">
        <v>198</v>
      </c>
      <c r="G1446" s="196">
        <v>44927</v>
      </c>
      <c r="H1446" s="196">
        <v>45107</v>
      </c>
      <c r="I1446" s="197" t="s">
        <v>219</v>
      </c>
      <c r="J1446" s="197">
        <f ca="1">H1446-CONTROLE!$A$2</f>
        <v>-143</v>
      </c>
      <c r="K1446" s="198" t="str">
        <f t="shared" ca="1" si="176"/>
        <v>ENCERRADO</v>
      </c>
      <c r="L1446" s="194" t="s">
        <v>523</v>
      </c>
      <c r="M1446" s="194" t="s">
        <v>524</v>
      </c>
      <c r="N1446" s="199" t="s">
        <v>9483</v>
      </c>
      <c r="O1446" s="194" t="s">
        <v>132</v>
      </c>
      <c r="P1446" s="194" t="s">
        <v>133</v>
      </c>
      <c r="Q1446" s="199" t="s">
        <v>9483</v>
      </c>
      <c r="R1446" s="194" t="s">
        <v>1720</v>
      </c>
      <c r="S1446" s="200" t="s">
        <v>724</v>
      </c>
      <c r="T1446" s="201" t="s">
        <v>527</v>
      </c>
      <c r="U1446" s="199" t="s">
        <v>9484</v>
      </c>
      <c r="V1446" s="203" t="s">
        <v>429</v>
      </c>
      <c r="W1446" s="201" t="s">
        <v>430</v>
      </c>
      <c r="X1446" s="199" t="s">
        <v>9484</v>
      </c>
      <c r="Y1446" s="319"/>
      <c r="Z1446" s="319"/>
      <c r="AA1446" s="319"/>
      <c r="AB1446" s="319"/>
      <c r="AC1446" s="319"/>
      <c r="AD1446" s="319"/>
      <c r="AE1446" s="319"/>
      <c r="AF1446" s="319"/>
      <c r="AG1446" s="319"/>
      <c r="AH1446" s="319"/>
      <c r="AI1446" s="319"/>
      <c r="AJ1446" s="319"/>
      <c r="AK1446" s="319"/>
      <c r="AL1446" s="319"/>
      <c r="AM1446" s="319"/>
      <c r="AN1446" s="319"/>
      <c r="AO1446" s="319"/>
      <c r="AP1446" s="319"/>
      <c r="AQ1446" s="319"/>
      <c r="AR1446" s="319"/>
      <c r="AS1446" s="319"/>
    </row>
    <row r="1447" spans="1:45" ht="14.25" customHeight="1">
      <c r="A1447" s="57"/>
      <c r="B1447" s="48"/>
      <c r="C1447" s="57"/>
      <c r="D1447" s="57"/>
      <c r="E1447" s="57"/>
      <c r="F1447" s="713"/>
      <c r="G1447" s="713"/>
      <c r="H1447" s="714"/>
      <c r="I1447" s="715"/>
      <c r="J1447" s="715"/>
      <c r="K1447" s="716"/>
      <c r="L1447" s="57"/>
      <c r="M1447" s="57"/>
      <c r="N1447" s="121"/>
      <c r="O1447" s="57"/>
      <c r="P1447" s="321"/>
      <c r="Q1447" s="121"/>
      <c r="R1447" s="48"/>
      <c r="S1447" s="76"/>
      <c r="T1447" s="717"/>
      <c r="U1447" s="121"/>
      <c r="V1447" s="57"/>
      <c r="W1447" s="321"/>
      <c r="X1447" s="121"/>
      <c r="Y1447" s="121"/>
      <c r="Z1447" s="121"/>
      <c r="AA1447" s="121"/>
      <c r="AB1447" s="121"/>
      <c r="AC1447" s="121"/>
      <c r="AD1447" s="121"/>
      <c r="AE1447" s="121"/>
      <c r="AF1447" s="121"/>
      <c r="AG1447" s="121"/>
      <c r="AH1447" s="121"/>
      <c r="AI1447" s="121"/>
      <c r="AJ1447" s="121"/>
      <c r="AK1447" s="121"/>
      <c r="AL1447" s="121"/>
      <c r="AM1447" s="121"/>
      <c r="AN1447" s="121"/>
      <c r="AO1447" s="121"/>
      <c r="AP1447" s="121"/>
      <c r="AQ1447" s="121"/>
      <c r="AR1447" s="121"/>
      <c r="AS1447" s="121"/>
    </row>
    <row r="1448" spans="1:45" ht="14.25" customHeight="1">
      <c r="A1448" s="57"/>
      <c r="B1448" s="48"/>
      <c r="C1448" s="57"/>
      <c r="D1448" s="57"/>
      <c r="E1448" s="57"/>
      <c r="F1448" s="713"/>
      <c r="G1448" s="713"/>
      <c r="H1448" s="714"/>
      <c r="I1448" s="715"/>
      <c r="J1448" s="715"/>
      <c r="K1448" s="716"/>
      <c r="L1448" s="57"/>
      <c r="M1448" s="57"/>
      <c r="N1448" s="121"/>
      <c r="O1448" s="57"/>
      <c r="P1448" s="321"/>
      <c r="Q1448" s="121"/>
      <c r="R1448" s="48"/>
      <c r="S1448" s="76"/>
      <c r="T1448" s="717"/>
      <c r="U1448" s="121"/>
      <c r="V1448" s="57"/>
      <c r="W1448" s="321"/>
      <c r="X1448" s="121"/>
      <c r="Y1448" s="121"/>
      <c r="Z1448" s="121"/>
      <c r="AA1448" s="121"/>
      <c r="AB1448" s="121"/>
      <c r="AC1448" s="121"/>
      <c r="AD1448" s="121"/>
      <c r="AE1448" s="121"/>
      <c r="AF1448" s="121"/>
      <c r="AG1448" s="121"/>
      <c r="AH1448" s="121"/>
      <c r="AI1448" s="121"/>
      <c r="AJ1448" s="121"/>
      <c r="AK1448" s="121"/>
      <c r="AL1448" s="121"/>
      <c r="AM1448" s="121"/>
      <c r="AN1448" s="121"/>
      <c r="AO1448" s="121"/>
      <c r="AP1448" s="121"/>
      <c r="AQ1448" s="121"/>
      <c r="AR1448" s="121"/>
      <c r="AS1448" s="121"/>
    </row>
    <row r="1449" spans="1:45" ht="14.25" customHeight="1">
      <c r="A1449" s="57"/>
      <c r="B1449" s="48"/>
      <c r="C1449" s="57"/>
      <c r="D1449" s="57"/>
      <c r="E1449" s="57"/>
      <c r="F1449" s="713"/>
      <c r="G1449" s="713"/>
      <c r="H1449" s="714"/>
      <c r="I1449" s="715"/>
      <c r="J1449" s="715"/>
      <c r="K1449" s="716"/>
      <c r="L1449" s="57"/>
      <c r="M1449" s="57"/>
      <c r="N1449" s="121"/>
      <c r="O1449" s="57"/>
      <c r="P1449" s="321"/>
      <c r="Q1449" s="121"/>
      <c r="R1449" s="48"/>
      <c r="S1449" s="76"/>
      <c r="T1449" s="717"/>
      <c r="U1449" s="121"/>
      <c r="V1449" s="57"/>
      <c r="W1449" s="321"/>
      <c r="X1449" s="121"/>
      <c r="Y1449" s="121"/>
      <c r="Z1449" s="121"/>
      <c r="AA1449" s="121"/>
      <c r="AB1449" s="121"/>
      <c r="AC1449" s="121"/>
      <c r="AD1449" s="121"/>
      <c r="AE1449" s="121"/>
      <c r="AF1449" s="121"/>
      <c r="AG1449" s="121"/>
      <c r="AH1449" s="121"/>
      <c r="AI1449" s="121"/>
      <c r="AJ1449" s="121"/>
      <c r="AK1449" s="121"/>
      <c r="AL1449" s="121"/>
      <c r="AM1449" s="121"/>
      <c r="AN1449" s="121"/>
      <c r="AO1449" s="121"/>
      <c r="AP1449" s="121"/>
      <c r="AQ1449" s="121"/>
      <c r="AR1449" s="121"/>
      <c r="AS1449" s="121"/>
    </row>
    <row r="1450" spans="1:45" ht="14.25" customHeight="1">
      <c r="A1450" s="57"/>
      <c r="B1450" s="48"/>
      <c r="C1450" s="57"/>
      <c r="D1450" s="57"/>
      <c r="E1450" s="57"/>
      <c r="F1450" s="713"/>
      <c r="G1450" s="713"/>
      <c r="H1450" s="714"/>
      <c r="I1450" s="715"/>
      <c r="J1450" s="715"/>
      <c r="K1450" s="716"/>
      <c r="L1450" s="57"/>
      <c r="M1450" s="57"/>
      <c r="N1450" s="121"/>
      <c r="O1450" s="57"/>
      <c r="P1450" s="321"/>
      <c r="Q1450" s="121"/>
      <c r="R1450" s="48"/>
      <c r="S1450" s="76"/>
      <c r="T1450" s="717"/>
      <c r="U1450" s="121"/>
      <c r="V1450" s="57"/>
      <c r="W1450" s="321"/>
      <c r="X1450" s="121"/>
      <c r="Y1450" s="121"/>
      <c r="Z1450" s="121"/>
      <c r="AA1450" s="121"/>
      <c r="AB1450" s="121"/>
      <c r="AC1450" s="121"/>
      <c r="AD1450" s="121"/>
      <c r="AE1450" s="121"/>
      <c r="AF1450" s="121"/>
      <c r="AG1450" s="121"/>
      <c r="AH1450" s="121"/>
      <c r="AI1450" s="121"/>
      <c r="AJ1450" s="121"/>
      <c r="AK1450" s="121"/>
      <c r="AL1450" s="121"/>
      <c r="AM1450" s="121"/>
      <c r="AN1450" s="121"/>
      <c r="AO1450" s="121"/>
      <c r="AP1450" s="121"/>
      <c r="AQ1450" s="121"/>
      <c r="AR1450" s="121"/>
      <c r="AS1450" s="121"/>
    </row>
    <row r="1451" spans="1:45" ht="14.25" customHeight="1">
      <c r="A1451" s="57"/>
      <c r="B1451" s="48"/>
      <c r="C1451" s="57"/>
      <c r="D1451" s="57"/>
      <c r="E1451" s="57"/>
      <c r="F1451" s="713"/>
      <c r="G1451" s="713"/>
      <c r="H1451" s="714"/>
      <c r="I1451" s="715"/>
      <c r="J1451" s="715"/>
      <c r="K1451" s="716"/>
      <c r="L1451" s="57"/>
      <c r="M1451" s="57"/>
      <c r="N1451" s="121"/>
      <c r="O1451" s="57"/>
      <c r="P1451" s="321"/>
      <c r="Q1451" s="121"/>
      <c r="R1451" s="48"/>
      <c r="S1451" s="76"/>
      <c r="T1451" s="717"/>
      <c r="U1451" s="121"/>
      <c r="V1451" s="57"/>
      <c r="W1451" s="321"/>
      <c r="X1451" s="121"/>
      <c r="Y1451" s="121"/>
      <c r="Z1451" s="121"/>
      <c r="AA1451" s="121"/>
      <c r="AB1451" s="121"/>
      <c r="AC1451" s="121"/>
      <c r="AD1451" s="121"/>
      <c r="AE1451" s="121"/>
      <c r="AF1451" s="121"/>
      <c r="AG1451" s="121"/>
      <c r="AH1451" s="121"/>
      <c r="AI1451" s="121"/>
      <c r="AJ1451" s="121"/>
      <c r="AK1451" s="121"/>
      <c r="AL1451" s="121"/>
      <c r="AM1451" s="121"/>
      <c r="AN1451" s="121"/>
      <c r="AO1451" s="121"/>
      <c r="AP1451" s="121"/>
      <c r="AQ1451" s="121"/>
      <c r="AR1451" s="121"/>
      <c r="AS1451" s="121"/>
    </row>
    <row r="1452" spans="1:45" ht="14.25" customHeight="1">
      <c r="A1452" s="57"/>
      <c r="B1452" s="48"/>
      <c r="C1452" s="57"/>
      <c r="D1452" s="57"/>
      <c r="E1452" s="57"/>
      <c r="F1452" s="713"/>
      <c r="G1452" s="713"/>
      <c r="H1452" s="714"/>
      <c r="I1452" s="715"/>
      <c r="J1452" s="715"/>
      <c r="K1452" s="716"/>
      <c r="L1452" s="57"/>
      <c r="M1452" s="57"/>
      <c r="N1452" s="121"/>
      <c r="O1452" s="57"/>
      <c r="P1452" s="321"/>
      <c r="Q1452" s="121"/>
      <c r="R1452" s="48"/>
      <c r="S1452" s="76"/>
      <c r="T1452" s="717"/>
      <c r="U1452" s="121"/>
      <c r="V1452" s="57"/>
      <c r="W1452" s="321"/>
      <c r="X1452" s="121"/>
      <c r="Y1452" s="121"/>
      <c r="Z1452" s="121"/>
      <c r="AA1452" s="121"/>
      <c r="AB1452" s="121"/>
      <c r="AC1452" s="121"/>
      <c r="AD1452" s="121"/>
      <c r="AE1452" s="121"/>
      <c r="AF1452" s="121"/>
      <c r="AG1452" s="121"/>
      <c r="AH1452" s="121"/>
      <c r="AI1452" s="121"/>
      <c r="AJ1452" s="121"/>
      <c r="AK1452" s="121"/>
      <c r="AL1452" s="121"/>
      <c r="AM1452" s="121"/>
      <c r="AN1452" s="121"/>
      <c r="AO1452" s="121"/>
      <c r="AP1452" s="121"/>
      <c r="AQ1452" s="121"/>
      <c r="AR1452" s="121"/>
      <c r="AS1452" s="121"/>
    </row>
    <row r="1453" spans="1:45" ht="14.25" customHeight="1">
      <c r="A1453" s="57"/>
      <c r="B1453" s="48"/>
      <c r="C1453" s="57"/>
      <c r="D1453" s="57"/>
      <c r="E1453" s="57"/>
      <c r="F1453" s="713"/>
      <c r="G1453" s="713"/>
      <c r="H1453" s="714"/>
      <c r="I1453" s="715"/>
      <c r="J1453" s="715"/>
      <c r="K1453" s="716"/>
      <c r="L1453" s="57"/>
      <c r="M1453" s="57"/>
      <c r="N1453" s="121"/>
      <c r="O1453" s="57"/>
      <c r="P1453" s="321"/>
      <c r="Q1453" s="121"/>
      <c r="R1453" s="48"/>
      <c r="S1453" s="76"/>
      <c r="T1453" s="717"/>
      <c r="U1453" s="121"/>
      <c r="V1453" s="57"/>
      <c r="W1453" s="321"/>
      <c r="X1453" s="121"/>
      <c r="Y1453" s="121"/>
      <c r="Z1453" s="121"/>
      <c r="AA1453" s="121"/>
      <c r="AB1453" s="121"/>
      <c r="AC1453" s="121"/>
      <c r="AD1453" s="121"/>
      <c r="AE1453" s="121"/>
      <c r="AF1453" s="121"/>
      <c r="AG1453" s="121"/>
      <c r="AH1453" s="121"/>
      <c r="AI1453" s="121"/>
      <c r="AJ1453" s="121"/>
      <c r="AK1453" s="121"/>
      <c r="AL1453" s="121"/>
      <c r="AM1453" s="121"/>
      <c r="AN1453" s="121"/>
      <c r="AO1453" s="121"/>
      <c r="AP1453" s="121"/>
      <c r="AQ1453" s="121"/>
      <c r="AR1453" s="121"/>
      <c r="AS1453" s="121"/>
    </row>
    <row r="1454" spans="1:45" ht="14.25" customHeight="1">
      <c r="A1454" s="57"/>
      <c r="B1454" s="48"/>
      <c r="C1454" s="57"/>
      <c r="D1454" s="57"/>
      <c r="E1454" s="57"/>
      <c r="F1454" s="713"/>
      <c r="G1454" s="713"/>
      <c r="H1454" s="714"/>
      <c r="I1454" s="715"/>
      <c r="J1454" s="715"/>
      <c r="K1454" s="716"/>
      <c r="L1454" s="57"/>
      <c r="M1454" s="57"/>
      <c r="N1454" s="121"/>
      <c r="O1454" s="57"/>
      <c r="P1454" s="321"/>
      <c r="Q1454" s="121"/>
      <c r="R1454" s="48"/>
      <c r="S1454" s="76"/>
      <c r="T1454" s="717"/>
      <c r="U1454" s="121"/>
      <c r="V1454" s="57"/>
      <c r="W1454" s="321"/>
      <c r="X1454" s="121"/>
      <c r="Y1454" s="121"/>
      <c r="Z1454" s="121"/>
      <c r="AA1454" s="121"/>
      <c r="AB1454" s="121"/>
      <c r="AC1454" s="121"/>
      <c r="AD1454" s="121"/>
      <c r="AE1454" s="121"/>
      <c r="AF1454" s="121"/>
      <c r="AG1454" s="121"/>
      <c r="AH1454" s="121"/>
      <c r="AI1454" s="121"/>
      <c r="AJ1454" s="121"/>
      <c r="AK1454" s="121"/>
      <c r="AL1454" s="121"/>
      <c r="AM1454" s="121"/>
      <c r="AN1454" s="121"/>
      <c r="AO1454" s="121"/>
      <c r="AP1454" s="121"/>
      <c r="AQ1454" s="121"/>
      <c r="AR1454" s="121"/>
      <c r="AS1454" s="121"/>
    </row>
    <row r="1455" spans="1:45" ht="14.25" customHeight="1">
      <c r="A1455" s="57"/>
      <c r="B1455" s="48"/>
      <c r="C1455" s="57"/>
      <c r="D1455" s="57"/>
      <c r="E1455" s="57"/>
      <c r="F1455" s="713"/>
      <c r="G1455" s="713"/>
      <c r="H1455" s="714"/>
      <c r="I1455" s="715"/>
      <c r="J1455" s="715"/>
      <c r="K1455" s="716"/>
      <c r="L1455" s="57"/>
      <c r="M1455" s="57"/>
      <c r="N1455" s="121"/>
      <c r="O1455" s="57"/>
      <c r="P1455" s="321"/>
      <c r="Q1455" s="121"/>
      <c r="R1455" s="48"/>
      <c r="S1455" s="76"/>
      <c r="T1455" s="717"/>
      <c r="U1455" s="121"/>
      <c r="V1455" s="57"/>
      <c r="W1455" s="321"/>
      <c r="X1455" s="121"/>
      <c r="Y1455" s="121"/>
      <c r="Z1455" s="121"/>
      <c r="AA1455" s="121"/>
      <c r="AB1455" s="121"/>
      <c r="AC1455" s="121"/>
      <c r="AD1455" s="121"/>
      <c r="AE1455" s="121"/>
      <c r="AF1455" s="121"/>
      <c r="AG1455" s="121"/>
      <c r="AH1455" s="121"/>
      <c r="AI1455" s="121"/>
      <c r="AJ1455" s="121"/>
      <c r="AK1455" s="121"/>
      <c r="AL1455" s="121"/>
      <c r="AM1455" s="121"/>
      <c r="AN1455" s="121"/>
      <c r="AO1455" s="121"/>
      <c r="AP1455" s="121"/>
      <c r="AQ1455" s="121"/>
      <c r="AR1455" s="121"/>
      <c r="AS1455" s="121"/>
    </row>
    <row r="1456" spans="1:45" ht="14.25" customHeight="1">
      <c r="A1456" s="57"/>
      <c r="B1456" s="48"/>
      <c r="C1456" s="57"/>
      <c r="D1456" s="57"/>
      <c r="E1456" s="57"/>
      <c r="F1456" s="713"/>
      <c r="G1456" s="713"/>
      <c r="H1456" s="714"/>
      <c r="I1456" s="715"/>
      <c r="J1456" s="715"/>
      <c r="K1456" s="716"/>
      <c r="L1456" s="57"/>
      <c r="M1456" s="57"/>
      <c r="N1456" s="121"/>
      <c r="O1456" s="57"/>
      <c r="P1456" s="321"/>
      <c r="Q1456" s="121"/>
      <c r="R1456" s="48"/>
      <c r="S1456" s="76"/>
      <c r="T1456" s="717"/>
      <c r="U1456" s="121"/>
      <c r="V1456" s="57"/>
      <c r="W1456" s="321"/>
      <c r="X1456" s="121"/>
      <c r="Y1456" s="121"/>
      <c r="Z1456" s="121"/>
      <c r="AA1456" s="121"/>
      <c r="AB1456" s="121"/>
      <c r="AC1456" s="121"/>
      <c r="AD1456" s="121"/>
      <c r="AE1456" s="121"/>
      <c r="AF1456" s="121"/>
      <c r="AG1456" s="121"/>
      <c r="AH1456" s="121"/>
      <c r="AI1456" s="121"/>
      <c r="AJ1456" s="121"/>
      <c r="AK1456" s="121"/>
      <c r="AL1456" s="121"/>
      <c r="AM1456" s="121"/>
      <c r="AN1456" s="121"/>
      <c r="AO1456" s="121"/>
      <c r="AP1456" s="121"/>
      <c r="AQ1456" s="121"/>
      <c r="AR1456" s="121"/>
      <c r="AS1456" s="121"/>
    </row>
    <row r="1457" spans="1:45" ht="14.25" customHeight="1">
      <c r="A1457" s="57"/>
      <c r="B1457" s="48"/>
      <c r="C1457" s="57"/>
      <c r="D1457" s="57"/>
      <c r="E1457" s="57"/>
      <c r="F1457" s="713"/>
      <c r="G1457" s="713"/>
      <c r="H1457" s="714"/>
      <c r="I1457" s="715"/>
      <c r="J1457" s="715"/>
      <c r="K1457" s="716"/>
      <c r="L1457" s="57"/>
      <c r="M1457" s="57"/>
      <c r="N1457" s="121"/>
      <c r="O1457" s="57"/>
      <c r="P1457" s="321"/>
      <c r="Q1457" s="121"/>
      <c r="R1457" s="48"/>
      <c r="S1457" s="76"/>
      <c r="T1457" s="717"/>
      <c r="U1457" s="121"/>
      <c r="V1457" s="57"/>
      <c r="W1457" s="321"/>
      <c r="X1457" s="121"/>
      <c r="Y1457" s="121"/>
      <c r="Z1457" s="121"/>
      <c r="AA1457" s="121"/>
      <c r="AB1457" s="121"/>
      <c r="AC1457" s="121"/>
      <c r="AD1457" s="121"/>
      <c r="AE1457" s="121"/>
      <c r="AF1457" s="121"/>
      <c r="AG1457" s="121"/>
      <c r="AH1457" s="121"/>
      <c r="AI1457" s="121"/>
      <c r="AJ1457" s="121"/>
      <c r="AK1457" s="121"/>
      <c r="AL1457" s="121"/>
      <c r="AM1457" s="121"/>
      <c r="AN1457" s="121"/>
      <c r="AO1457" s="121"/>
      <c r="AP1457" s="121"/>
      <c r="AQ1457" s="121"/>
      <c r="AR1457" s="121"/>
      <c r="AS1457" s="121"/>
    </row>
    <row r="1458" spans="1:45" ht="14.25" customHeight="1">
      <c r="A1458" s="57"/>
      <c r="B1458" s="48"/>
      <c r="C1458" s="57"/>
      <c r="D1458" s="57"/>
      <c r="E1458" s="57"/>
      <c r="F1458" s="713"/>
      <c r="G1458" s="713"/>
      <c r="H1458" s="714"/>
      <c r="I1458" s="715"/>
      <c r="J1458" s="715"/>
      <c r="K1458" s="716"/>
      <c r="L1458" s="57"/>
      <c r="M1458" s="57"/>
      <c r="N1458" s="121"/>
      <c r="O1458" s="57"/>
      <c r="P1458" s="321"/>
      <c r="Q1458" s="121"/>
      <c r="R1458" s="48"/>
      <c r="S1458" s="76"/>
      <c r="T1458" s="717"/>
      <c r="U1458" s="121"/>
      <c r="V1458" s="57"/>
      <c r="W1458" s="321"/>
      <c r="X1458" s="121"/>
      <c r="Y1458" s="121"/>
      <c r="Z1458" s="121"/>
      <c r="AA1458" s="121"/>
      <c r="AB1458" s="121"/>
      <c r="AC1458" s="121"/>
      <c r="AD1458" s="121"/>
      <c r="AE1458" s="121"/>
      <c r="AF1458" s="121"/>
      <c r="AG1458" s="121"/>
      <c r="AH1458" s="121"/>
      <c r="AI1458" s="121"/>
      <c r="AJ1458" s="121"/>
      <c r="AK1458" s="121"/>
      <c r="AL1458" s="121"/>
      <c r="AM1458" s="121"/>
      <c r="AN1458" s="121"/>
      <c r="AO1458" s="121"/>
      <c r="AP1458" s="121"/>
      <c r="AQ1458" s="121"/>
      <c r="AR1458" s="121"/>
      <c r="AS1458" s="121"/>
    </row>
    <row r="1459" spans="1:45" ht="14.25" customHeight="1">
      <c r="A1459" s="57"/>
      <c r="B1459" s="48"/>
      <c r="C1459" s="57"/>
      <c r="D1459" s="57"/>
      <c r="E1459" s="57"/>
      <c r="F1459" s="713"/>
      <c r="G1459" s="713"/>
      <c r="H1459" s="714"/>
      <c r="I1459" s="715"/>
      <c r="J1459" s="715"/>
      <c r="K1459" s="716"/>
      <c r="L1459" s="57"/>
      <c r="M1459" s="57"/>
      <c r="N1459" s="121"/>
      <c r="O1459" s="57"/>
      <c r="P1459" s="321"/>
      <c r="Q1459" s="121"/>
      <c r="R1459" s="48"/>
      <c r="S1459" s="76"/>
      <c r="T1459" s="717"/>
      <c r="U1459" s="121"/>
      <c r="V1459" s="57"/>
      <c r="W1459" s="321"/>
      <c r="X1459" s="121"/>
      <c r="Y1459" s="121"/>
      <c r="Z1459" s="121"/>
      <c r="AA1459" s="121"/>
      <c r="AB1459" s="121"/>
      <c r="AC1459" s="121"/>
      <c r="AD1459" s="121"/>
      <c r="AE1459" s="121"/>
      <c r="AF1459" s="121"/>
      <c r="AG1459" s="121"/>
      <c r="AH1459" s="121"/>
      <c r="AI1459" s="121"/>
      <c r="AJ1459" s="121"/>
      <c r="AK1459" s="121"/>
      <c r="AL1459" s="121"/>
      <c r="AM1459" s="121"/>
      <c r="AN1459" s="121"/>
      <c r="AO1459" s="121"/>
      <c r="AP1459" s="121"/>
      <c r="AQ1459" s="121"/>
      <c r="AR1459" s="121"/>
      <c r="AS1459" s="121"/>
    </row>
    <row r="1460" spans="1:45" ht="14.25" customHeight="1">
      <c r="A1460" s="57"/>
      <c r="B1460" s="48"/>
      <c r="C1460" s="57"/>
      <c r="D1460" s="57"/>
      <c r="E1460" s="57"/>
      <c r="F1460" s="713"/>
      <c r="G1460" s="713"/>
      <c r="H1460" s="714"/>
      <c r="I1460" s="715"/>
      <c r="J1460" s="715"/>
      <c r="K1460" s="716"/>
      <c r="L1460" s="57"/>
      <c r="M1460" s="57"/>
      <c r="N1460" s="121"/>
      <c r="O1460" s="57"/>
      <c r="P1460" s="321"/>
      <c r="Q1460" s="121"/>
      <c r="R1460" s="48"/>
      <c r="S1460" s="76"/>
      <c r="T1460" s="717"/>
      <c r="U1460" s="121"/>
      <c r="V1460" s="57"/>
      <c r="W1460" s="321"/>
      <c r="X1460" s="121"/>
      <c r="Y1460" s="121"/>
      <c r="Z1460" s="121"/>
      <c r="AA1460" s="121"/>
      <c r="AB1460" s="121"/>
      <c r="AC1460" s="121"/>
      <c r="AD1460" s="121"/>
      <c r="AE1460" s="121"/>
      <c r="AF1460" s="121"/>
      <c r="AG1460" s="121"/>
      <c r="AH1460" s="121"/>
      <c r="AI1460" s="121"/>
      <c r="AJ1460" s="121"/>
      <c r="AK1460" s="121"/>
      <c r="AL1460" s="121"/>
      <c r="AM1460" s="121"/>
      <c r="AN1460" s="121"/>
      <c r="AO1460" s="121"/>
      <c r="AP1460" s="121"/>
      <c r="AQ1460" s="121"/>
      <c r="AR1460" s="121"/>
      <c r="AS1460" s="121"/>
    </row>
    <row r="1461" spans="1:45" ht="14.25" customHeight="1">
      <c r="A1461" s="57"/>
      <c r="B1461" s="48"/>
      <c r="C1461" s="57"/>
      <c r="D1461" s="57"/>
      <c r="E1461" s="57"/>
      <c r="F1461" s="713"/>
      <c r="G1461" s="713"/>
      <c r="H1461" s="714"/>
      <c r="I1461" s="715"/>
      <c r="J1461" s="715"/>
      <c r="K1461" s="716"/>
      <c r="L1461" s="57"/>
      <c r="M1461" s="57"/>
      <c r="N1461" s="121"/>
      <c r="O1461" s="57"/>
      <c r="P1461" s="321"/>
      <c r="Q1461" s="121"/>
      <c r="R1461" s="48"/>
      <c r="S1461" s="76"/>
      <c r="T1461" s="717"/>
      <c r="U1461" s="121"/>
      <c r="V1461" s="57"/>
      <c r="W1461" s="321"/>
      <c r="X1461" s="121"/>
      <c r="Y1461" s="121"/>
      <c r="Z1461" s="121"/>
      <c r="AA1461" s="121"/>
      <c r="AB1461" s="121"/>
      <c r="AC1461" s="121"/>
      <c r="AD1461" s="121"/>
      <c r="AE1461" s="121"/>
      <c r="AF1461" s="121"/>
      <c r="AG1461" s="121"/>
      <c r="AH1461" s="121"/>
      <c r="AI1461" s="121"/>
      <c r="AJ1461" s="121"/>
      <c r="AK1461" s="121"/>
      <c r="AL1461" s="121"/>
      <c r="AM1461" s="121"/>
      <c r="AN1461" s="121"/>
      <c r="AO1461" s="121"/>
      <c r="AP1461" s="121"/>
      <c r="AQ1461" s="121"/>
      <c r="AR1461" s="121"/>
      <c r="AS1461" s="121"/>
    </row>
    <row r="1462" spans="1:45" ht="14.25" customHeight="1">
      <c r="A1462" s="57"/>
      <c r="B1462" s="48"/>
      <c r="C1462" s="57"/>
      <c r="D1462" s="57"/>
      <c r="E1462" s="57"/>
      <c r="F1462" s="713"/>
      <c r="G1462" s="713"/>
      <c r="H1462" s="714"/>
      <c r="I1462" s="715"/>
      <c r="J1462" s="715"/>
      <c r="K1462" s="716"/>
      <c r="L1462" s="57"/>
      <c r="M1462" s="57"/>
      <c r="N1462" s="121"/>
      <c r="O1462" s="57"/>
      <c r="P1462" s="321"/>
      <c r="Q1462" s="121"/>
      <c r="R1462" s="48"/>
      <c r="S1462" s="76"/>
      <c r="T1462" s="717"/>
      <c r="U1462" s="121"/>
      <c r="V1462" s="57"/>
      <c r="W1462" s="321"/>
      <c r="X1462" s="121"/>
      <c r="Y1462" s="121"/>
      <c r="Z1462" s="121"/>
      <c r="AA1462" s="121"/>
      <c r="AB1462" s="121"/>
      <c r="AC1462" s="121"/>
      <c r="AD1462" s="121"/>
      <c r="AE1462" s="121"/>
      <c r="AF1462" s="121"/>
      <c r="AG1462" s="121"/>
      <c r="AH1462" s="121"/>
      <c r="AI1462" s="121"/>
      <c r="AJ1462" s="121"/>
      <c r="AK1462" s="121"/>
      <c r="AL1462" s="121"/>
      <c r="AM1462" s="121"/>
      <c r="AN1462" s="121"/>
      <c r="AO1462" s="121"/>
      <c r="AP1462" s="121"/>
      <c r="AQ1462" s="121"/>
      <c r="AR1462" s="121"/>
      <c r="AS1462" s="121"/>
    </row>
    <row r="1463" spans="1:45" ht="14.25" customHeight="1">
      <c r="A1463" s="57"/>
      <c r="B1463" s="48"/>
      <c r="C1463" s="57"/>
      <c r="D1463" s="57"/>
      <c r="E1463" s="57"/>
      <c r="F1463" s="713"/>
      <c r="G1463" s="713"/>
      <c r="H1463" s="714"/>
      <c r="I1463" s="715"/>
      <c r="J1463" s="715"/>
      <c r="K1463" s="716"/>
      <c r="L1463" s="57"/>
      <c r="M1463" s="57"/>
      <c r="N1463" s="121"/>
      <c r="O1463" s="57"/>
      <c r="P1463" s="321"/>
      <c r="Q1463" s="121"/>
      <c r="R1463" s="48"/>
      <c r="S1463" s="76"/>
      <c r="T1463" s="717"/>
      <c r="U1463" s="121"/>
      <c r="V1463" s="57"/>
      <c r="W1463" s="321"/>
      <c r="X1463" s="121"/>
      <c r="Y1463" s="121"/>
      <c r="Z1463" s="121"/>
      <c r="AA1463" s="121"/>
      <c r="AB1463" s="121"/>
      <c r="AC1463" s="121"/>
      <c r="AD1463" s="121"/>
      <c r="AE1463" s="121"/>
      <c r="AF1463" s="121"/>
      <c r="AG1463" s="121"/>
      <c r="AH1463" s="121"/>
      <c r="AI1463" s="121"/>
      <c r="AJ1463" s="121"/>
      <c r="AK1463" s="121"/>
      <c r="AL1463" s="121"/>
      <c r="AM1463" s="121"/>
      <c r="AN1463" s="121"/>
      <c r="AO1463" s="121"/>
      <c r="AP1463" s="121"/>
      <c r="AQ1463" s="121"/>
      <c r="AR1463" s="121"/>
      <c r="AS1463" s="121"/>
    </row>
    <row r="1464" spans="1:45" ht="14.25" customHeight="1">
      <c r="A1464" s="57"/>
      <c r="B1464" s="48"/>
      <c r="C1464" s="57"/>
      <c r="D1464" s="57"/>
      <c r="E1464" s="57"/>
      <c r="F1464" s="713"/>
      <c r="G1464" s="713"/>
      <c r="H1464" s="714"/>
      <c r="I1464" s="715"/>
      <c r="J1464" s="715"/>
      <c r="K1464" s="716"/>
      <c r="L1464" s="57"/>
      <c r="M1464" s="57"/>
      <c r="N1464" s="121"/>
      <c r="O1464" s="57"/>
      <c r="P1464" s="321"/>
      <c r="Q1464" s="121"/>
      <c r="R1464" s="48"/>
      <c r="S1464" s="76"/>
      <c r="T1464" s="717"/>
      <c r="U1464" s="121"/>
      <c r="V1464" s="57"/>
      <c r="W1464" s="321"/>
      <c r="X1464" s="121"/>
      <c r="Y1464" s="121"/>
      <c r="Z1464" s="121"/>
      <c r="AA1464" s="121"/>
      <c r="AB1464" s="121"/>
      <c r="AC1464" s="121"/>
      <c r="AD1464" s="121"/>
      <c r="AE1464" s="121"/>
      <c r="AF1464" s="121"/>
      <c r="AG1464" s="121"/>
      <c r="AH1464" s="121"/>
      <c r="AI1464" s="121"/>
      <c r="AJ1464" s="121"/>
      <c r="AK1464" s="121"/>
      <c r="AL1464" s="121"/>
      <c r="AM1464" s="121"/>
      <c r="AN1464" s="121"/>
      <c r="AO1464" s="121"/>
      <c r="AP1464" s="121"/>
      <c r="AQ1464" s="121"/>
      <c r="AR1464" s="121"/>
      <c r="AS1464" s="121"/>
    </row>
    <row r="1465" spans="1:45" ht="14.25" customHeight="1">
      <c r="A1465" s="57"/>
      <c r="B1465" s="48"/>
      <c r="C1465" s="57"/>
      <c r="D1465" s="57"/>
      <c r="E1465" s="57"/>
      <c r="F1465" s="713"/>
      <c r="G1465" s="713"/>
      <c r="H1465" s="714"/>
      <c r="I1465" s="715"/>
      <c r="J1465" s="715"/>
      <c r="K1465" s="716"/>
      <c r="L1465" s="57"/>
      <c r="M1465" s="57"/>
      <c r="N1465" s="121"/>
      <c r="O1465" s="57"/>
      <c r="P1465" s="321"/>
      <c r="Q1465" s="121"/>
      <c r="R1465" s="48"/>
      <c r="S1465" s="76"/>
      <c r="T1465" s="717"/>
      <c r="U1465" s="121"/>
      <c r="V1465" s="57"/>
      <c r="W1465" s="321"/>
      <c r="X1465" s="121"/>
      <c r="Y1465" s="121"/>
      <c r="Z1465" s="121"/>
      <c r="AA1465" s="121"/>
      <c r="AB1465" s="121"/>
      <c r="AC1465" s="121"/>
      <c r="AD1465" s="121"/>
      <c r="AE1465" s="121"/>
      <c r="AF1465" s="121"/>
      <c r="AG1465" s="121"/>
      <c r="AH1465" s="121"/>
      <c r="AI1465" s="121"/>
      <c r="AJ1465" s="121"/>
      <c r="AK1465" s="121"/>
      <c r="AL1465" s="121"/>
      <c r="AM1465" s="121"/>
      <c r="AN1465" s="121"/>
      <c r="AO1465" s="121"/>
      <c r="AP1465" s="121"/>
      <c r="AQ1465" s="121"/>
      <c r="AR1465" s="121"/>
      <c r="AS1465" s="121"/>
    </row>
    <row r="1466" spans="1:45" ht="14.25" customHeight="1">
      <c r="A1466" s="57"/>
      <c r="B1466" s="48"/>
      <c r="C1466" s="57"/>
      <c r="D1466" s="57"/>
      <c r="E1466" s="57"/>
      <c r="F1466" s="713"/>
      <c r="G1466" s="713"/>
      <c r="H1466" s="714"/>
      <c r="I1466" s="715"/>
      <c r="J1466" s="715"/>
      <c r="K1466" s="716"/>
      <c r="L1466" s="57"/>
      <c r="M1466" s="57"/>
      <c r="N1466" s="121"/>
      <c r="O1466" s="57"/>
      <c r="P1466" s="321"/>
      <c r="Q1466" s="121"/>
      <c r="R1466" s="48"/>
      <c r="S1466" s="76"/>
      <c r="T1466" s="717"/>
      <c r="U1466" s="121"/>
      <c r="V1466" s="57"/>
      <c r="W1466" s="321"/>
      <c r="X1466" s="121"/>
      <c r="Y1466" s="121"/>
      <c r="Z1466" s="121"/>
      <c r="AA1466" s="121"/>
      <c r="AB1466" s="121"/>
      <c r="AC1466" s="121"/>
      <c r="AD1466" s="121"/>
      <c r="AE1466" s="121"/>
      <c r="AF1466" s="121"/>
      <c r="AG1466" s="121"/>
      <c r="AH1466" s="121"/>
      <c r="AI1466" s="121"/>
      <c r="AJ1466" s="121"/>
      <c r="AK1466" s="121"/>
      <c r="AL1466" s="121"/>
      <c r="AM1466" s="121"/>
      <c r="AN1466" s="121"/>
      <c r="AO1466" s="121"/>
      <c r="AP1466" s="121"/>
      <c r="AQ1466" s="121"/>
      <c r="AR1466" s="121"/>
      <c r="AS1466" s="121"/>
    </row>
    <row r="1467" spans="1:45" ht="14.25" customHeight="1">
      <c r="A1467" s="57"/>
      <c r="B1467" s="48"/>
      <c r="C1467" s="57"/>
      <c r="D1467" s="57"/>
      <c r="E1467" s="57"/>
      <c r="F1467" s="713"/>
      <c r="G1467" s="713"/>
      <c r="H1467" s="714"/>
      <c r="I1467" s="715"/>
      <c r="J1467" s="715"/>
      <c r="K1467" s="716"/>
      <c r="L1467" s="57"/>
      <c r="M1467" s="57"/>
      <c r="N1467" s="121"/>
      <c r="O1467" s="57"/>
      <c r="P1467" s="321"/>
      <c r="Q1467" s="121"/>
      <c r="R1467" s="48"/>
      <c r="S1467" s="76"/>
      <c r="T1467" s="717"/>
      <c r="U1467" s="121"/>
      <c r="V1467" s="57"/>
      <c r="W1467" s="321"/>
      <c r="X1467" s="121"/>
      <c r="Y1467" s="121"/>
      <c r="Z1467" s="121"/>
      <c r="AA1467" s="121"/>
      <c r="AB1467" s="121"/>
      <c r="AC1467" s="121"/>
      <c r="AD1467" s="121"/>
      <c r="AE1467" s="121"/>
      <c r="AF1467" s="121"/>
      <c r="AG1467" s="121"/>
      <c r="AH1467" s="121"/>
      <c r="AI1467" s="121"/>
      <c r="AJ1467" s="121"/>
      <c r="AK1467" s="121"/>
      <c r="AL1467" s="121"/>
      <c r="AM1467" s="121"/>
      <c r="AN1467" s="121"/>
      <c r="AO1467" s="121"/>
      <c r="AP1467" s="121"/>
      <c r="AQ1467" s="121"/>
      <c r="AR1467" s="121"/>
      <c r="AS1467" s="121"/>
    </row>
    <row r="1468" spans="1:45" ht="14.25" customHeight="1">
      <c r="A1468" s="57"/>
      <c r="B1468" s="48"/>
      <c r="C1468" s="57"/>
      <c r="D1468" s="57"/>
      <c r="E1468" s="57"/>
      <c r="F1468" s="713"/>
      <c r="G1468" s="713"/>
      <c r="H1468" s="714"/>
      <c r="I1468" s="715"/>
      <c r="J1468" s="715"/>
      <c r="K1468" s="716"/>
      <c r="L1468" s="57"/>
      <c r="M1468" s="57"/>
      <c r="N1468" s="121"/>
      <c r="O1468" s="57"/>
      <c r="P1468" s="321"/>
      <c r="Q1468" s="121"/>
      <c r="R1468" s="48"/>
      <c r="S1468" s="76"/>
      <c r="T1468" s="717"/>
      <c r="U1468" s="121"/>
      <c r="V1468" s="57"/>
      <c r="W1468" s="321"/>
      <c r="X1468" s="121"/>
      <c r="Y1468" s="121"/>
      <c r="Z1468" s="121"/>
      <c r="AA1468" s="121"/>
      <c r="AB1468" s="121"/>
      <c r="AC1468" s="121"/>
      <c r="AD1468" s="121"/>
      <c r="AE1468" s="121"/>
      <c r="AF1468" s="121"/>
      <c r="AG1468" s="121"/>
      <c r="AH1468" s="121"/>
      <c r="AI1468" s="121"/>
      <c r="AJ1468" s="121"/>
      <c r="AK1468" s="121"/>
      <c r="AL1468" s="121"/>
      <c r="AM1468" s="121"/>
      <c r="AN1468" s="121"/>
      <c r="AO1468" s="121"/>
      <c r="AP1468" s="121"/>
      <c r="AQ1468" s="121"/>
      <c r="AR1468" s="121"/>
      <c r="AS1468" s="121"/>
    </row>
    <row r="1469" spans="1:45" ht="14.25" customHeight="1">
      <c r="A1469" s="57"/>
      <c r="B1469" s="48"/>
      <c r="C1469" s="57"/>
      <c r="D1469" s="57"/>
      <c r="E1469" s="57"/>
      <c r="F1469" s="713"/>
      <c r="G1469" s="713"/>
      <c r="H1469" s="714"/>
      <c r="I1469" s="715"/>
      <c r="J1469" s="715"/>
      <c r="K1469" s="716"/>
      <c r="L1469" s="57"/>
      <c r="M1469" s="57"/>
      <c r="N1469" s="121"/>
      <c r="O1469" s="57"/>
      <c r="P1469" s="321"/>
      <c r="Q1469" s="121"/>
      <c r="R1469" s="48"/>
      <c r="S1469" s="76"/>
      <c r="T1469" s="717"/>
      <c r="U1469" s="121"/>
      <c r="V1469" s="57"/>
      <c r="W1469" s="321"/>
      <c r="X1469" s="121"/>
      <c r="Y1469" s="121"/>
      <c r="Z1469" s="121"/>
      <c r="AA1469" s="121"/>
      <c r="AB1469" s="121"/>
      <c r="AC1469" s="121"/>
      <c r="AD1469" s="121"/>
      <c r="AE1469" s="121"/>
      <c r="AF1469" s="121"/>
      <c r="AG1469" s="121"/>
      <c r="AH1469" s="121"/>
      <c r="AI1469" s="121"/>
      <c r="AJ1469" s="121"/>
      <c r="AK1469" s="121"/>
      <c r="AL1469" s="121"/>
      <c r="AM1469" s="121"/>
      <c r="AN1469" s="121"/>
      <c r="AO1469" s="121"/>
      <c r="AP1469" s="121"/>
      <c r="AQ1469" s="121"/>
      <c r="AR1469" s="121"/>
      <c r="AS1469" s="121"/>
    </row>
    <row r="1470" spans="1:45" ht="14.25" customHeight="1">
      <c r="A1470" s="57"/>
      <c r="B1470" s="48"/>
      <c r="C1470" s="57"/>
      <c r="D1470" s="57"/>
      <c r="E1470" s="57"/>
      <c r="F1470" s="713"/>
      <c r="G1470" s="713"/>
      <c r="H1470" s="714"/>
      <c r="I1470" s="715"/>
      <c r="J1470" s="715"/>
      <c r="K1470" s="716"/>
      <c r="L1470" s="57"/>
      <c r="M1470" s="57"/>
      <c r="N1470" s="121"/>
      <c r="O1470" s="57"/>
      <c r="P1470" s="321"/>
      <c r="Q1470" s="121"/>
      <c r="R1470" s="48"/>
      <c r="S1470" s="76"/>
      <c r="T1470" s="717"/>
      <c r="U1470" s="121"/>
      <c r="V1470" s="57"/>
      <c r="W1470" s="321"/>
      <c r="X1470" s="121"/>
      <c r="Y1470" s="121"/>
      <c r="Z1470" s="121"/>
      <c r="AA1470" s="121"/>
      <c r="AB1470" s="121"/>
      <c r="AC1470" s="121"/>
      <c r="AD1470" s="121"/>
      <c r="AE1470" s="121"/>
      <c r="AF1470" s="121"/>
      <c r="AG1470" s="121"/>
      <c r="AH1470" s="121"/>
      <c r="AI1470" s="121"/>
      <c r="AJ1470" s="121"/>
      <c r="AK1470" s="121"/>
      <c r="AL1470" s="121"/>
      <c r="AM1470" s="121"/>
      <c r="AN1470" s="121"/>
      <c r="AO1470" s="121"/>
      <c r="AP1470" s="121"/>
      <c r="AQ1470" s="121"/>
      <c r="AR1470" s="121"/>
      <c r="AS1470" s="121"/>
    </row>
    <row r="1471" spans="1:45" ht="14.25" customHeight="1">
      <c r="A1471" s="57"/>
      <c r="B1471" s="48"/>
      <c r="C1471" s="57"/>
      <c r="D1471" s="57"/>
      <c r="E1471" s="57"/>
      <c r="F1471" s="713"/>
      <c r="G1471" s="713"/>
      <c r="H1471" s="714"/>
      <c r="I1471" s="715"/>
      <c r="J1471" s="715"/>
      <c r="K1471" s="716"/>
      <c r="L1471" s="57"/>
      <c r="M1471" s="57"/>
      <c r="N1471" s="121"/>
      <c r="O1471" s="57"/>
      <c r="P1471" s="321"/>
      <c r="Q1471" s="121"/>
      <c r="R1471" s="48"/>
      <c r="S1471" s="76"/>
      <c r="T1471" s="717"/>
      <c r="U1471" s="121"/>
      <c r="V1471" s="57"/>
      <c r="W1471" s="321"/>
      <c r="X1471" s="121"/>
      <c r="Y1471" s="121"/>
      <c r="Z1471" s="121"/>
      <c r="AA1471" s="121"/>
      <c r="AB1471" s="121"/>
      <c r="AC1471" s="121"/>
      <c r="AD1471" s="121"/>
      <c r="AE1471" s="121"/>
      <c r="AF1471" s="121"/>
      <c r="AG1471" s="121"/>
      <c r="AH1471" s="121"/>
      <c r="AI1471" s="121"/>
      <c r="AJ1471" s="121"/>
      <c r="AK1471" s="121"/>
      <c r="AL1471" s="121"/>
      <c r="AM1471" s="121"/>
      <c r="AN1471" s="121"/>
      <c r="AO1471" s="121"/>
      <c r="AP1471" s="121"/>
      <c r="AQ1471" s="121"/>
      <c r="AR1471" s="121"/>
      <c r="AS1471" s="121"/>
    </row>
    <row r="1472" spans="1:45" ht="14.25" customHeight="1">
      <c r="A1472" s="57"/>
      <c r="B1472" s="48"/>
      <c r="C1472" s="57"/>
      <c r="D1472" s="57"/>
      <c r="E1472" s="57"/>
      <c r="F1472" s="713"/>
      <c r="G1472" s="713"/>
      <c r="H1472" s="714"/>
      <c r="I1472" s="715"/>
      <c r="J1472" s="715"/>
      <c r="K1472" s="716"/>
      <c r="L1472" s="57"/>
      <c r="M1472" s="57"/>
      <c r="N1472" s="121"/>
      <c r="O1472" s="57"/>
      <c r="P1472" s="321"/>
      <c r="Q1472" s="121"/>
      <c r="R1472" s="48"/>
      <c r="S1472" s="76"/>
      <c r="T1472" s="717"/>
      <c r="U1472" s="121"/>
      <c r="V1472" s="57"/>
      <c r="W1472" s="321"/>
      <c r="X1472" s="121"/>
      <c r="Y1472" s="121"/>
      <c r="Z1472" s="121"/>
      <c r="AA1472" s="121"/>
      <c r="AB1472" s="121"/>
      <c r="AC1472" s="121"/>
      <c r="AD1472" s="121"/>
      <c r="AE1472" s="121"/>
      <c r="AF1472" s="121"/>
      <c r="AG1472" s="121"/>
      <c r="AH1472" s="121"/>
      <c r="AI1472" s="121"/>
      <c r="AJ1472" s="121"/>
      <c r="AK1472" s="121"/>
      <c r="AL1472" s="121"/>
      <c r="AM1472" s="121"/>
      <c r="AN1472" s="121"/>
      <c r="AO1472" s="121"/>
      <c r="AP1472" s="121"/>
      <c r="AQ1472" s="121"/>
      <c r="AR1472" s="121"/>
      <c r="AS1472" s="121"/>
    </row>
    <row r="1473" spans="1:45" ht="14.25" customHeight="1">
      <c r="A1473" s="57"/>
      <c r="B1473" s="48"/>
      <c r="C1473" s="57"/>
      <c r="D1473" s="57"/>
      <c r="E1473" s="57"/>
      <c r="F1473" s="713"/>
      <c r="G1473" s="713"/>
      <c r="H1473" s="714"/>
      <c r="I1473" s="715"/>
      <c r="J1473" s="715"/>
      <c r="K1473" s="716"/>
      <c r="L1473" s="57"/>
      <c r="M1473" s="57"/>
      <c r="N1473" s="121"/>
      <c r="O1473" s="57"/>
      <c r="P1473" s="321"/>
      <c r="Q1473" s="121"/>
      <c r="R1473" s="48"/>
      <c r="S1473" s="76"/>
      <c r="T1473" s="717"/>
      <c r="U1473" s="121"/>
      <c r="V1473" s="57"/>
      <c r="W1473" s="321"/>
      <c r="X1473" s="121"/>
      <c r="Y1473" s="121"/>
      <c r="Z1473" s="121"/>
      <c r="AA1473" s="121"/>
      <c r="AB1473" s="121"/>
      <c r="AC1473" s="121"/>
      <c r="AD1473" s="121"/>
      <c r="AE1473" s="121"/>
      <c r="AF1473" s="121"/>
      <c r="AG1473" s="121"/>
      <c r="AH1473" s="121"/>
      <c r="AI1473" s="121"/>
      <c r="AJ1473" s="121"/>
      <c r="AK1473" s="121"/>
      <c r="AL1473" s="121"/>
      <c r="AM1473" s="121"/>
      <c r="AN1473" s="121"/>
      <c r="AO1473" s="121"/>
      <c r="AP1473" s="121"/>
      <c r="AQ1473" s="121"/>
      <c r="AR1473" s="121"/>
      <c r="AS1473" s="121"/>
    </row>
    <row r="1474" spans="1:45" ht="14.25" customHeight="1">
      <c r="A1474" s="57"/>
      <c r="B1474" s="48"/>
      <c r="C1474" s="57"/>
      <c r="D1474" s="57"/>
      <c r="E1474" s="57"/>
      <c r="F1474" s="713"/>
      <c r="G1474" s="713"/>
      <c r="H1474" s="714"/>
      <c r="I1474" s="715"/>
      <c r="J1474" s="715"/>
      <c r="K1474" s="716"/>
      <c r="L1474" s="57"/>
      <c r="M1474" s="57"/>
      <c r="N1474" s="121"/>
      <c r="O1474" s="57"/>
      <c r="P1474" s="321"/>
      <c r="Q1474" s="121"/>
      <c r="R1474" s="48"/>
      <c r="S1474" s="76"/>
      <c r="T1474" s="717"/>
      <c r="U1474" s="121"/>
      <c r="V1474" s="57"/>
      <c r="W1474" s="321"/>
      <c r="X1474" s="121"/>
      <c r="Y1474" s="121"/>
      <c r="Z1474" s="121"/>
      <c r="AA1474" s="121"/>
      <c r="AB1474" s="121"/>
      <c r="AC1474" s="121"/>
      <c r="AD1474" s="121"/>
      <c r="AE1474" s="121"/>
      <c r="AF1474" s="121"/>
      <c r="AG1474" s="121"/>
      <c r="AH1474" s="121"/>
      <c r="AI1474" s="121"/>
      <c r="AJ1474" s="121"/>
      <c r="AK1474" s="121"/>
      <c r="AL1474" s="121"/>
      <c r="AM1474" s="121"/>
      <c r="AN1474" s="121"/>
      <c r="AO1474" s="121"/>
      <c r="AP1474" s="121"/>
      <c r="AQ1474" s="121"/>
      <c r="AR1474" s="121"/>
      <c r="AS1474" s="121"/>
    </row>
    <row r="1475" spans="1:45" ht="14.25" customHeight="1">
      <c r="A1475" s="57"/>
      <c r="B1475" s="48"/>
      <c r="C1475" s="57"/>
      <c r="D1475" s="57"/>
      <c r="E1475" s="57"/>
      <c r="F1475" s="713"/>
      <c r="G1475" s="713"/>
      <c r="H1475" s="714"/>
      <c r="I1475" s="715"/>
      <c r="J1475" s="715"/>
      <c r="K1475" s="716"/>
      <c r="L1475" s="57"/>
      <c r="M1475" s="57"/>
      <c r="N1475" s="121"/>
      <c r="O1475" s="57"/>
      <c r="P1475" s="321"/>
      <c r="Q1475" s="121"/>
      <c r="R1475" s="48"/>
      <c r="S1475" s="76"/>
      <c r="T1475" s="717"/>
      <c r="U1475" s="121"/>
      <c r="V1475" s="57"/>
      <c r="W1475" s="321"/>
      <c r="X1475" s="121"/>
      <c r="Y1475" s="121"/>
      <c r="Z1475" s="121"/>
      <c r="AA1475" s="121"/>
      <c r="AB1475" s="121"/>
      <c r="AC1475" s="121"/>
      <c r="AD1475" s="121"/>
      <c r="AE1475" s="121"/>
      <c r="AF1475" s="121"/>
      <c r="AG1475" s="121"/>
      <c r="AH1475" s="121"/>
      <c r="AI1475" s="121"/>
      <c r="AJ1475" s="121"/>
      <c r="AK1475" s="121"/>
      <c r="AL1475" s="121"/>
      <c r="AM1475" s="121"/>
      <c r="AN1475" s="121"/>
      <c r="AO1475" s="121"/>
      <c r="AP1475" s="121"/>
      <c r="AQ1475" s="121"/>
      <c r="AR1475" s="121"/>
      <c r="AS1475" s="121"/>
    </row>
    <row r="1476" spans="1:45" ht="14.25" customHeight="1">
      <c r="A1476" s="57"/>
      <c r="B1476" s="48"/>
      <c r="C1476" s="57"/>
      <c r="D1476" s="57"/>
      <c r="E1476" s="57"/>
      <c r="F1476" s="713"/>
      <c r="G1476" s="713"/>
      <c r="H1476" s="714"/>
      <c r="I1476" s="715"/>
      <c r="J1476" s="715"/>
      <c r="K1476" s="716"/>
      <c r="L1476" s="57"/>
      <c r="M1476" s="57"/>
      <c r="N1476" s="121"/>
      <c r="O1476" s="57"/>
      <c r="P1476" s="321"/>
      <c r="Q1476" s="121"/>
      <c r="R1476" s="48"/>
      <c r="S1476" s="76"/>
      <c r="T1476" s="717"/>
      <c r="U1476" s="121"/>
      <c r="V1476" s="57"/>
      <c r="W1476" s="321"/>
      <c r="X1476" s="121"/>
      <c r="Y1476" s="121"/>
      <c r="Z1476" s="121"/>
      <c r="AA1476" s="121"/>
      <c r="AB1476" s="121"/>
      <c r="AC1476" s="121"/>
      <c r="AD1476" s="121"/>
      <c r="AE1476" s="121"/>
      <c r="AF1476" s="121"/>
      <c r="AG1476" s="121"/>
      <c r="AH1476" s="121"/>
      <c r="AI1476" s="121"/>
      <c r="AJ1476" s="121"/>
      <c r="AK1476" s="121"/>
      <c r="AL1476" s="121"/>
      <c r="AM1476" s="121"/>
      <c r="AN1476" s="121"/>
      <c r="AO1476" s="121"/>
      <c r="AP1476" s="121"/>
      <c r="AQ1476" s="121"/>
      <c r="AR1476" s="121"/>
      <c r="AS1476" s="121"/>
    </row>
    <row r="1477" spans="1:45" ht="14.25" customHeight="1">
      <c r="A1477" s="57"/>
      <c r="B1477" s="48"/>
      <c r="C1477" s="57"/>
      <c r="D1477" s="57"/>
      <c r="E1477" s="57"/>
      <c r="F1477" s="713"/>
      <c r="G1477" s="713"/>
      <c r="H1477" s="714"/>
      <c r="I1477" s="715"/>
      <c r="J1477" s="715"/>
      <c r="K1477" s="716"/>
      <c r="L1477" s="57"/>
      <c r="M1477" s="57"/>
      <c r="N1477" s="121"/>
      <c r="O1477" s="57"/>
      <c r="P1477" s="321"/>
      <c r="Q1477" s="121"/>
      <c r="R1477" s="48"/>
      <c r="S1477" s="76"/>
      <c r="T1477" s="717"/>
      <c r="U1477" s="121"/>
      <c r="V1477" s="57"/>
      <c r="W1477" s="321"/>
      <c r="X1477" s="121"/>
      <c r="Y1477" s="121"/>
      <c r="Z1477" s="121"/>
      <c r="AA1477" s="121"/>
      <c r="AB1477" s="121"/>
      <c r="AC1477" s="121"/>
      <c r="AD1477" s="121"/>
      <c r="AE1477" s="121"/>
      <c r="AF1477" s="121"/>
      <c r="AG1477" s="121"/>
      <c r="AH1477" s="121"/>
      <c r="AI1477" s="121"/>
      <c r="AJ1477" s="121"/>
      <c r="AK1477" s="121"/>
      <c r="AL1477" s="121"/>
      <c r="AM1477" s="121"/>
      <c r="AN1477" s="121"/>
      <c r="AO1477" s="121"/>
      <c r="AP1477" s="121"/>
      <c r="AQ1477" s="121"/>
      <c r="AR1477" s="121"/>
      <c r="AS1477" s="121"/>
    </row>
    <row r="1478" spans="1:45" ht="14.25" customHeight="1">
      <c r="A1478" s="57"/>
      <c r="B1478" s="48"/>
      <c r="C1478" s="57"/>
      <c r="D1478" s="57"/>
      <c r="E1478" s="57"/>
      <c r="F1478" s="713"/>
      <c r="G1478" s="713"/>
      <c r="H1478" s="714"/>
      <c r="I1478" s="715"/>
      <c r="J1478" s="715"/>
      <c r="K1478" s="716"/>
      <c r="L1478" s="57"/>
      <c r="M1478" s="57"/>
      <c r="N1478" s="121"/>
      <c r="O1478" s="57"/>
      <c r="P1478" s="321"/>
      <c r="Q1478" s="121"/>
      <c r="R1478" s="48"/>
      <c r="S1478" s="76"/>
      <c r="T1478" s="717"/>
      <c r="U1478" s="121"/>
      <c r="V1478" s="57"/>
      <c r="W1478" s="321"/>
      <c r="X1478" s="121"/>
      <c r="Y1478" s="121"/>
      <c r="Z1478" s="121"/>
      <c r="AA1478" s="121"/>
      <c r="AB1478" s="121"/>
      <c r="AC1478" s="121"/>
      <c r="AD1478" s="121"/>
      <c r="AE1478" s="121"/>
      <c r="AF1478" s="121"/>
      <c r="AG1478" s="121"/>
      <c r="AH1478" s="121"/>
      <c r="AI1478" s="121"/>
      <c r="AJ1478" s="121"/>
      <c r="AK1478" s="121"/>
      <c r="AL1478" s="121"/>
      <c r="AM1478" s="121"/>
      <c r="AN1478" s="121"/>
      <c r="AO1478" s="121"/>
      <c r="AP1478" s="121"/>
      <c r="AQ1478" s="121"/>
      <c r="AR1478" s="121"/>
      <c r="AS1478" s="121"/>
    </row>
    <row r="1479" spans="1:45" ht="14.25" customHeight="1">
      <c r="A1479" s="57"/>
      <c r="B1479" s="48"/>
      <c r="C1479" s="57"/>
      <c r="D1479" s="57"/>
      <c r="E1479" s="57"/>
      <c r="F1479" s="713"/>
      <c r="G1479" s="713"/>
      <c r="H1479" s="714"/>
      <c r="I1479" s="715"/>
      <c r="J1479" s="715"/>
      <c r="K1479" s="716"/>
      <c r="L1479" s="57"/>
      <c r="M1479" s="57"/>
      <c r="N1479" s="121"/>
      <c r="O1479" s="57"/>
      <c r="P1479" s="321"/>
      <c r="Q1479" s="121"/>
      <c r="R1479" s="48"/>
      <c r="S1479" s="76"/>
      <c r="T1479" s="717"/>
      <c r="U1479" s="121"/>
      <c r="V1479" s="57"/>
      <c r="W1479" s="321"/>
      <c r="X1479" s="121"/>
      <c r="Y1479" s="121"/>
      <c r="Z1479" s="121"/>
      <c r="AA1479" s="121"/>
      <c r="AB1479" s="121"/>
      <c r="AC1479" s="121"/>
      <c r="AD1479" s="121"/>
      <c r="AE1479" s="121"/>
      <c r="AF1479" s="121"/>
      <c r="AG1479" s="121"/>
      <c r="AH1479" s="121"/>
      <c r="AI1479" s="121"/>
      <c r="AJ1479" s="121"/>
      <c r="AK1479" s="121"/>
      <c r="AL1479" s="121"/>
      <c r="AM1479" s="121"/>
      <c r="AN1479" s="121"/>
      <c r="AO1479" s="121"/>
      <c r="AP1479" s="121"/>
      <c r="AQ1479" s="121"/>
      <c r="AR1479" s="121"/>
      <c r="AS1479" s="121"/>
    </row>
    <row r="1480" spans="1:45" ht="14.25" customHeight="1">
      <c r="A1480" s="57"/>
      <c r="B1480" s="48"/>
      <c r="C1480" s="57"/>
      <c r="D1480" s="57"/>
      <c r="E1480" s="57"/>
      <c r="F1480" s="713"/>
      <c r="G1480" s="713"/>
      <c r="H1480" s="714"/>
      <c r="I1480" s="715"/>
      <c r="J1480" s="715"/>
      <c r="K1480" s="716"/>
      <c r="L1480" s="57"/>
      <c r="M1480" s="57"/>
      <c r="N1480" s="121"/>
      <c r="O1480" s="57"/>
      <c r="P1480" s="321"/>
      <c r="Q1480" s="121"/>
      <c r="R1480" s="48"/>
      <c r="S1480" s="76"/>
      <c r="T1480" s="717"/>
      <c r="U1480" s="121"/>
      <c r="V1480" s="57"/>
      <c r="W1480" s="321"/>
      <c r="X1480" s="121"/>
      <c r="Y1480" s="121"/>
      <c r="Z1480" s="121"/>
      <c r="AA1480" s="121"/>
      <c r="AB1480" s="121"/>
      <c r="AC1480" s="121"/>
      <c r="AD1480" s="121"/>
      <c r="AE1480" s="121"/>
      <c r="AF1480" s="121"/>
      <c r="AG1480" s="121"/>
      <c r="AH1480" s="121"/>
      <c r="AI1480" s="121"/>
      <c r="AJ1480" s="121"/>
      <c r="AK1480" s="121"/>
      <c r="AL1480" s="121"/>
      <c r="AM1480" s="121"/>
      <c r="AN1480" s="121"/>
      <c r="AO1480" s="121"/>
      <c r="AP1480" s="121"/>
      <c r="AQ1480" s="121"/>
      <c r="AR1480" s="121"/>
      <c r="AS1480" s="121"/>
    </row>
    <row r="1481" spans="1:45" ht="14.25" customHeight="1">
      <c r="A1481" s="57"/>
      <c r="B1481" s="48"/>
      <c r="C1481" s="57"/>
      <c r="D1481" s="57"/>
      <c r="E1481" s="57"/>
      <c r="F1481" s="713"/>
      <c r="G1481" s="713"/>
      <c r="H1481" s="714"/>
      <c r="I1481" s="715"/>
      <c r="J1481" s="715"/>
      <c r="K1481" s="716"/>
      <c r="L1481" s="57"/>
      <c r="M1481" s="57"/>
      <c r="N1481" s="121"/>
      <c r="O1481" s="57"/>
      <c r="P1481" s="321"/>
      <c r="Q1481" s="121"/>
      <c r="R1481" s="48"/>
      <c r="S1481" s="76"/>
      <c r="T1481" s="717"/>
      <c r="U1481" s="121"/>
      <c r="V1481" s="57"/>
      <c r="W1481" s="321"/>
      <c r="X1481" s="121"/>
      <c r="Y1481" s="121"/>
      <c r="Z1481" s="121"/>
      <c r="AA1481" s="121"/>
      <c r="AB1481" s="121"/>
      <c r="AC1481" s="121"/>
      <c r="AD1481" s="121"/>
      <c r="AE1481" s="121"/>
      <c r="AF1481" s="121"/>
      <c r="AG1481" s="121"/>
      <c r="AH1481" s="121"/>
      <c r="AI1481" s="121"/>
      <c r="AJ1481" s="121"/>
      <c r="AK1481" s="121"/>
      <c r="AL1481" s="121"/>
      <c r="AM1481" s="121"/>
      <c r="AN1481" s="121"/>
      <c r="AO1481" s="121"/>
      <c r="AP1481" s="121"/>
      <c r="AQ1481" s="121"/>
      <c r="AR1481" s="121"/>
      <c r="AS1481" s="121"/>
    </row>
    <row r="1482" spans="1:45" ht="14.25" customHeight="1">
      <c r="A1482" s="57"/>
      <c r="B1482" s="48"/>
      <c r="C1482" s="57"/>
      <c r="D1482" s="57"/>
      <c r="E1482" s="57"/>
      <c r="F1482" s="713"/>
      <c r="G1482" s="713"/>
      <c r="H1482" s="714"/>
      <c r="I1482" s="715"/>
      <c r="J1482" s="715"/>
      <c r="K1482" s="716"/>
      <c r="L1482" s="57"/>
      <c r="M1482" s="57"/>
      <c r="N1482" s="121"/>
      <c r="O1482" s="57"/>
      <c r="P1482" s="321"/>
      <c r="Q1482" s="121"/>
      <c r="R1482" s="48"/>
      <c r="S1482" s="76"/>
      <c r="T1482" s="717"/>
      <c r="U1482" s="121"/>
      <c r="V1482" s="57"/>
      <c r="W1482" s="321"/>
      <c r="X1482" s="121"/>
      <c r="Y1482" s="121"/>
      <c r="Z1482" s="121"/>
      <c r="AA1482" s="121"/>
      <c r="AB1482" s="121"/>
      <c r="AC1482" s="121"/>
      <c r="AD1482" s="121"/>
      <c r="AE1482" s="121"/>
      <c r="AF1482" s="121"/>
      <c r="AG1482" s="121"/>
      <c r="AH1482" s="121"/>
      <c r="AI1482" s="121"/>
      <c r="AJ1482" s="121"/>
      <c r="AK1482" s="121"/>
      <c r="AL1482" s="121"/>
      <c r="AM1482" s="121"/>
      <c r="AN1482" s="121"/>
      <c r="AO1482" s="121"/>
      <c r="AP1482" s="121"/>
      <c r="AQ1482" s="121"/>
      <c r="AR1482" s="121"/>
      <c r="AS1482" s="121"/>
    </row>
    <row r="1483" spans="1:45" ht="14.25" customHeight="1">
      <c r="A1483" s="57"/>
      <c r="B1483" s="48"/>
      <c r="C1483" s="57"/>
      <c r="D1483" s="57"/>
      <c r="E1483" s="57"/>
      <c r="F1483" s="713"/>
      <c r="G1483" s="713"/>
      <c r="H1483" s="714"/>
      <c r="I1483" s="715"/>
      <c r="J1483" s="715"/>
      <c r="K1483" s="716"/>
      <c r="L1483" s="57"/>
      <c r="M1483" s="57"/>
      <c r="N1483" s="121"/>
      <c r="O1483" s="57"/>
      <c r="P1483" s="321"/>
      <c r="Q1483" s="121"/>
      <c r="R1483" s="48"/>
      <c r="S1483" s="76"/>
      <c r="T1483" s="717"/>
      <c r="U1483" s="121"/>
      <c r="V1483" s="57"/>
      <c r="W1483" s="321"/>
      <c r="X1483" s="121"/>
      <c r="Y1483" s="121"/>
      <c r="Z1483" s="121"/>
      <c r="AA1483" s="121"/>
      <c r="AB1483" s="121"/>
      <c r="AC1483" s="121"/>
      <c r="AD1483" s="121"/>
      <c r="AE1483" s="121"/>
      <c r="AF1483" s="121"/>
      <c r="AG1483" s="121"/>
      <c r="AH1483" s="121"/>
      <c r="AI1483" s="121"/>
      <c r="AJ1483" s="121"/>
      <c r="AK1483" s="121"/>
      <c r="AL1483" s="121"/>
      <c r="AM1483" s="121"/>
      <c r="AN1483" s="121"/>
      <c r="AO1483" s="121"/>
      <c r="AP1483" s="121"/>
      <c r="AQ1483" s="121"/>
      <c r="AR1483" s="121"/>
      <c r="AS1483" s="121"/>
    </row>
    <row r="1484" spans="1:45" ht="14.25" customHeight="1">
      <c r="A1484" s="57"/>
      <c r="B1484" s="48"/>
      <c r="C1484" s="57"/>
      <c r="D1484" s="57"/>
      <c r="E1484" s="57"/>
      <c r="F1484" s="713"/>
      <c r="G1484" s="713"/>
      <c r="H1484" s="714"/>
      <c r="I1484" s="715"/>
      <c r="J1484" s="715"/>
      <c r="K1484" s="716"/>
      <c r="L1484" s="57"/>
      <c r="M1484" s="57"/>
      <c r="N1484" s="121"/>
      <c r="O1484" s="57"/>
      <c r="P1484" s="321"/>
      <c r="Q1484" s="121"/>
      <c r="R1484" s="48"/>
      <c r="S1484" s="76"/>
      <c r="T1484" s="717"/>
      <c r="U1484" s="121"/>
      <c r="V1484" s="57"/>
      <c r="W1484" s="321"/>
      <c r="X1484" s="121"/>
      <c r="Y1484" s="121"/>
      <c r="Z1484" s="121"/>
      <c r="AA1484" s="121"/>
      <c r="AB1484" s="121"/>
      <c r="AC1484" s="121"/>
      <c r="AD1484" s="121"/>
      <c r="AE1484" s="121"/>
      <c r="AF1484" s="121"/>
      <c r="AG1484" s="121"/>
      <c r="AH1484" s="121"/>
      <c r="AI1484" s="121"/>
      <c r="AJ1484" s="121"/>
      <c r="AK1484" s="121"/>
      <c r="AL1484" s="121"/>
      <c r="AM1484" s="121"/>
      <c r="AN1484" s="121"/>
      <c r="AO1484" s="121"/>
      <c r="AP1484" s="121"/>
      <c r="AQ1484" s="121"/>
      <c r="AR1484" s="121"/>
      <c r="AS1484" s="121"/>
    </row>
    <row r="1485" spans="1:45" ht="14.25" customHeight="1">
      <c r="A1485" s="57"/>
      <c r="B1485" s="48"/>
      <c r="C1485" s="57"/>
      <c r="D1485" s="57"/>
      <c r="E1485" s="57"/>
      <c r="F1485" s="713"/>
      <c r="G1485" s="713"/>
      <c r="H1485" s="714"/>
      <c r="I1485" s="715"/>
      <c r="J1485" s="715"/>
      <c r="K1485" s="716"/>
      <c r="L1485" s="57"/>
      <c r="M1485" s="57"/>
      <c r="N1485" s="121"/>
      <c r="O1485" s="57"/>
      <c r="P1485" s="321"/>
      <c r="Q1485" s="121"/>
      <c r="R1485" s="48"/>
      <c r="S1485" s="76"/>
      <c r="T1485" s="717"/>
      <c r="U1485" s="121"/>
      <c r="V1485" s="57"/>
      <c r="W1485" s="321"/>
      <c r="X1485" s="121"/>
      <c r="Y1485" s="121"/>
      <c r="Z1485" s="121"/>
      <c r="AA1485" s="121"/>
      <c r="AB1485" s="121"/>
      <c r="AC1485" s="121"/>
      <c r="AD1485" s="121"/>
      <c r="AE1485" s="121"/>
      <c r="AF1485" s="121"/>
      <c r="AG1485" s="121"/>
      <c r="AH1485" s="121"/>
      <c r="AI1485" s="121"/>
      <c r="AJ1485" s="121"/>
      <c r="AK1485" s="121"/>
      <c r="AL1485" s="121"/>
      <c r="AM1485" s="121"/>
      <c r="AN1485" s="121"/>
      <c r="AO1485" s="121"/>
      <c r="AP1485" s="121"/>
      <c r="AQ1485" s="121"/>
      <c r="AR1485" s="121"/>
      <c r="AS1485" s="121"/>
    </row>
    <row r="1486" spans="1:45" ht="14.25" customHeight="1">
      <c r="A1486" s="57"/>
      <c r="B1486" s="48"/>
      <c r="C1486" s="57"/>
      <c r="D1486" s="57"/>
      <c r="E1486" s="57"/>
      <c r="F1486" s="713"/>
      <c r="G1486" s="713"/>
      <c r="H1486" s="714"/>
      <c r="I1486" s="715"/>
      <c r="J1486" s="715"/>
      <c r="K1486" s="716"/>
      <c r="L1486" s="57"/>
      <c r="M1486" s="57"/>
      <c r="N1486" s="121"/>
      <c r="O1486" s="57"/>
      <c r="P1486" s="321"/>
      <c r="Q1486" s="121"/>
      <c r="R1486" s="48"/>
      <c r="S1486" s="76"/>
      <c r="T1486" s="717"/>
      <c r="U1486" s="121"/>
      <c r="V1486" s="57"/>
      <c r="W1486" s="321"/>
      <c r="X1486" s="121"/>
      <c r="Y1486" s="121"/>
      <c r="Z1486" s="121"/>
      <c r="AA1486" s="121"/>
      <c r="AB1486" s="121"/>
      <c r="AC1486" s="121"/>
      <c r="AD1486" s="121"/>
      <c r="AE1486" s="121"/>
      <c r="AF1486" s="121"/>
      <c r="AG1486" s="121"/>
      <c r="AH1486" s="121"/>
      <c r="AI1486" s="121"/>
      <c r="AJ1486" s="121"/>
      <c r="AK1486" s="121"/>
      <c r="AL1486" s="121"/>
      <c r="AM1486" s="121"/>
      <c r="AN1486" s="121"/>
      <c r="AO1486" s="121"/>
      <c r="AP1486" s="121"/>
      <c r="AQ1486" s="121"/>
      <c r="AR1486" s="121"/>
      <c r="AS1486" s="121"/>
    </row>
    <row r="1487" spans="1:45" ht="14.25" customHeight="1">
      <c r="A1487" s="57"/>
      <c r="B1487" s="48"/>
      <c r="C1487" s="57"/>
      <c r="D1487" s="57"/>
      <c r="E1487" s="57"/>
      <c r="F1487" s="713"/>
      <c r="G1487" s="713"/>
      <c r="H1487" s="714"/>
      <c r="I1487" s="715"/>
      <c r="J1487" s="715"/>
      <c r="K1487" s="716"/>
      <c r="L1487" s="57"/>
      <c r="M1487" s="57"/>
      <c r="N1487" s="121"/>
      <c r="O1487" s="57"/>
      <c r="P1487" s="321"/>
      <c r="Q1487" s="121"/>
      <c r="R1487" s="48"/>
      <c r="S1487" s="76"/>
      <c r="T1487" s="717"/>
      <c r="U1487" s="121"/>
      <c r="V1487" s="57"/>
      <c r="W1487" s="321"/>
      <c r="X1487" s="121"/>
      <c r="Y1487" s="121"/>
      <c r="Z1487" s="121"/>
      <c r="AA1487" s="121"/>
      <c r="AB1487" s="121"/>
      <c r="AC1487" s="121"/>
      <c r="AD1487" s="121"/>
      <c r="AE1487" s="121"/>
      <c r="AF1487" s="121"/>
      <c r="AG1487" s="121"/>
      <c r="AH1487" s="121"/>
      <c r="AI1487" s="121"/>
      <c r="AJ1487" s="121"/>
      <c r="AK1487" s="121"/>
      <c r="AL1487" s="121"/>
      <c r="AM1487" s="121"/>
      <c r="AN1487" s="121"/>
      <c r="AO1487" s="121"/>
      <c r="AP1487" s="121"/>
      <c r="AQ1487" s="121"/>
      <c r="AR1487" s="121"/>
      <c r="AS1487" s="121"/>
    </row>
    <row r="1488" spans="1:45" ht="14.25" customHeight="1">
      <c r="A1488" s="57"/>
      <c r="B1488" s="48"/>
      <c r="C1488" s="57"/>
      <c r="D1488" s="57"/>
      <c r="E1488" s="57"/>
      <c r="F1488" s="713"/>
      <c r="G1488" s="713"/>
      <c r="H1488" s="714"/>
      <c r="I1488" s="715"/>
      <c r="J1488" s="715"/>
      <c r="K1488" s="716"/>
      <c r="L1488" s="57"/>
      <c r="M1488" s="57"/>
      <c r="N1488" s="121"/>
      <c r="O1488" s="57"/>
      <c r="P1488" s="321"/>
      <c r="Q1488" s="121"/>
      <c r="R1488" s="48"/>
      <c r="S1488" s="76"/>
      <c r="T1488" s="717"/>
      <c r="U1488" s="121"/>
      <c r="V1488" s="57"/>
      <c r="W1488" s="321"/>
      <c r="X1488" s="121"/>
      <c r="Y1488" s="121"/>
      <c r="Z1488" s="121"/>
      <c r="AA1488" s="121"/>
      <c r="AB1488" s="121"/>
      <c r="AC1488" s="121"/>
      <c r="AD1488" s="121"/>
      <c r="AE1488" s="121"/>
      <c r="AF1488" s="121"/>
      <c r="AG1488" s="121"/>
      <c r="AH1488" s="121"/>
      <c r="AI1488" s="121"/>
      <c r="AJ1488" s="121"/>
      <c r="AK1488" s="121"/>
      <c r="AL1488" s="121"/>
      <c r="AM1488" s="121"/>
      <c r="AN1488" s="121"/>
      <c r="AO1488" s="121"/>
      <c r="AP1488" s="121"/>
      <c r="AQ1488" s="121"/>
      <c r="AR1488" s="121"/>
      <c r="AS1488" s="121"/>
    </row>
    <row r="1489" spans="1:45" ht="14.25" customHeight="1">
      <c r="A1489" s="57"/>
      <c r="B1489" s="48"/>
      <c r="C1489" s="57"/>
      <c r="D1489" s="57"/>
      <c r="E1489" s="57"/>
      <c r="F1489" s="713"/>
      <c r="G1489" s="713"/>
      <c r="H1489" s="714"/>
      <c r="I1489" s="715"/>
      <c r="J1489" s="715"/>
      <c r="K1489" s="716"/>
      <c r="L1489" s="57"/>
      <c r="M1489" s="57"/>
      <c r="N1489" s="121"/>
      <c r="O1489" s="57"/>
      <c r="P1489" s="321"/>
      <c r="Q1489" s="121"/>
      <c r="R1489" s="48"/>
      <c r="S1489" s="76"/>
      <c r="T1489" s="717"/>
      <c r="U1489" s="121"/>
      <c r="V1489" s="57"/>
      <c r="W1489" s="321"/>
      <c r="X1489" s="121"/>
      <c r="Y1489" s="121"/>
      <c r="Z1489" s="121"/>
      <c r="AA1489" s="121"/>
      <c r="AB1489" s="121"/>
      <c r="AC1489" s="121"/>
      <c r="AD1489" s="121"/>
      <c r="AE1489" s="121"/>
      <c r="AF1489" s="121"/>
      <c r="AG1489" s="121"/>
      <c r="AH1489" s="121"/>
      <c r="AI1489" s="121"/>
      <c r="AJ1489" s="121"/>
      <c r="AK1489" s="121"/>
      <c r="AL1489" s="121"/>
      <c r="AM1489" s="121"/>
      <c r="AN1489" s="121"/>
      <c r="AO1489" s="121"/>
      <c r="AP1489" s="121"/>
      <c r="AQ1489" s="121"/>
      <c r="AR1489" s="121"/>
      <c r="AS1489" s="121"/>
    </row>
    <row r="1490" spans="1:45" ht="14.25" customHeight="1">
      <c r="A1490" s="57"/>
      <c r="B1490" s="48"/>
      <c r="C1490" s="57"/>
      <c r="D1490" s="57"/>
      <c r="E1490" s="57"/>
      <c r="F1490" s="713"/>
      <c r="G1490" s="713"/>
      <c r="H1490" s="714"/>
      <c r="I1490" s="715"/>
      <c r="J1490" s="715"/>
      <c r="K1490" s="716"/>
      <c r="L1490" s="57"/>
      <c r="M1490" s="57"/>
      <c r="N1490" s="121"/>
      <c r="O1490" s="57"/>
      <c r="P1490" s="321"/>
      <c r="Q1490" s="121"/>
      <c r="R1490" s="48"/>
      <c r="S1490" s="76"/>
      <c r="T1490" s="717"/>
      <c r="U1490" s="121"/>
      <c r="V1490" s="57"/>
      <c r="W1490" s="321"/>
      <c r="X1490" s="121"/>
      <c r="Y1490" s="121"/>
      <c r="Z1490" s="121"/>
      <c r="AA1490" s="121"/>
      <c r="AB1490" s="121"/>
      <c r="AC1490" s="121"/>
      <c r="AD1490" s="121"/>
      <c r="AE1490" s="121"/>
      <c r="AF1490" s="121"/>
      <c r="AG1490" s="121"/>
      <c r="AH1490" s="121"/>
      <c r="AI1490" s="121"/>
      <c r="AJ1490" s="121"/>
      <c r="AK1490" s="121"/>
      <c r="AL1490" s="121"/>
      <c r="AM1490" s="121"/>
      <c r="AN1490" s="121"/>
      <c r="AO1490" s="121"/>
      <c r="AP1490" s="121"/>
      <c r="AQ1490" s="121"/>
      <c r="AR1490" s="121"/>
      <c r="AS1490" s="121"/>
    </row>
    <row r="1491" spans="1:45" ht="14.25" customHeight="1">
      <c r="A1491" s="57"/>
      <c r="B1491" s="48"/>
      <c r="C1491" s="57"/>
      <c r="D1491" s="57"/>
      <c r="E1491" s="57"/>
      <c r="F1491" s="713"/>
      <c r="G1491" s="713"/>
      <c r="H1491" s="714"/>
      <c r="I1491" s="715"/>
      <c r="J1491" s="715"/>
      <c r="K1491" s="716"/>
      <c r="L1491" s="57"/>
      <c r="M1491" s="57"/>
      <c r="N1491" s="121"/>
      <c r="O1491" s="57"/>
      <c r="P1491" s="321"/>
      <c r="Q1491" s="121"/>
      <c r="R1491" s="48"/>
      <c r="S1491" s="76"/>
      <c r="T1491" s="717"/>
      <c r="U1491" s="121"/>
      <c r="V1491" s="57"/>
      <c r="W1491" s="321"/>
      <c r="X1491" s="121"/>
      <c r="Y1491" s="121"/>
      <c r="Z1491" s="121"/>
      <c r="AA1491" s="121"/>
      <c r="AB1491" s="121"/>
      <c r="AC1491" s="121"/>
      <c r="AD1491" s="121"/>
      <c r="AE1491" s="121"/>
      <c r="AF1491" s="121"/>
      <c r="AG1491" s="121"/>
      <c r="AH1491" s="121"/>
      <c r="AI1491" s="121"/>
      <c r="AJ1491" s="121"/>
      <c r="AK1491" s="121"/>
      <c r="AL1491" s="121"/>
      <c r="AM1491" s="121"/>
      <c r="AN1491" s="121"/>
      <c r="AO1491" s="121"/>
      <c r="AP1491" s="121"/>
      <c r="AQ1491" s="121"/>
      <c r="AR1491" s="121"/>
      <c r="AS1491" s="121"/>
    </row>
    <row r="1492" spans="1:45" ht="14.25" customHeight="1">
      <c r="A1492" s="57"/>
      <c r="B1492" s="48"/>
      <c r="C1492" s="57"/>
      <c r="D1492" s="57"/>
      <c r="E1492" s="57"/>
      <c r="F1492" s="713"/>
      <c r="G1492" s="713"/>
      <c r="H1492" s="714"/>
      <c r="I1492" s="715"/>
      <c r="J1492" s="715"/>
      <c r="K1492" s="716"/>
      <c r="L1492" s="57"/>
      <c r="M1492" s="57"/>
      <c r="N1492" s="121"/>
      <c r="O1492" s="57"/>
      <c r="P1492" s="321"/>
      <c r="Q1492" s="121"/>
      <c r="R1492" s="48"/>
      <c r="S1492" s="76"/>
      <c r="T1492" s="717"/>
      <c r="U1492" s="121"/>
      <c r="V1492" s="57"/>
      <c r="W1492" s="321"/>
      <c r="X1492" s="121"/>
      <c r="Y1492" s="121"/>
      <c r="Z1492" s="121"/>
      <c r="AA1492" s="121"/>
      <c r="AB1492" s="121"/>
      <c r="AC1492" s="121"/>
      <c r="AD1492" s="121"/>
      <c r="AE1492" s="121"/>
      <c r="AF1492" s="121"/>
      <c r="AG1492" s="121"/>
      <c r="AH1492" s="121"/>
      <c r="AI1492" s="121"/>
      <c r="AJ1492" s="121"/>
      <c r="AK1492" s="121"/>
      <c r="AL1492" s="121"/>
      <c r="AM1492" s="121"/>
      <c r="AN1492" s="121"/>
      <c r="AO1492" s="121"/>
      <c r="AP1492" s="121"/>
      <c r="AQ1492" s="121"/>
      <c r="AR1492" s="121"/>
      <c r="AS1492" s="121"/>
    </row>
    <row r="1493" spans="1:45" ht="14.25" customHeight="1">
      <c r="A1493" s="57"/>
      <c r="B1493" s="48"/>
      <c r="C1493" s="57"/>
      <c r="D1493" s="57"/>
      <c r="E1493" s="57"/>
      <c r="F1493" s="713"/>
      <c r="G1493" s="713"/>
      <c r="H1493" s="714"/>
      <c r="I1493" s="715"/>
      <c r="J1493" s="715"/>
      <c r="K1493" s="716"/>
      <c r="L1493" s="57"/>
      <c r="M1493" s="57"/>
      <c r="N1493" s="121"/>
      <c r="O1493" s="57"/>
      <c r="P1493" s="321"/>
      <c r="Q1493" s="121"/>
      <c r="R1493" s="48"/>
      <c r="S1493" s="76"/>
      <c r="T1493" s="717"/>
      <c r="U1493" s="121"/>
      <c r="V1493" s="57"/>
      <c r="W1493" s="321"/>
      <c r="X1493" s="121"/>
      <c r="Y1493" s="121"/>
      <c r="Z1493" s="121"/>
      <c r="AA1493" s="121"/>
      <c r="AB1493" s="121"/>
      <c r="AC1493" s="121"/>
      <c r="AD1493" s="121"/>
      <c r="AE1493" s="121"/>
      <c r="AF1493" s="121"/>
      <c r="AG1493" s="121"/>
      <c r="AH1493" s="121"/>
      <c r="AI1493" s="121"/>
      <c r="AJ1493" s="121"/>
      <c r="AK1493" s="121"/>
      <c r="AL1493" s="121"/>
      <c r="AM1493" s="121"/>
      <c r="AN1493" s="121"/>
      <c r="AO1493" s="121"/>
      <c r="AP1493" s="121"/>
      <c r="AQ1493" s="121"/>
      <c r="AR1493" s="121"/>
      <c r="AS1493" s="121"/>
    </row>
    <row r="1494" spans="1:45" ht="14.25" customHeight="1">
      <c r="A1494" s="57"/>
      <c r="B1494" s="48"/>
      <c r="C1494" s="57"/>
      <c r="D1494" s="57"/>
      <c r="E1494" s="57"/>
      <c r="F1494" s="713"/>
      <c r="G1494" s="713"/>
      <c r="H1494" s="714"/>
      <c r="I1494" s="715"/>
      <c r="J1494" s="715"/>
      <c r="K1494" s="716"/>
      <c r="L1494" s="57"/>
      <c r="M1494" s="57"/>
      <c r="N1494" s="121"/>
      <c r="O1494" s="57"/>
      <c r="P1494" s="321"/>
      <c r="Q1494" s="121"/>
      <c r="R1494" s="48"/>
      <c r="S1494" s="76"/>
      <c r="T1494" s="717"/>
      <c r="U1494" s="121"/>
      <c r="V1494" s="57"/>
      <c r="W1494" s="321"/>
      <c r="X1494" s="121"/>
      <c r="Y1494" s="121"/>
      <c r="Z1494" s="121"/>
      <c r="AA1494" s="121"/>
      <c r="AB1494" s="121"/>
      <c r="AC1494" s="121"/>
      <c r="AD1494" s="121"/>
      <c r="AE1494" s="121"/>
      <c r="AF1494" s="121"/>
      <c r="AG1494" s="121"/>
      <c r="AH1494" s="121"/>
      <c r="AI1494" s="121"/>
      <c r="AJ1494" s="121"/>
      <c r="AK1494" s="121"/>
      <c r="AL1494" s="121"/>
      <c r="AM1494" s="121"/>
      <c r="AN1494" s="121"/>
      <c r="AO1494" s="121"/>
      <c r="AP1494" s="121"/>
      <c r="AQ1494" s="121"/>
      <c r="AR1494" s="121"/>
      <c r="AS1494" s="121"/>
    </row>
    <row r="1495" spans="1:45" ht="14.25" customHeight="1">
      <c r="A1495" s="57"/>
      <c r="B1495" s="48"/>
      <c r="C1495" s="57"/>
      <c r="D1495" s="57"/>
      <c r="E1495" s="57"/>
      <c r="F1495" s="713"/>
      <c r="G1495" s="713"/>
      <c r="H1495" s="714"/>
      <c r="I1495" s="715"/>
      <c r="J1495" s="715"/>
      <c r="K1495" s="716"/>
      <c r="L1495" s="57"/>
      <c r="M1495" s="57"/>
      <c r="N1495" s="121"/>
      <c r="O1495" s="57"/>
      <c r="P1495" s="321"/>
      <c r="Q1495" s="121"/>
      <c r="R1495" s="48"/>
      <c r="S1495" s="76"/>
      <c r="T1495" s="717"/>
      <c r="U1495" s="121"/>
      <c r="V1495" s="57"/>
      <c r="W1495" s="321"/>
      <c r="X1495" s="121"/>
      <c r="Y1495" s="121"/>
      <c r="Z1495" s="121"/>
      <c r="AA1495" s="121"/>
      <c r="AB1495" s="121"/>
      <c r="AC1495" s="121"/>
      <c r="AD1495" s="121"/>
      <c r="AE1495" s="121"/>
      <c r="AF1495" s="121"/>
      <c r="AG1495" s="121"/>
      <c r="AH1495" s="121"/>
      <c r="AI1495" s="121"/>
      <c r="AJ1495" s="121"/>
      <c r="AK1495" s="121"/>
      <c r="AL1495" s="121"/>
      <c r="AM1495" s="121"/>
      <c r="AN1495" s="121"/>
      <c r="AO1495" s="121"/>
      <c r="AP1495" s="121"/>
      <c r="AQ1495" s="121"/>
      <c r="AR1495" s="121"/>
      <c r="AS1495" s="121"/>
    </row>
    <row r="1496" spans="1:45" ht="14.25" customHeight="1">
      <c r="A1496" s="57"/>
      <c r="B1496" s="48"/>
      <c r="C1496" s="57"/>
      <c r="D1496" s="57"/>
      <c r="E1496" s="57"/>
      <c r="F1496" s="713"/>
      <c r="G1496" s="713"/>
      <c r="H1496" s="714"/>
      <c r="I1496" s="715"/>
      <c r="J1496" s="715"/>
      <c r="K1496" s="716"/>
      <c r="L1496" s="57"/>
      <c r="M1496" s="57"/>
      <c r="N1496" s="121"/>
      <c r="O1496" s="57"/>
      <c r="P1496" s="321"/>
      <c r="Q1496" s="121"/>
      <c r="R1496" s="48"/>
      <c r="S1496" s="76"/>
      <c r="T1496" s="717"/>
      <c r="U1496" s="121"/>
      <c r="V1496" s="57"/>
      <c r="W1496" s="321"/>
      <c r="X1496" s="121"/>
      <c r="Y1496" s="121"/>
      <c r="Z1496" s="121"/>
      <c r="AA1496" s="121"/>
      <c r="AB1496" s="121"/>
      <c r="AC1496" s="121"/>
      <c r="AD1496" s="121"/>
      <c r="AE1496" s="121"/>
      <c r="AF1496" s="121"/>
      <c r="AG1496" s="121"/>
      <c r="AH1496" s="121"/>
      <c r="AI1496" s="121"/>
      <c r="AJ1496" s="121"/>
      <c r="AK1496" s="121"/>
      <c r="AL1496" s="121"/>
      <c r="AM1496" s="121"/>
      <c r="AN1496" s="121"/>
      <c r="AO1496" s="121"/>
      <c r="AP1496" s="121"/>
      <c r="AQ1496" s="121"/>
      <c r="AR1496" s="121"/>
      <c r="AS1496" s="121"/>
    </row>
    <row r="1497" spans="1:45" ht="14.25" customHeight="1">
      <c r="A1497" s="57"/>
      <c r="B1497" s="48"/>
      <c r="C1497" s="57"/>
      <c r="D1497" s="57"/>
      <c r="E1497" s="57"/>
      <c r="F1497" s="713"/>
      <c r="G1497" s="713"/>
      <c r="H1497" s="714"/>
      <c r="I1497" s="715"/>
      <c r="J1497" s="715"/>
      <c r="K1497" s="716"/>
      <c r="L1497" s="57"/>
      <c r="M1497" s="57"/>
      <c r="N1497" s="121"/>
      <c r="O1497" s="57"/>
      <c r="P1497" s="321"/>
      <c r="Q1497" s="121"/>
      <c r="R1497" s="48"/>
      <c r="S1497" s="76"/>
      <c r="T1497" s="717"/>
      <c r="U1497" s="121"/>
      <c r="V1497" s="57"/>
      <c r="W1497" s="321"/>
      <c r="X1497" s="121"/>
      <c r="Y1497" s="121"/>
      <c r="Z1497" s="121"/>
      <c r="AA1497" s="121"/>
      <c r="AB1497" s="121"/>
      <c r="AC1497" s="121"/>
      <c r="AD1497" s="121"/>
      <c r="AE1497" s="121"/>
      <c r="AF1497" s="121"/>
      <c r="AG1497" s="121"/>
      <c r="AH1497" s="121"/>
      <c r="AI1497" s="121"/>
      <c r="AJ1497" s="121"/>
      <c r="AK1497" s="121"/>
      <c r="AL1497" s="121"/>
      <c r="AM1497" s="121"/>
      <c r="AN1497" s="121"/>
      <c r="AO1497" s="121"/>
      <c r="AP1497" s="121"/>
      <c r="AQ1497" s="121"/>
      <c r="AR1497" s="121"/>
      <c r="AS1497" s="121"/>
    </row>
    <row r="1498" spans="1:45" ht="14.25" customHeight="1">
      <c r="A1498" s="57"/>
      <c r="B1498" s="48"/>
      <c r="C1498" s="57"/>
      <c r="D1498" s="57"/>
      <c r="E1498" s="57"/>
      <c r="F1498" s="713"/>
      <c r="G1498" s="713"/>
      <c r="H1498" s="714"/>
      <c r="I1498" s="715"/>
      <c r="J1498" s="715"/>
      <c r="K1498" s="716"/>
      <c r="L1498" s="57"/>
      <c r="M1498" s="57"/>
      <c r="N1498" s="121"/>
      <c r="O1498" s="57"/>
      <c r="P1498" s="321"/>
      <c r="Q1498" s="121"/>
      <c r="R1498" s="48"/>
      <c r="S1498" s="76"/>
      <c r="T1498" s="717"/>
      <c r="U1498" s="121"/>
      <c r="V1498" s="57"/>
      <c r="W1498" s="321"/>
      <c r="X1498" s="121"/>
      <c r="Y1498" s="121"/>
      <c r="Z1498" s="121"/>
      <c r="AA1498" s="121"/>
      <c r="AB1498" s="121"/>
      <c r="AC1498" s="121"/>
      <c r="AD1498" s="121"/>
      <c r="AE1498" s="121"/>
      <c r="AF1498" s="121"/>
      <c r="AG1498" s="121"/>
      <c r="AH1498" s="121"/>
      <c r="AI1498" s="121"/>
      <c r="AJ1498" s="121"/>
      <c r="AK1498" s="121"/>
      <c r="AL1498" s="121"/>
      <c r="AM1498" s="121"/>
      <c r="AN1498" s="121"/>
      <c r="AO1498" s="121"/>
      <c r="AP1498" s="121"/>
      <c r="AQ1498" s="121"/>
      <c r="AR1498" s="121"/>
      <c r="AS1498" s="121"/>
    </row>
    <row r="1499" spans="1:45" ht="14.25" customHeight="1">
      <c r="A1499" s="57"/>
      <c r="B1499" s="48"/>
      <c r="C1499" s="57"/>
      <c r="D1499" s="57"/>
      <c r="E1499" s="57"/>
      <c r="F1499" s="713"/>
      <c r="G1499" s="713"/>
      <c r="H1499" s="714"/>
      <c r="I1499" s="715"/>
      <c r="J1499" s="715"/>
      <c r="K1499" s="716"/>
      <c r="L1499" s="57"/>
      <c r="M1499" s="57"/>
      <c r="N1499" s="121"/>
      <c r="O1499" s="57"/>
      <c r="P1499" s="321"/>
      <c r="Q1499" s="121"/>
      <c r="R1499" s="48"/>
      <c r="S1499" s="76"/>
      <c r="T1499" s="717"/>
      <c r="U1499" s="121"/>
      <c r="V1499" s="57"/>
      <c r="W1499" s="321"/>
      <c r="X1499" s="121"/>
      <c r="Y1499" s="121"/>
      <c r="Z1499" s="121"/>
      <c r="AA1499" s="121"/>
      <c r="AB1499" s="121"/>
      <c r="AC1499" s="121"/>
      <c r="AD1499" s="121"/>
      <c r="AE1499" s="121"/>
      <c r="AF1499" s="121"/>
      <c r="AG1499" s="121"/>
      <c r="AH1499" s="121"/>
      <c r="AI1499" s="121"/>
      <c r="AJ1499" s="121"/>
      <c r="AK1499" s="121"/>
      <c r="AL1499" s="121"/>
      <c r="AM1499" s="121"/>
      <c r="AN1499" s="121"/>
      <c r="AO1499" s="121"/>
      <c r="AP1499" s="121"/>
      <c r="AQ1499" s="121"/>
      <c r="AR1499" s="121"/>
      <c r="AS1499" s="121"/>
    </row>
    <row r="1500" spans="1:45" ht="14.25" customHeight="1">
      <c r="A1500" s="57"/>
      <c r="B1500" s="48"/>
      <c r="C1500" s="57"/>
      <c r="D1500" s="57"/>
      <c r="E1500" s="57"/>
      <c r="F1500" s="713"/>
      <c r="G1500" s="713"/>
      <c r="H1500" s="714"/>
      <c r="I1500" s="715"/>
      <c r="J1500" s="715"/>
      <c r="K1500" s="716"/>
      <c r="L1500" s="57"/>
      <c r="M1500" s="57"/>
      <c r="N1500" s="121"/>
      <c r="O1500" s="57"/>
      <c r="P1500" s="321"/>
      <c r="Q1500" s="121"/>
      <c r="R1500" s="48"/>
      <c r="S1500" s="76"/>
      <c r="T1500" s="717"/>
      <c r="U1500" s="121"/>
      <c r="V1500" s="57"/>
      <c r="W1500" s="321"/>
      <c r="X1500" s="121"/>
      <c r="Y1500" s="121"/>
      <c r="Z1500" s="121"/>
      <c r="AA1500" s="121"/>
      <c r="AB1500" s="121"/>
      <c r="AC1500" s="121"/>
      <c r="AD1500" s="121"/>
      <c r="AE1500" s="121"/>
      <c r="AF1500" s="121"/>
      <c r="AG1500" s="121"/>
      <c r="AH1500" s="121"/>
      <c r="AI1500" s="121"/>
      <c r="AJ1500" s="121"/>
      <c r="AK1500" s="121"/>
      <c r="AL1500" s="121"/>
      <c r="AM1500" s="121"/>
      <c r="AN1500" s="121"/>
      <c r="AO1500" s="121"/>
      <c r="AP1500" s="121"/>
      <c r="AQ1500" s="121"/>
      <c r="AR1500" s="121"/>
      <c r="AS1500" s="121"/>
    </row>
    <row r="1501" spans="1:45" ht="14.25" customHeight="1">
      <c r="A1501" s="57"/>
      <c r="B1501" s="48"/>
      <c r="C1501" s="57"/>
      <c r="D1501" s="57"/>
      <c r="E1501" s="57"/>
      <c r="F1501" s="713"/>
      <c r="G1501" s="713"/>
      <c r="H1501" s="714"/>
      <c r="I1501" s="715"/>
      <c r="J1501" s="715"/>
      <c r="K1501" s="716"/>
      <c r="L1501" s="57"/>
      <c r="M1501" s="57"/>
      <c r="N1501" s="121"/>
      <c r="O1501" s="57"/>
      <c r="P1501" s="321"/>
      <c r="Q1501" s="121"/>
      <c r="R1501" s="48"/>
      <c r="S1501" s="76"/>
      <c r="T1501" s="717"/>
      <c r="U1501" s="121"/>
      <c r="V1501" s="57"/>
      <c r="W1501" s="321"/>
      <c r="X1501" s="121"/>
      <c r="Y1501" s="121"/>
      <c r="Z1501" s="121"/>
      <c r="AA1501" s="121"/>
      <c r="AB1501" s="121"/>
      <c r="AC1501" s="121"/>
      <c r="AD1501" s="121"/>
      <c r="AE1501" s="121"/>
      <c r="AF1501" s="121"/>
      <c r="AG1501" s="121"/>
      <c r="AH1501" s="121"/>
      <c r="AI1501" s="121"/>
      <c r="AJ1501" s="121"/>
      <c r="AK1501" s="121"/>
      <c r="AL1501" s="121"/>
      <c r="AM1501" s="121"/>
      <c r="AN1501" s="121"/>
      <c r="AO1501" s="121"/>
      <c r="AP1501" s="121"/>
      <c r="AQ1501" s="121"/>
      <c r="AR1501" s="121"/>
      <c r="AS1501" s="121"/>
    </row>
    <row r="1502" spans="1:45" ht="14.25" customHeight="1">
      <c r="A1502" s="57"/>
      <c r="B1502" s="48"/>
      <c r="C1502" s="57"/>
      <c r="D1502" s="57"/>
      <c r="E1502" s="57"/>
      <c r="F1502" s="713"/>
      <c r="G1502" s="713"/>
      <c r="H1502" s="714"/>
      <c r="I1502" s="715"/>
      <c r="J1502" s="715"/>
      <c r="K1502" s="716"/>
      <c r="L1502" s="57"/>
      <c r="M1502" s="57"/>
      <c r="N1502" s="121"/>
      <c r="O1502" s="57"/>
      <c r="P1502" s="321"/>
      <c r="Q1502" s="121"/>
      <c r="R1502" s="48"/>
      <c r="S1502" s="76"/>
      <c r="T1502" s="717"/>
      <c r="U1502" s="121"/>
      <c r="V1502" s="57"/>
      <c r="W1502" s="321"/>
      <c r="X1502" s="121"/>
      <c r="Y1502" s="121"/>
      <c r="Z1502" s="121"/>
      <c r="AA1502" s="121"/>
      <c r="AB1502" s="121"/>
      <c r="AC1502" s="121"/>
      <c r="AD1502" s="121"/>
      <c r="AE1502" s="121"/>
      <c r="AF1502" s="121"/>
      <c r="AG1502" s="121"/>
      <c r="AH1502" s="121"/>
      <c r="AI1502" s="121"/>
      <c r="AJ1502" s="121"/>
      <c r="AK1502" s="121"/>
      <c r="AL1502" s="121"/>
      <c r="AM1502" s="121"/>
      <c r="AN1502" s="121"/>
      <c r="AO1502" s="121"/>
      <c r="AP1502" s="121"/>
      <c r="AQ1502" s="121"/>
      <c r="AR1502" s="121"/>
      <c r="AS1502" s="121"/>
    </row>
    <row r="1503" spans="1:45" ht="14.25" customHeight="1">
      <c r="A1503" s="57"/>
      <c r="B1503" s="48"/>
      <c r="C1503" s="57"/>
      <c r="D1503" s="57"/>
      <c r="E1503" s="57"/>
      <c r="F1503" s="713"/>
      <c r="G1503" s="713"/>
      <c r="H1503" s="714"/>
      <c r="I1503" s="715"/>
      <c r="J1503" s="715"/>
      <c r="K1503" s="716"/>
      <c r="L1503" s="57"/>
      <c r="M1503" s="57"/>
      <c r="N1503" s="121"/>
      <c r="O1503" s="57"/>
      <c r="P1503" s="321"/>
      <c r="Q1503" s="121"/>
      <c r="R1503" s="48"/>
      <c r="S1503" s="76"/>
      <c r="T1503" s="717"/>
      <c r="U1503" s="121"/>
      <c r="V1503" s="57"/>
      <c r="W1503" s="321"/>
      <c r="X1503" s="121"/>
      <c r="Y1503" s="121"/>
      <c r="Z1503" s="121"/>
      <c r="AA1503" s="121"/>
      <c r="AB1503" s="121"/>
      <c r="AC1503" s="121"/>
      <c r="AD1503" s="121"/>
      <c r="AE1503" s="121"/>
      <c r="AF1503" s="121"/>
      <c r="AG1503" s="121"/>
      <c r="AH1503" s="121"/>
      <c r="AI1503" s="121"/>
      <c r="AJ1503" s="121"/>
      <c r="AK1503" s="121"/>
      <c r="AL1503" s="121"/>
      <c r="AM1503" s="121"/>
      <c r="AN1503" s="121"/>
      <c r="AO1503" s="121"/>
      <c r="AP1503" s="121"/>
      <c r="AQ1503" s="121"/>
      <c r="AR1503" s="121"/>
      <c r="AS1503" s="121"/>
    </row>
    <row r="1504" spans="1:45" ht="14.25" customHeight="1">
      <c r="A1504" s="57"/>
      <c r="B1504" s="48"/>
      <c r="C1504" s="57"/>
      <c r="D1504" s="57"/>
      <c r="E1504" s="57"/>
      <c r="F1504" s="713"/>
      <c r="G1504" s="713"/>
      <c r="H1504" s="714"/>
      <c r="I1504" s="715"/>
      <c r="J1504" s="715"/>
      <c r="K1504" s="716"/>
      <c r="L1504" s="57"/>
      <c r="M1504" s="57"/>
      <c r="N1504" s="121"/>
      <c r="O1504" s="57"/>
      <c r="P1504" s="321"/>
      <c r="Q1504" s="121"/>
      <c r="R1504" s="48"/>
      <c r="S1504" s="76"/>
      <c r="T1504" s="717"/>
      <c r="U1504" s="121"/>
      <c r="V1504" s="57"/>
      <c r="W1504" s="321"/>
      <c r="X1504" s="121"/>
      <c r="Y1504" s="121"/>
      <c r="Z1504" s="121"/>
      <c r="AA1504" s="121"/>
      <c r="AB1504" s="121"/>
      <c r="AC1504" s="121"/>
      <c r="AD1504" s="121"/>
      <c r="AE1504" s="121"/>
      <c r="AF1504" s="121"/>
      <c r="AG1504" s="121"/>
      <c r="AH1504" s="121"/>
      <c r="AI1504" s="121"/>
      <c r="AJ1504" s="121"/>
      <c r="AK1504" s="121"/>
      <c r="AL1504" s="121"/>
      <c r="AM1504" s="121"/>
      <c r="AN1504" s="121"/>
      <c r="AO1504" s="121"/>
      <c r="AP1504" s="121"/>
      <c r="AQ1504" s="121"/>
      <c r="AR1504" s="121"/>
      <c r="AS1504" s="121"/>
    </row>
    <row r="1505" spans="1:45" ht="14.25" customHeight="1">
      <c r="A1505" s="57"/>
      <c r="B1505" s="48"/>
      <c r="C1505" s="57"/>
      <c r="D1505" s="57"/>
      <c r="E1505" s="57"/>
      <c r="F1505" s="713"/>
      <c r="G1505" s="713"/>
      <c r="H1505" s="714"/>
      <c r="I1505" s="715"/>
      <c r="J1505" s="715"/>
      <c r="K1505" s="716"/>
      <c r="L1505" s="57"/>
      <c r="M1505" s="57"/>
      <c r="N1505" s="121"/>
      <c r="O1505" s="57"/>
      <c r="P1505" s="321"/>
      <c r="Q1505" s="121"/>
      <c r="R1505" s="48"/>
      <c r="S1505" s="76"/>
      <c r="T1505" s="717"/>
      <c r="U1505" s="121"/>
      <c r="V1505" s="57"/>
      <c r="W1505" s="321"/>
      <c r="X1505" s="121"/>
      <c r="Y1505" s="121"/>
      <c r="Z1505" s="121"/>
      <c r="AA1505" s="121"/>
      <c r="AB1505" s="121"/>
      <c r="AC1505" s="121"/>
      <c r="AD1505" s="121"/>
      <c r="AE1505" s="121"/>
      <c r="AF1505" s="121"/>
      <c r="AG1505" s="121"/>
      <c r="AH1505" s="121"/>
      <c r="AI1505" s="121"/>
      <c r="AJ1505" s="121"/>
      <c r="AK1505" s="121"/>
      <c r="AL1505" s="121"/>
      <c r="AM1505" s="121"/>
      <c r="AN1505" s="121"/>
      <c r="AO1505" s="121"/>
      <c r="AP1505" s="121"/>
      <c r="AQ1505" s="121"/>
      <c r="AR1505" s="121"/>
      <c r="AS1505" s="121"/>
    </row>
    <row r="1506" spans="1:45" ht="14.25" customHeight="1">
      <c r="A1506" s="57"/>
      <c r="B1506" s="48"/>
      <c r="C1506" s="57"/>
      <c r="D1506" s="57"/>
      <c r="E1506" s="57"/>
      <c r="F1506" s="713"/>
      <c r="G1506" s="713"/>
      <c r="H1506" s="714"/>
      <c r="I1506" s="715"/>
      <c r="J1506" s="715"/>
      <c r="K1506" s="716"/>
      <c r="L1506" s="57"/>
      <c r="M1506" s="57"/>
      <c r="N1506" s="121"/>
      <c r="O1506" s="57"/>
      <c r="P1506" s="321"/>
      <c r="Q1506" s="121"/>
      <c r="R1506" s="48"/>
      <c r="S1506" s="76"/>
      <c r="T1506" s="717"/>
      <c r="U1506" s="121"/>
      <c r="V1506" s="57"/>
      <c r="W1506" s="321"/>
      <c r="X1506" s="121"/>
      <c r="Y1506" s="121"/>
      <c r="Z1506" s="121"/>
      <c r="AA1506" s="121"/>
      <c r="AB1506" s="121"/>
      <c r="AC1506" s="121"/>
      <c r="AD1506" s="121"/>
      <c r="AE1506" s="121"/>
      <c r="AF1506" s="121"/>
      <c r="AG1506" s="121"/>
      <c r="AH1506" s="121"/>
      <c r="AI1506" s="121"/>
      <c r="AJ1506" s="121"/>
      <c r="AK1506" s="121"/>
      <c r="AL1506" s="121"/>
      <c r="AM1506" s="121"/>
      <c r="AN1506" s="121"/>
      <c r="AO1506" s="121"/>
      <c r="AP1506" s="121"/>
      <c r="AQ1506" s="121"/>
      <c r="AR1506" s="121"/>
      <c r="AS1506" s="121"/>
    </row>
    <row r="1507" spans="1:45" ht="14.25" customHeight="1">
      <c r="A1507" s="57"/>
      <c r="B1507" s="48"/>
      <c r="C1507" s="57"/>
      <c r="D1507" s="57"/>
      <c r="E1507" s="57"/>
      <c r="F1507" s="713"/>
      <c r="G1507" s="713"/>
      <c r="H1507" s="714"/>
      <c r="I1507" s="715"/>
      <c r="J1507" s="715"/>
      <c r="K1507" s="716"/>
      <c r="L1507" s="57"/>
      <c r="M1507" s="57"/>
      <c r="N1507" s="121"/>
      <c r="O1507" s="57"/>
      <c r="P1507" s="321"/>
      <c r="Q1507" s="121"/>
      <c r="R1507" s="48"/>
      <c r="S1507" s="76"/>
      <c r="T1507" s="717"/>
      <c r="U1507" s="121"/>
      <c r="V1507" s="57"/>
      <c r="W1507" s="321"/>
      <c r="X1507" s="121"/>
      <c r="Y1507" s="121"/>
      <c r="Z1507" s="121"/>
      <c r="AA1507" s="121"/>
      <c r="AB1507" s="121"/>
      <c r="AC1507" s="121"/>
      <c r="AD1507" s="121"/>
      <c r="AE1507" s="121"/>
      <c r="AF1507" s="121"/>
      <c r="AG1507" s="121"/>
      <c r="AH1507" s="121"/>
      <c r="AI1507" s="121"/>
      <c r="AJ1507" s="121"/>
      <c r="AK1507" s="121"/>
      <c r="AL1507" s="121"/>
      <c r="AM1507" s="121"/>
      <c r="AN1507" s="121"/>
      <c r="AO1507" s="121"/>
      <c r="AP1507" s="121"/>
      <c r="AQ1507" s="121"/>
      <c r="AR1507" s="121"/>
      <c r="AS1507" s="121"/>
    </row>
    <row r="1508" spans="1:45" ht="14.25" customHeight="1">
      <c r="A1508" s="57"/>
      <c r="B1508" s="48"/>
      <c r="C1508" s="57"/>
      <c r="D1508" s="57"/>
      <c r="E1508" s="57"/>
      <c r="F1508" s="713"/>
      <c r="G1508" s="713"/>
      <c r="H1508" s="714"/>
      <c r="I1508" s="715"/>
      <c r="J1508" s="715"/>
      <c r="K1508" s="716"/>
      <c r="L1508" s="57"/>
      <c r="M1508" s="57"/>
      <c r="N1508" s="121"/>
      <c r="O1508" s="57"/>
      <c r="P1508" s="321"/>
      <c r="Q1508" s="121"/>
      <c r="R1508" s="48"/>
      <c r="S1508" s="76"/>
      <c r="T1508" s="717"/>
      <c r="U1508" s="121"/>
      <c r="V1508" s="57"/>
      <c r="W1508" s="321"/>
      <c r="X1508" s="121"/>
      <c r="Y1508" s="121"/>
      <c r="Z1508" s="121"/>
      <c r="AA1508" s="121"/>
      <c r="AB1508" s="121"/>
      <c r="AC1508" s="121"/>
      <c r="AD1508" s="121"/>
      <c r="AE1508" s="121"/>
      <c r="AF1508" s="121"/>
      <c r="AG1508" s="121"/>
      <c r="AH1508" s="121"/>
      <c r="AI1508" s="121"/>
      <c r="AJ1508" s="121"/>
      <c r="AK1508" s="121"/>
      <c r="AL1508" s="121"/>
      <c r="AM1508" s="121"/>
      <c r="AN1508" s="121"/>
      <c r="AO1508" s="121"/>
      <c r="AP1508" s="121"/>
      <c r="AQ1508" s="121"/>
      <c r="AR1508" s="121"/>
      <c r="AS1508" s="121"/>
    </row>
  </sheetData>
  <customSheetViews>
    <customSheetView guid="{97DE1C65-4CA3-42DE-A679-80B1319C2D8B}" filter="1" showAutoFilter="1">
      <pageMargins left="0.511811024" right="0.511811024" top="0.78740157499999996" bottom="0.78740157499999996" header="0.31496062000000002" footer="0.31496062000000002"/>
      <autoFilter ref="G3:W348" xr:uid="{2FD40286-2B33-4EE0-B3E1-754E8FA37E93}">
        <filterColumn colId="5">
          <filters>
            <filter val="Adilson Cláudio Muzi"/>
            <filter val="Adriano Marcos Fuzaro"/>
            <filter val="Alisson Romario Santios Mello"/>
            <filter val="Allan Rafael Vassi"/>
            <filter val="Amanda Abgail da Silva"/>
            <filter val="Ana Flávia Costa"/>
            <filter val="Ana Paula Souto Thon"/>
            <filter val="Anastasia Brand Steckling"/>
            <filter val="Anderson de Andrade"/>
            <filter val="André Luiz Ferreira Vidal"/>
            <filter val="Andre Mateus Bertolino"/>
            <filter val="André Mateus Bertolino"/>
            <filter val="Andre Peres Ramos"/>
            <filter val="André Santos Cancella"/>
            <filter val="Antônio Carlos Vissotto Junior"/>
            <filter val="Carlos Augusto Marcondes Camargo"/>
            <filter val="Carmen Silva da Costa"/>
            <filter val="Cesar Augusto da Silveira Junior"/>
            <filter val="Cesar Augusto Silveira Junior"/>
            <filter val="Cheila Nunes dos Santos"/>
            <filter val="Claudemiro Soares de Oliveira"/>
            <filter val="Claudia Marcia Boritza Reis"/>
            <filter val="Cleonice Jacob Muller"/>
            <filter val="Dina Yassue Kagueyama Lermen"/>
            <filter val="Douglas Ivo D`Espindola de Oliveira"/>
            <filter val="Eduardo de Carli"/>
            <filter val="Elisete Lopes Cassiano"/>
            <filter val="Emilio Fey Neto"/>
            <filter val="Evandra Campos Castro"/>
            <filter val="Fabiane Marchi Rossa Gouveia"/>
            <filter val="Flávia Elisabeth da Silva Block"/>
            <filter val="Franciele Milano Coutinho Rodrigues"/>
            <filter val="Gisleine Bovolim"/>
            <filter val="Gisleine Bovolin"/>
            <filter val="Gisley Lima de Menezes"/>
            <filter val="Jair da Silva Peixe Filho"/>
            <filter val="Jeanine da Silva Barros"/>
            <filter val="Jefersson Abilio da Silveira"/>
            <filter val="Jociane França"/>
            <filter val="Juliano Alberi dos Santos"/>
            <filter val="Jumara Aparecida Menon"/>
            <filter val="Jumara Aparecida Menon Sequinel"/>
            <filter val="Karina Andressa Ferrari de Oliveira"/>
            <filter val="Klessius Alexandre Guimarães"/>
            <filter val="Leandro Rafael Pinto"/>
            <filter val="Lúcio Schulz Junior"/>
            <filter val="Lúcio Schulz Júnior"/>
            <filter val="Luiz Carlos Eckstein"/>
            <filter val="Marcos Aurélio Nascimento"/>
            <filter val="Maria do Amparo Cardoso Domingues"/>
            <filter val="Marlon de Oliveira Vaz"/>
            <filter val="Mauricio Rodolfo kurz"/>
            <filter val="Moisés Evangelista"/>
            <filter val="Mônica Chlad"/>
            <filter val="Patrícia Teixeira"/>
            <filter val="Paulo Sérgio Carnicelli"/>
            <filter val="Polyanna Prachthauser"/>
            <filter val="Renan Felipe de Marcos"/>
            <filter val="Ricardo Arruda Sowek (Lauro Barbosa Dias Filho a partir do 4° T. A)"/>
            <filter val="Roberto Teixeira Alves"/>
            <filter val="Rogério Domingos de Siqueira"/>
            <filter val="Rogério Domingos Siqueira"/>
            <filter val="Rosana Pereira de Carvalho"/>
            <filter val="Rosangela Alves Pereira"/>
            <filter val="Sandra Fátima Duarte Smiderle"/>
            <filter val="Sérgio Assis de Almeida"/>
            <filter val="Tatiana Barbosa"/>
            <filter val="Vilmar Fernandes"/>
          </filters>
        </filterColumn>
        <filterColumn colId="11">
          <filters>
            <filter val="CASCAVEL  - Trasferiu o posto para Pitanga"/>
            <filter val="EAD - Salgada Filho"/>
            <filter val="evandra.castro@ifpr.edu.br"/>
            <filter val="FOZ DO IGUACU"/>
            <filter val="FOZ DO IGUAÇU - Fiscais Administrativo"/>
            <filter val="FOZ DO IGUAÇU - Fiscais Técnico"/>
            <filter val="JACAREZINHO - Fiscais Administrativo"/>
            <filter val="JACAREZINHO - Fiscais Técnico"/>
            <filter val="JACAREZINHO-Fiscal Administrativo"/>
            <filter val="JACAREZINHO-Fiscal Técnico"/>
            <filter val="PALMAS"/>
            <filter val="PALMAS - Posto suprimido conforme 5° TA"/>
            <filter val="PARANAVAÍ - Fiscal Administativo"/>
            <filter val="PARANAVAÍ - Fiscal Técnico"/>
            <filter val="PROAD - 2º Fiscal Substituta"/>
            <filter val="PROAD - Fiscais técnico e  administrativo"/>
            <filter val="PROAD - TARUMÃ"/>
            <filter val="PROAD - VILA OFICINAS"/>
            <filter val="PROAD/DI"/>
            <filter val="PROAD/DI - Fiscal Técnico"/>
            <filter val="PROGEPE - Fiscal Técnico"/>
            <filter val="TELÊMACO BORBA - Fiscais Administrativos"/>
            <filter val="TELÊMACO BORBA - Fiscais Técnico"/>
            <filter val="UMUARAMA - Fiscal Técnico"/>
            <filter val="UNIDADE"/>
          </filters>
        </filterColumn>
        <filterColumn colId="16">
          <filters>
            <filter val=" eva.gerva@ifpr.edu.br"/>
            <filter val="Adilson Affonso"/>
            <filter val="adilson.affonso@ifpr.edu.br"/>
            <filter val="agnaldo.domingues@ifpr.edu.br"/>
            <filter val="alberto.clemente@ifpr.edu.br"/>
            <filter val="alessandra.mariquito@ifpr.edu.br"/>
            <filter val="alexandre.fernandes@ifpr.edu.br"/>
            <filter val="allan.souza@ifpr.edu.br"/>
            <filter val="amanda.silva@ifpr.edu.br"/>
            <filter val="ana.keltel@ifpr.edu.br"/>
            <filter val="ana.marochi@ifpr.edu.br"/>
            <filter val="ana.teodoro@ifpr.edu.br"/>
            <filter val="ana.thon@ifpr.edu.br"/>
            <filter val="anapaula@ifpr.edu.br"/>
            <filter val="anastasia.brand@ifpr.edu.br"/>
            <filter val="anderson.andrade@ifpr.edu.br"/>
            <filter val="andre.cancella@ifpr.edu.br"/>
            <filter val="andre.chudrik@ifpr.edu.br"/>
            <filter val="andrea.andrade@ifpr.edu.br"/>
            <filter val="angelo.piassetta@ifpr.edu.br"/>
            <filter val="antonio.polato@ifpr.edu.br"/>
            <filter val="ariberto.metz@ifpr.edu.br"/>
            <filter val="Bruno Henrique Meire Batista"/>
            <filter val="bruno.batista@ifpr.edu.br"/>
            <filter val="bruno.bello@ifpr.edu.br"/>
            <filter val="camila.almeida@ifpr.edu.br"/>
            <filter val="camila.quadros@ifpr.edu.br"/>
            <filter val="carlos.barao@ifpr.edu.br"/>
            <filter val="carlos.fugita@ifpr.edu.br"/>
            <filter val="carlos.rosario@ifpr.edu.br"/>
            <filter val="caroline.kretezel@ifpr.edu.br"/>
            <filter val="cassandra.tavares@ifpr.edu.br"/>
            <filter val="catharina.gondim@ifpr.edu.br"/>
            <filter val="cesar.junior@ifpr.edu.br"/>
            <filter val="cheila.santos@ifpr.edu.br"/>
            <filter val="cinthia.bonin@ifpr.edu.br"/>
            <filter val="clara.roehrig@ifpr.edu.br"/>
            <filter val="claudemiro.oliveira@ifpr.edu.br"/>
            <filter val="claudia.candido@ifpr.edu.br"/>
            <filter val="claudio.jakubiu@ifpr.edu.br"/>
            <filter val="claudio.mosson@ifpr.edu.br"/>
            <filter val="claudio.souza@ifpr.edu.br"/>
            <filter val="claudio@ifpr.edu.br"/>
            <filter val="cleberson@ifpr.edu.br"/>
            <filter val="cleonice.muller@ifpr.edu.br"/>
            <filter val="cleverson.anjos@ifpr.edu.br"/>
            <filter val="cremilton.fernandes@ifpr.edu.br"/>
            <filter val="cristina.dutra@ifpr.edu.br"/>
            <filter val="cristina@ifpr.edu.br"/>
            <filter val="daniele.oliveira@ifpr.edu.br"/>
            <filter val="danieli.bressan@ifpr.edu.br"/>
            <filter val="david.cardoso@ifpr.edu.br"/>
            <filter val="dayane.gomes@ifpr.edu.br"/>
            <filter val="deise.monteiro@ifpr.edu.br"/>
            <filter val="derdried.johann@ifpr.edu.br"/>
            <filter val="diogo.andrade@ifpr.edu.br"/>
            <filter val="diogo.ceccon@ifpr.edu.br"/>
            <filter val="douglas.oliveira@ifpr.edu.br"/>
            <filter val="ed.carlos@ifpr.edu.br"/>
            <filter val="edilaine.baiek@ifpr.edu.br"/>
            <filter val="edimaldo.oliveira@ifpr.edu.br"/>
            <filter val="edmar.silva@ifpr.edu.br"/>
            <filter val="eduardo.ramos@ifpr.edu.br"/>
            <filter val="elaine.brandt@ifpr.edu.br"/>
            <filter val="elaine.zotti@ifpr.edu.br"/>
            <filter val="elenice.carvalho@ifpr.edu.br"/>
            <filter val="ELENIR.MARLOCH@ifpr.edu.br"/>
            <filter val="eliziane.haynosz@Ifpr.edu.br"/>
            <filter val="elvis.oliveira@ifpr.edu.br"/>
            <filter val="EM ABERTO"/>
            <filter val="E-MAIL"/>
            <filter val="emanuelly.boas@ifpr.edu.br"/>
            <filter val="eneias.gomes@ifpr.edu.br"/>
            <filter val="erich.souza@ifpr.edu.br"/>
            <filter val="evandro.leonardi@ifpr.edu.br"/>
            <filter val="everaldo.souza@ifpr.edu.br"/>
            <filter val="fabiana.gottems@ifpr.edu.br"/>
            <filter val="fabiane.gouveia@ifpr.edu.br"/>
            <filter val="fabio.nazari@ifpr.edu.br"/>
            <filter val="fabio.santana@ifpr.edu.br"/>
            <filter val="fabio.santos@ifpr.edu.br"/>
            <filter val="fernanda.schraiber@ifpr.edu.br"/>
            <filter val="fernando.cardoso@ifpr.edu.br"/>
            <filter val="fernando.reis@ifpr.edu.br"/>
            <filter val="francielle.braznick@ifpr.edu.br"/>
            <filter val="francielle.manduca@ifpr.edu.br"/>
            <filter val="gabriela.costenaro@ifpr.edu.br"/>
            <filter val="geanini.brito@ifpr.edu.br"/>
            <filter val="geraldo.teixeira@ifpr.edu.br"/>
            <filter val="gisleine.bovolim@ifpr.edu.br"/>
            <filter val="gledson.bianconi@ifpr.edu.br"/>
            <filter val="graziela.pinho@ifpr.edu.br"/>
            <filter val="graziela.toller@ifpr.edu.br"/>
            <filter val="guilherme.romero@ifpr.edu.br"/>
            <filter val="helton.albiero@ifpr.edu.br"/>
            <filter val="ilson.vieira@ifpr.edu.br"/>
            <filter val="isaac.oliveira@ifpr.edu.br"/>
            <filter val="jair.peixe@ifpr.edu.br"/>
            <filter val="jamerson.gondim@ifpr.edu.br"/>
            <filter val="jaqueline.carvalho@ifpr.edu.br"/>
            <filter val="jefferson.brunelli@ifpr.edu.br"/>
            <filter val="jenifer.leite@ifpr.edu.br"/>
            <filter val="joana.nagamato@ifpr.edu.br"/>
            <filter val="joao.franca@ifpr.edu.br"/>
            <filter val="jorge.zukeran@ifpr.edu.br"/>
            <filter val="jovana.antunes@ifpr.edu.br"/>
            <filter val="judanguy@ifpr.edu.edu.br"/>
            <filter val="juliana.correa@ifpr.edu.br"/>
            <filter val="juliana.such@ifpr.edu.br"/>
            <filter val="juliano.santos@ifpr.edu.br"/>
            <filter val="julio.mello@ifpr.edu.br"/>
            <filter val="jurandir.soares@ifpr.edu.br"/>
            <filter val="klessius.guimaraes@ifpr.edu.br"/>
            <filter val="larissa.julio@ifpr.edu.br"/>
            <filter val="liane.sbardelotto@ifpr.edu.br"/>
            <filter val="lidia.emi@ifpr.edu.br"/>
            <filter val="lidia.fujikawa@ifpr.edu.br"/>
            <filter val="lisandra.nadal@ifpr.edu.br"/>
            <filter val="loeide.bezerra@ifpr.edu.br"/>
            <filter val="lorena.paz@ifpr.edu.br"/>
            <filter val="lucas.ruchel@ifpr.edu.br"/>
            <filter val="luci.iachinski@ifpr.edu.br"/>
            <filter val="luciano.ferreira@ifpr.edu.br"/>
            <filter val="luis.vonmecheln@ifpr.edu.br"/>
            <filter val="luiz.dangui@ifpr.edu.br"/>
            <filter val="luiz.howeler@ifpr.edu.br"/>
            <filter val="luiz.rocha@ifpr.edu.br"/>
            <filter val="lurdes.antunes@ifpr.edu.br"/>
            <filter val="marcelo.silva@ifpr.edu.br"/>
            <filter val="marcelo.tanaka@ifpr.edu.br"/>
            <filter val="maria.guedes@ifpr.edu.br"/>
            <filter val="maria.rossa@ifpr.edu.br"/>
            <filter val="mariana.rocha@ifpr.edu.br"/>
            <filter val="mariela.passarin@ifpr.edu.br"/>
            <filter val="marileide.mestriner@ifpr.edu.br"/>
            <filter val="marilisi.fischer@ifpr.edu.br"/>
            <filter val="maura.bulcao@ifpr.edu.br"/>
            <filter val="mauricio.kurz@ifpr.edu.br"/>
            <filter val="michele.boza@ifpr.edu.br"/>
            <filter val="miguel.luiz@ifpr.edu.br"/>
            <filter val="moises.evangelista@ifpr.edu.br"/>
            <filter val="monica.chlad@ifpr.edu.br"/>
            <filter val="monice.aquino@ifpr.edu.br"/>
            <filter val="murilo.scroccaro@ifpr.edu.br"/>
            <filter val="murilo.silva@ifpr.edu.br"/>
            <filter val="nara.florido@ifpr.edu.br"/>
            <filter val="neide.caramanico@ifpr.edu.br"/>
            <filter val="Nelson Lucyszyn Junior"/>
            <filter val="nelson.junior@ifpr.edu.br"/>
            <filter val="nilson.vieira@ifpr.edu.br"/>
            <filter val="paulo.beserra@ifpr.edu"/>
            <filter val="paulo.vergilio@ifpr.edu.br"/>
            <filter val="pierre.alves@ifpr.edu.br"/>
            <filter val="polyana.brito@ifpr.edu.br"/>
            <filter val="Rafael Leal Vitola"/>
            <filter val="rafael.rapp@ifpr.edu.br"/>
            <filter val="raphael.lage@ifpr.edu.br"/>
            <filter val="raphael.pontes@ifpr.edu.br"/>
            <filter val="raquel.sioma@ifpr.edu.br"/>
            <filter val="rejanea.matusaiki@ifpr.edu.br"/>
            <filter val="renan.marcos@ifpr.edu.br"/>
            <filter val="renata.pereira@ifpr.edu.br"/>
            <filter val="ricardo.piveta@ifpr.edu.br"/>
            <filter val="rodrigo.araujo@ifpr.edu.br"/>
            <filter val="rodrigo.kanning@ifpr.edu.br"/>
            <filter val="rodrigo.menegazzo@ifpr.edu.br"/>
            <filter val="rodrigo.ribas@ifpr.edu.br"/>
            <filter val="Rogério da Costa Silva"/>
            <filter val="rogerio.lima@ifpr.edu.br"/>
            <filter val="rogerio.siqueira@ifpr.edu.br"/>
            <filter val="ronaldo.goncalves@ifpr.edu.br"/>
            <filter val="rosane.valentim@ifpr.edu.br"/>
            <filter val="rosangela.fioreli@ifpr.edu.br"/>
            <filter val="sergio.almeida@ifpr.edu.br"/>
            <filter val="sergio.nogueira@ifpr.edu.br"/>
            <filter val="silvio.czekowski@ifpr.edu.br"/>
            <filter val="suelen.gaspi@ifpr.edu.br"/>
            <filter val="susimari.santos@ifpr.edu.br"/>
            <filter val="tais.akatsu@ifpr.edu.br"/>
            <filter val="tatiane.balbinot@ifpr.edu.br"/>
            <filter val="tatiane.varela@ifpr.edu.br"/>
            <filter val="telma.souza@ifpr.edu.br"/>
            <filter val="thais.lima@ifpr.edu.br"/>
            <filter val="thaisa.deus@ifpr.edu.br"/>
            <filter val="tiago.dopke@ifpr.edu.br"/>
            <filter val="tiago.radaskievicz"/>
            <filter val="valdenir.iotti@ifpr.edu.br"/>
            <filter val="vanderlei.padilha@ifpr.edu.br"/>
            <filter val="vanessa.nascimento"/>
            <filter val="vilmar.fernandes@ifpr.edu.br"/>
            <filter val="vitor.piccinin@ifpr.edu.br"/>
            <filter val="viviane.pereira@ifpr.edu.br"/>
            <filter val="willian.moro@ifpr.edu.br"/>
          </filters>
        </filterColumn>
      </autoFilter>
    </customSheetView>
  </customSheetViews>
  <mergeCells count="7">
    <mergeCell ref="A1:W1"/>
    <mergeCell ref="B2:D2"/>
    <mergeCell ref="F2:F3"/>
    <mergeCell ref="G2:H2"/>
    <mergeCell ref="J2:K2"/>
    <mergeCell ref="G3:H3"/>
    <mergeCell ref="J3:K3"/>
  </mergeCells>
  <conditionalFormatting sqref="K1436">
    <cfRule type="containsText" dxfId="7632" priority="1" operator="containsText" text="VIGENTE">
      <formula>NOT(ISERROR(SEARCH(("VIGENTE"),(K1436))))</formula>
    </cfRule>
  </conditionalFormatting>
  <conditionalFormatting sqref="K1436">
    <cfRule type="containsText" dxfId="7631" priority="2" operator="containsText" text="URGENTE">
      <formula>NOT(ISERROR(SEARCH(("URGENTE"),(K1436))))</formula>
    </cfRule>
  </conditionalFormatting>
  <conditionalFormatting sqref="K1436">
    <cfRule type="containsText" dxfId="7630" priority="3" operator="containsText" text="PROVIDÊNCIAS">
      <formula>NOT(ISERROR(SEARCH(("PROVIDÊNCIAS"),(K1436))))</formula>
    </cfRule>
  </conditionalFormatting>
  <conditionalFormatting sqref="K1436">
    <cfRule type="containsText" dxfId="7629" priority="4" operator="containsText" text="ENCERRADO">
      <formula>NOT(ISERROR(SEARCH(("ENCERRADO"),(K1436))))</formula>
    </cfRule>
  </conditionalFormatting>
  <conditionalFormatting sqref="K1436">
    <cfRule type="containsText" dxfId="7628" priority="5" operator="containsText" text="URGENTE">
      <formula>NOT(ISERROR(SEARCH(("URGENTE"),(K1436))))</formula>
    </cfRule>
  </conditionalFormatting>
  <conditionalFormatting sqref="K1436">
    <cfRule type="containsText" dxfId="7627" priority="6" operator="containsText" text="URGENTE">
      <formula>NOT(ISERROR(SEARCH(("URGENTE"),(K1436))))</formula>
    </cfRule>
  </conditionalFormatting>
  <conditionalFormatting sqref="K1436">
    <cfRule type="containsText" dxfId="7626" priority="7" operator="containsText" text="URGENTE">
      <formula>NOT(ISERROR(SEARCH(("URGENTE"),(K1436))))</formula>
    </cfRule>
  </conditionalFormatting>
  <conditionalFormatting sqref="K1436">
    <cfRule type="containsText" dxfId="7625" priority="8" operator="containsText" text="URGENTE">
      <formula>NOT(ISERROR(SEARCH(("URGENTE"),(K1436))))</formula>
    </cfRule>
  </conditionalFormatting>
  <conditionalFormatting sqref="K1436">
    <cfRule type="containsText" dxfId="7624" priority="9" operator="containsText" text="URGENTE">
      <formula>NOT(ISERROR(SEARCH(("URGENTE"),(K1436))))</formula>
    </cfRule>
  </conditionalFormatting>
  <conditionalFormatting sqref="K1436">
    <cfRule type="containsText" dxfId="7623" priority="10" operator="containsText" text="URGENTE">
      <formula>NOT(ISERROR(SEARCH(("URGENTE"),(K1436))))</formula>
    </cfRule>
  </conditionalFormatting>
  <conditionalFormatting sqref="K1436">
    <cfRule type="containsText" dxfId="7622" priority="11" operator="containsText" text="ENCERRADO">
      <formula>NOT(ISERROR(SEARCH(("ENCERRADO"),(K1436))))</formula>
    </cfRule>
  </conditionalFormatting>
  <conditionalFormatting sqref="K1436">
    <cfRule type="containsText" dxfId="7621" priority="12" operator="containsText" text="PROVIDÊNCIAS">
      <formula>NOT(ISERROR(SEARCH(("PROVIDÊNCIAS"),(K1436))))</formula>
    </cfRule>
  </conditionalFormatting>
  <conditionalFormatting sqref="K1436">
    <cfRule type="containsText" dxfId="7620" priority="13" operator="containsText" text="URGENTE">
      <formula>NOT(ISERROR(SEARCH(("URGENTE"),(K1436))))</formula>
    </cfRule>
  </conditionalFormatting>
  <conditionalFormatting sqref="K1436">
    <cfRule type="containsText" dxfId="7619" priority="14" operator="containsText" text="VIGENTE">
      <formula>NOT(ISERROR(SEARCH(("VIGENTE"),(K1436))))</formula>
    </cfRule>
  </conditionalFormatting>
  <conditionalFormatting sqref="K1436">
    <cfRule type="containsText" dxfId="7618" priority="15" operator="containsText" text="VIGENTE">
      <formula>NOT(ISERROR(SEARCH(("VIGENTE"),(K1436))))</formula>
    </cfRule>
  </conditionalFormatting>
  <conditionalFormatting sqref="K1436">
    <cfRule type="containsText" dxfId="7617" priority="16" operator="containsText" text="URGENTE">
      <formula>NOT(ISERROR(SEARCH(("URGENTE"),(K1436))))</formula>
    </cfRule>
  </conditionalFormatting>
  <conditionalFormatting sqref="K1436">
    <cfRule type="containsText" dxfId="7616" priority="17" operator="containsText" text="PROVIDÊNCIAS">
      <formula>NOT(ISERROR(SEARCH(("PROVIDÊNCIAS"),(K1436))))</formula>
    </cfRule>
  </conditionalFormatting>
  <conditionalFormatting sqref="K1436">
    <cfRule type="containsText" dxfId="7615" priority="18" operator="containsText" text="ENCERRADO">
      <formula>NOT(ISERROR(SEARCH(("ENCERRADO"),(K1436))))</formula>
    </cfRule>
  </conditionalFormatting>
  <conditionalFormatting sqref="K1436">
    <cfRule type="containsText" dxfId="7614" priority="19" operator="containsText" text="URGENTE">
      <formula>NOT(ISERROR(SEARCH(("URGENTE"),(K1436))))</formula>
    </cfRule>
  </conditionalFormatting>
  <conditionalFormatting sqref="K1436">
    <cfRule type="containsText" dxfId="7613" priority="20" operator="containsText" text="URGENTE">
      <formula>NOT(ISERROR(SEARCH(("URGENTE"),(K1436))))</formula>
    </cfRule>
  </conditionalFormatting>
  <conditionalFormatting sqref="K1436">
    <cfRule type="containsText" dxfId="7612" priority="21" operator="containsText" text="URGENTE">
      <formula>NOT(ISERROR(SEARCH(("URGENTE"),(K1436))))</formula>
    </cfRule>
  </conditionalFormatting>
  <conditionalFormatting sqref="K1433:K1434">
    <cfRule type="containsText" dxfId="7611" priority="22" operator="containsText" text="VIGENTE">
      <formula>NOT(ISERROR(SEARCH(("VIGENTE"),(K1433))))</formula>
    </cfRule>
  </conditionalFormatting>
  <conditionalFormatting sqref="K1433:K1434">
    <cfRule type="containsText" dxfId="7610" priority="23" operator="containsText" text="URGENTE">
      <formula>NOT(ISERROR(SEARCH(("URGENTE"),(K1433))))</formula>
    </cfRule>
  </conditionalFormatting>
  <conditionalFormatting sqref="K1433:K1434">
    <cfRule type="containsText" dxfId="7609" priority="24" operator="containsText" text="PROVIDÊNCIAS">
      <formula>NOT(ISERROR(SEARCH(("PROVIDÊNCIAS"),(K1433))))</formula>
    </cfRule>
  </conditionalFormatting>
  <conditionalFormatting sqref="K1433:K1434">
    <cfRule type="containsText" dxfId="7608" priority="25" operator="containsText" text="ENCERRADO">
      <formula>NOT(ISERROR(SEARCH(("ENCERRADO"),(K1433))))</formula>
    </cfRule>
  </conditionalFormatting>
  <conditionalFormatting sqref="K1433:K1434">
    <cfRule type="containsText" dxfId="7607" priority="26" operator="containsText" text="URGENTE">
      <formula>NOT(ISERROR(SEARCH(("URGENTE"),(K1433))))</formula>
    </cfRule>
  </conditionalFormatting>
  <conditionalFormatting sqref="K1433:K1434">
    <cfRule type="containsText" dxfId="7606" priority="27" operator="containsText" text="URGENTE">
      <formula>NOT(ISERROR(SEARCH(("URGENTE"),(K1433))))</formula>
    </cfRule>
  </conditionalFormatting>
  <conditionalFormatting sqref="K1433:K1434">
    <cfRule type="containsText" dxfId="7605" priority="28" operator="containsText" text="URGENTE">
      <formula>NOT(ISERROR(SEARCH(("URGENTE"),(K1433))))</formula>
    </cfRule>
  </conditionalFormatting>
  <conditionalFormatting sqref="K1433:K1434">
    <cfRule type="containsText" dxfId="7604" priority="29" operator="containsText" text="URGENTE">
      <formula>NOT(ISERROR(SEARCH(("URGENTE"),(K1433))))</formula>
    </cfRule>
  </conditionalFormatting>
  <conditionalFormatting sqref="K1433:K1434">
    <cfRule type="containsText" dxfId="7603" priority="30" operator="containsText" text="URGENTE">
      <formula>NOT(ISERROR(SEARCH(("URGENTE"),(K1433))))</formula>
    </cfRule>
  </conditionalFormatting>
  <conditionalFormatting sqref="K1433:K1434">
    <cfRule type="containsText" dxfId="7602" priority="31" operator="containsText" text="URGENTE">
      <formula>NOT(ISERROR(SEARCH(("URGENTE"),(K1433))))</formula>
    </cfRule>
  </conditionalFormatting>
  <conditionalFormatting sqref="K1433:K1434">
    <cfRule type="containsText" dxfId="7601" priority="32" operator="containsText" text="ENCERRADO">
      <formula>NOT(ISERROR(SEARCH(("ENCERRADO"),(K1433))))</formula>
    </cfRule>
  </conditionalFormatting>
  <conditionalFormatting sqref="K1433:K1434">
    <cfRule type="containsText" dxfId="7600" priority="33" operator="containsText" text="PROVIDÊNCIAS">
      <formula>NOT(ISERROR(SEARCH(("PROVIDÊNCIAS"),(K1433))))</formula>
    </cfRule>
  </conditionalFormatting>
  <conditionalFormatting sqref="K1433:K1434">
    <cfRule type="containsText" dxfId="7599" priority="34" operator="containsText" text="URGENTE">
      <formula>NOT(ISERROR(SEARCH(("URGENTE"),(K1433))))</formula>
    </cfRule>
  </conditionalFormatting>
  <conditionalFormatting sqref="K1433:K1434">
    <cfRule type="containsText" dxfId="7598" priority="35" operator="containsText" text="VIGENTE">
      <formula>NOT(ISERROR(SEARCH(("VIGENTE"),(K1433))))</formula>
    </cfRule>
  </conditionalFormatting>
  <conditionalFormatting sqref="K1433:K1434 L1433:L1434">
    <cfRule type="containsText" dxfId="7597" priority="36" operator="containsText" text="VIGENTE">
      <formula>NOT(ISERROR(SEARCH(("VIGENTE"),(K1433))))</formula>
    </cfRule>
  </conditionalFormatting>
  <conditionalFormatting sqref="K1433:K1434 L1433:L1434">
    <cfRule type="containsText" dxfId="7596" priority="37" operator="containsText" text="URGENTE">
      <formula>NOT(ISERROR(SEARCH(("URGENTE"),(K1433))))</formula>
    </cfRule>
  </conditionalFormatting>
  <conditionalFormatting sqref="K1433:K1434 L1433:L1434">
    <cfRule type="containsText" dxfId="7595" priority="38" operator="containsText" text="PROVIDÊNCIAS">
      <formula>NOT(ISERROR(SEARCH(("PROVIDÊNCIAS"),(K1433))))</formula>
    </cfRule>
  </conditionalFormatting>
  <conditionalFormatting sqref="K1433:K1434 L1433:L1434">
    <cfRule type="containsText" dxfId="7594" priority="39" operator="containsText" text="ENCERRADO">
      <formula>NOT(ISERROR(SEARCH(("ENCERRADO"),(K1433))))</formula>
    </cfRule>
  </conditionalFormatting>
  <conditionalFormatting sqref="K1433:K1434 L1433:L1434">
    <cfRule type="containsText" dxfId="7593" priority="40" operator="containsText" text="URGENTE">
      <formula>NOT(ISERROR(SEARCH(("URGENTE"),(K1433))))</formula>
    </cfRule>
  </conditionalFormatting>
  <conditionalFormatting sqref="K1433:K1434 L1433:L1434">
    <cfRule type="containsText" dxfId="7592" priority="41" operator="containsText" text="URGENTE">
      <formula>NOT(ISERROR(SEARCH(("URGENTE"),(K1433))))</formula>
    </cfRule>
  </conditionalFormatting>
  <conditionalFormatting sqref="K1433:K1434 L1433:L1434">
    <cfRule type="containsText" dxfId="7591" priority="42" operator="containsText" text="URGENTE">
      <formula>NOT(ISERROR(SEARCH(("URGENTE"),(K1433))))</formula>
    </cfRule>
  </conditionalFormatting>
  <conditionalFormatting sqref="K989">
    <cfRule type="containsText" dxfId="7590" priority="43" operator="containsText" text="VIGENTE">
      <formula>NOT(ISERROR(SEARCH(("VIGENTE"),(K989))))</formula>
    </cfRule>
  </conditionalFormatting>
  <conditionalFormatting sqref="K989">
    <cfRule type="containsText" dxfId="7589" priority="44" operator="containsText" text="URGENTE">
      <formula>NOT(ISERROR(SEARCH(("URGENTE"),(K989))))</formula>
    </cfRule>
  </conditionalFormatting>
  <conditionalFormatting sqref="K989">
    <cfRule type="containsText" dxfId="7588" priority="45" operator="containsText" text="PROVIDÊNCIAS">
      <formula>NOT(ISERROR(SEARCH(("PROVIDÊNCIAS"),(K989))))</formula>
    </cfRule>
  </conditionalFormatting>
  <conditionalFormatting sqref="K989">
    <cfRule type="containsText" dxfId="7587" priority="46" operator="containsText" text="ENCERRADO">
      <formula>NOT(ISERROR(SEARCH(("ENCERRADO"),(K989))))</formula>
    </cfRule>
  </conditionalFormatting>
  <conditionalFormatting sqref="K989">
    <cfRule type="containsText" dxfId="7586" priority="47" operator="containsText" text="URGENTE">
      <formula>NOT(ISERROR(SEARCH(("URGENTE"),(K989))))</formula>
    </cfRule>
  </conditionalFormatting>
  <conditionalFormatting sqref="K989">
    <cfRule type="containsText" dxfId="7585" priority="48" operator="containsText" text="URGENTE">
      <formula>NOT(ISERROR(SEARCH(("URGENTE"),(K989))))</formula>
    </cfRule>
  </conditionalFormatting>
  <conditionalFormatting sqref="K989">
    <cfRule type="containsText" dxfId="7584" priority="49" operator="containsText" text="URGENTE">
      <formula>NOT(ISERROR(SEARCH(("URGENTE"),(K989))))</formula>
    </cfRule>
  </conditionalFormatting>
  <conditionalFormatting sqref="K989">
    <cfRule type="containsText" dxfId="7583" priority="50" operator="containsText" text="URGENTE">
      <formula>NOT(ISERROR(SEARCH(("URGENTE"),(K989))))</formula>
    </cfRule>
  </conditionalFormatting>
  <conditionalFormatting sqref="K989">
    <cfRule type="containsText" dxfId="7582" priority="51" operator="containsText" text="URGENTE">
      <formula>NOT(ISERROR(SEARCH(("URGENTE"),(K989))))</formula>
    </cfRule>
  </conditionalFormatting>
  <conditionalFormatting sqref="K989">
    <cfRule type="containsText" dxfId="7581" priority="52" operator="containsText" text="URGENTE">
      <formula>NOT(ISERROR(SEARCH(("URGENTE"),(K989))))</formula>
    </cfRule>
  </conditionalFormatting>
  <conditionalFormatting sqref="K989">
    <cfRule type="containsText" dxfId="7580" priority="53" operator="containsText" text="ENCERRADO">
      <formula>NOT(ISERROR(SEARCH(("ENCERRADO"),(K989))))</formula>
    </cfRule>
  </conditionalFormatting>
  <conditionalFormatting sqref="K989">
    <cfRule type="containsText" dxfId="7579" priority="54" operator="containsText" text="PROVIDÊNCIAS">
      <formula>NOT(ISERROR(SEARCH(("PROVIDÊNCIAS"),(K989))))</formula>
    </cfRule>
  </conditionalFormatting>
  <conditionalFormatting sqref="K989">
    <cfRule type="containsText" dxfId="7578" priority="55" operator="containsText" text="URGENTE">
      <formula>NOT(ISERROR(SEARCH(("URGENTE"),(K989))))</formula>
    </cfRule>
  </conditionalFormatting>
  <conditionalFormatting sqref="K989">
    <cfRule type="containsText" dxfId="7577" priority="56" operator="containsText" text="VIGENTE">
      <formula>NOT(ISERROR(SEARCH(("VIGENTE"),(K989))))</formula>
    </cfRule>
  </conditionalFormatting>
  <conditionalFormatting sqref="K989">
    <cfRule type="containsText" dxfId="7576" priority="57" operator="containsText" text="VIGENTE">
      <formula>NOT(ISERROR(SEARCH(("VIGENTE"),(K989))))</formula>
    </cfRule>
  </conditionalFormatting>
  <conditionalFormatting sqref="K989">
    <cfRule type="containsText" dxfId="7575" priority="58" operator="containsText" text="URGENTE">
      <formula>NOT(ISERROR(SEARCH(("URGENTE"),(K989))))</formula>
    </cfRule>
  </conditionalFormatting>
  <conditionalFormatting sqref="K989">
    <cfRule type="containsText" dxfId="7574" priority="59" operator="containsText" text="PROVIDÊNCIAS">
      <formula>NOT(ISERROR(SEARCH(("PROVIDÊNCIAS"),(K989))))</formula>
    </cfRule>
  </conditionalFormatting>
  <conditionalFormatting sqref="K989">
    <cfRule type="containsText" dxfId="7573" priority="60" operator="containsText" text="ENCERRADO">
      <formula>NOT(ISERROR(SEARCH(("ENCERRADO"),(K989))))</formula>
    </cfRule>
  </conditionalFormatting>
  <conditionalFormatting sqref="K989">
    <cfRule type="containsText" dxfId="7572" priority="61" operator="containsText" text="URGENTE">
      <formula>NOT(ISERROR(SEARCH(("URGENTE"),(K989))))</formula>
    </cfRule>
  </conditionalFormatting>
  <conditionalFormatting sqref="K989">
    <cfRule type="containsText" dxfId="7571" priority="62" operator="containsText" text="URGENTE">
      <formula>NOT(ISERROR(SEARCH(("URGENTE"),(K989))))</formula>
    </cfRule>
  </conditionalFormatting>
  <conditionalFormatting sqref="K989">
    <cfRule type="containsText" dxfId="7570" priority="63" operator="containsText" text="URGENTE">
      <formula>NOT(ISERROR(SEARCH(("URGENTE"),(K989))))</formula>
    </cfRule>
  </conditionalFormatting>
  <conditionalFormatting sqref="K1406:K1408">
    <cfRule type="containsText" dxfId="7569" priority="64" operator="containsText" text="VIGENTE">
      <formula>NOT(ISERROR(SEARCH(("VIGENTE"),(K1406))))</formula>
    </cfRule>
  </conditionalFormatting>
  <conditionalFormatting sqref="K1406:K1408">
    <cfRule type="containsText" dxfId="7568" priority="65" operator="containsText" text="URGENTE">
      <formula>NOT(ISERROR(SEARCH(("URGENTE"),(K1406))))</formula>
    </cfRule>
  </conditionalFormatting>
  <conditionalFormatting sqref="K1406:K1408">
    <cfRule type="containsText" dxfId="7567" priority="66" operator="containsText" text="PROVIDÊNCIAS">
      <formula>NOT(ISERROR(SEARCH(("PROVIDÊNCIAS"),(K1406))))</formula>
    </cfRule>
  </conditionalFormatting>
  <conditionalFormatting sqref="K1406:K1408">
    <cfRule type="containsText" dxfId="7566" priority="67" operator="containsText" text="ENCERRADO">
      <formula>NOT(ISERROR(SEARCH(("ENCERRADO"),(K1406))))</formula>
    </cfRule>
  </conditionalFormatting>
  <conditionalFormatting sqref="K1406:K1408">
    <cfRule type="containsText" dxfId="7565" priority="68" operator="containsText" text="URGENTE">
      <formula>NOT(ISERROR(SEARCH(("URGENTE"),(K1406))))</formula>
    </cfRule>
  </conditionalFormatting>
  <conditionalFormatting sqref="K1406:K1408">
    <cfRule type="containsText" dxfId="7564" priority="69" operator="containsText" text="URGENTE">
      <formula>NOT(ISERROR(SEARCH(("URGENTE"),(K1406))))</formula>
    </cfRule>
  </conditionalFormatting>
  <conditionalFormatting sqref="K1406:K1408">
    <cfRule type="containsText" dxfId="7563" priority="70" operator="containsText" text="URGENTE">
      <formula>NOT(ISERROR(SEARCH(("URGENTE"),(K1406))))</formula>
    </cfRule>
  </conditionalFormatting>
  <conditionalFormatting sqref="K1406:K1408">
    <cfRule type="containsText" dxfId="7562" priority="71" operator="containsText" text="URGENTE">
      <formula>NOT(ISERROR(SEARCH(("URGENTE"),(K1406))))</formula>
    </cfRule>
  </conditionalFormatting>
  <conditionalFormatting sqref="K1406:K1408">
    <cfRule type="containsText" dxfId="7561" priority="72" operator="containsText" text="URGENTE">
      <formula>NOT(ISERROR(SEARCH(("URGENTE"),(K1406))))</formula>
    </cfRule>
  </conditionalFormatting>
  <conditionalFormatting sqref="K1406:K1408">
    <cfRule type="containsText" dxfId="7560" priority="73" operator="containsText" text="URGENTE">
      <formula>NOT(ISERROR(SEARCH(("URGENTE"),(K1406))))</formula>
    </cfRule>
  </conditionalFormatting>
  <conditionalFormatting sqref="K1406:K1408">
    <cfRule type="containsText" dxfId="7559" priority="74" operator="containsText" text="ENCERRADO">
      <formula>NOT(ISERROR(SEARCH(("ENCERRADO"),(K1406))))</formula>
    </cfRule>
  </conditionalFormatting>
  <conditionalFormatting sqref="K1406:K1408">
    <cfRule type="containsText" dxfId="7558" priority="75" operator="containsText" text="PROVIDÊNCIAS">
      <formula>NOT(ISERROR(SEARCH(("PROVIDÊNCIAS"),(K1406))))</formula>
    </cfRule>
  </conditionalFormatting>
  <conditionalFormatting sqref="K1406:K1408">
    <cfRule type="containsText" dxfId="7557" priority="76" operator="containsText" text="URGENTE">
      <formula>NOT(ISERROR(SEARCH(("URGENTE"),(K1406))))</formula>
    </cfRule>
  </conditionalFormatting>
  <conditionalFormatting sqref="K1406:K1408">
    <cfRule type="containsText" dxfId="7556" priority="77" operator="containsText" text="VIGENTE">
      <formula>NOT(ISERROR(SEARCH(("VIGENTE"),(K1406))))</formula>
    </cfRule>
  </conditionalFormatting>
  <conditionalFormatting sqref="K1406:K1408 L1406:L1408">
    <cfRule type="containsText" dxfId="7555" priority="78" operator="containsText" text="VIGENTE">
      <formula>NOT(ISERROR(SEARCH(("VIGENTE"),(K1406))))</formula>
    </cfRule>
  </conditionalFormatting>
  <conditionalFormatting sqref="K1406:K1408 L1406:L1408">
    <cfRule type="containsText" dxfId="7554" priority="79" operator="containsText" text="URGENTE">
      <formula>NOT(ISERROR(SEARCH(("URGENTE"),(K1406))))</formula>
    </cfRule>
  </conditionalFormatting>
  <conditionalFormatting sqref="K1406:K1408 L1406:L1408">
    <cfRule type="containsText" dxfId="7553" priority="80" operator="containsText" text="PROVIDÊNCIAS">
      <formula>NOT(ISERROR(SEARCH(("PROVIDÊNCIAS"),(K1406))))</formula>
    </cfRule>
  </conditionalFormatting>
  <conditionalFormatting sqref="K1406:K1408 L1406:L1408">
    <cfRule type="containsText" dxfId="7552" priority="81" operator="containsText" text="ENCERRADO">
      <formula>NOT(ISERROR(SEARCH(("ENCERRADO"),(K1406))))</formula>
    </cfRule>
  </conditionalFormatting>
  <conditionalFormatting sqref="K1406:K1408 L1406:L1408">
    <cfRule type="containsText" dxfId="7551" priority="82" operator="containsText" text="URGENTE">
      <formula>NOT(ISERROR(SEARCH(("URGENTE"),(K1406))))</formula>
    </cfRule>
  </conditionalFormatting>
  <conditionalFormatting sqref="K1406:K1408 L1406:L1408">
    <cfRule type="containsText" dxfId="7550" priority="83" operator="containsText" text="URGENTE">
      <formula>NOT(ISERROR(SEARCH(("URGENTE"),(K1406))))</formula>
    </cfRule>
  </conditionalFormatting>
  <conditionalFormatting sqref="K1406:K1408 L1406:L1408">
    <cfRule type="containsText" dxfId="7549" priority="84" operator="containsText" text="URGENTE">
      <formula>NOT(ISERROR(SEARCH(("URGENTE"),(K1406))))</formula>
    </cfRule>
  </conditionalFormatting>
  <conditionalFormatting sqref="K1373:K1374">
    <cfRule type="containsText" dxfId="7548" priority="85" operator="containsText" text="URGENTE">
      <formula>NOT(ISERROR(SEARCH(("URGENTE"),(K1373))))</formula>
    </cfRule>
  </conditionalFormatting>
  <conditionalFormatting sqref="K1373:K1374">
    <cfRule type="containsText" dxfId="7547" priority="86" operator="containsText" text="URGENTE">
      <formula>NOT(ISERROR(SEARCH(("URGENTE"),(K1373))))</formula>
    </cfRule>
  </conditionalFormatting>
  <conditionalFormatting sqref="K1373:K1374">
    <cfRule type="containsText" dxfId="7546" priority="87" operator="containsText" text="URGENTE">
      <formula>NOT(ISERROR(SEARCH(("URGENTE"),(K1373))))</formula>
    </cfRule>
  </conditionalFormatting>
  <conditionalFormatting sqref="K1373:K1374">
    <cfRule type="containsText" dxfId="7545" priority="88" operator="containsText" text="ENCERRADO">
      <formula>NOT(ISERROR(SEARCH(("ENCERRADO"),(K1373))))</formula>
    </cfRule>
  </conditionalFormatting>
  <conditionalFormatting sqref="K1373:K1374">
    <cfRule type="containsText" dxfId="7544" priority="89" operator="containsText" text="PROVIDÊNCIAS">
      <formula>NOT(ISERROR(SEARCH(("PROVIDÊNCIAS"),(K1373))))</formula>
    </cfRule>
  </conditionalFormatting>
  <conditionalFormatting sqref="K1373:K1374">
    <cfRule type="containsText" dxfId="7543" priority="90" operator="containsText" text="URGENTE">
      <formula>NOT(ISERROR(SEARCH(("URGENTE"),(K1373))))</formula>
    </cfRule>
  </conditionalFormatting>
  <conditionalFormatting sqref="K1373:K1374">
    <cfRule type="containsText" dxfId="7542" priority="91" operator="containsText" text="VIGENTE">
      <formula>NOT(ISERROR(SEARCH(("VIGENTE"),(K1373))))</formula>
    </cfRule>
  </conditionalFormatting>
  <conditionalFormatting sqref="K1373:K1374">
    <cfRule type="containsText" dxfId="7541" priority="92" operator="containsText" text="VIGENTE">
      <formula>NOT(ISERROR(SEARCH(("VIGENTE"),(K1373))))</formula>
    </cfRule>
  </conditionalFormatting>
  <conditionalFormatting sqref="K1373:K1374">
    <cfRule type="containsText" dxfId="7540" priority="93" operator="containsText" text="URGENTE">
      <formula>NOT(ISERROR(SEARCH(("URGENTE"),(K1373))))</formula>
    </cfRule>
  </conditionalFormatting>
  <conditionalFormatting sqref="K1373:K1374">
    <cfRule type="containsText" dxfId="7539" priority="94" operator="containsText" text="PROVIDÊNCIAS">
      <formula>NOT(ISERROR(SEARCH(("PROVIDÊNCIAS"),(K1373))))</formula>
    </cfRule>
  </conditionalFormatting>
  <conditionalFormatting sqref="K1373:K1374">
    <cfRule type="containsText" dxfId="7538" priority="95" operator="containsText" text="ENCERRADO">
      <formula>NOT(ISERROR(SEARCH(("ENCERRADO"),(K1373))))</formula>
    </cfRule>
  </conditionalFormatting>
  <conditionalFormatting sqref="K1373:K1374">
    <cfRule type="containsText" dxfId="7537" priority="96" operator="containsText" text="URGENTE">
      <formula>NOT(ISERROR(SEARCH(("URGENTE"),(K1373))))</formula>
    </cfRule>
  </conditionalFormatting>
  <conditionalFormatting sqref="K1373:K1374">
    <cfRule type="containsText" dxfId="7536" priority="97" operator="containsText" text="URGENTE">
      <formula>NOT(ISERROR(SEARCH(("URGENTE"),(K1373))))</formula>
    </cfRule>
  </conditionalFormatting>
  <conditionalFormatting sqref="K1373:K1374">
    <cfRule type="containsText" dxfId="7535" priority="98" operator="containsText" text="URGENTE">
      <formula>NOT(ISERROR(SEARCH(("URGENTE"),(K1373))))</formula>
    </cfRule>
  </conditionalFormatting>
  <conditionalFormatting sqref="K1373:K1374">
    <cfRule type="containsText" dxfId="7534" priority="99" operator="containsText" text="URGENTE">
      <formula>NOT(ISERROR(SEARCH(("URGENTE"),(K1373))))</formula>
    </cfRule>
  </conditionalFormatting>
  <conditionalFormatting sqref="K1373:K1374">
    <cfRule type="containsText" dxfId="7533" priority="100" operator="containsText" text="URGENTE">
      <formula>NOT(ISERROR(SEARCH(("URGENTE"),(K1373))))</formula>
    </cfRule>
  </conditionalFormatting>
  <conditionalFormatting sqref="K1373:K1374">
    <cfRule type="containsText" dxfId="7532" priority="101" operator="containsText" text="URGENTE">
      <formula>NOT(ISERROR(SEARCH(("URGENTE"),(K1373))))</formula>
    </cfRule>
  </conditionalFormatting>
  <conditionalFormatting sqref="K1373:K1374">
    <cfRule type="containsText" dxfId="7531" priority="102" operator="containsText" text="ENCERRADO">
      <formula>NOT(ISERROR(SEARCH(("ENCERRADO"),(K1373))))</formula>
    </cfRule>
  </conditionalFormatting>
  <conditionalFormatting sqref="K1373:K1374">
    <cfRule type="containsText" dxfId="7530" priority="103" operator="containsText" text="PROVIDÊNCIAS">
      <formula>NOT(ISERROR(SEARCH(("PROVIDÊNCIAS"),(K1373))))</formula>
    </cfRule>
  </conditionalFormatting>
  <conditionalFormatting sqref="K1373:K1374">
    <cfRule type="containsText" dxfId="7529" priority="104" operator="containsText" text="URGENTE">
      <formula>NOT(ISERROR(SEARCH(("URGENTE"),(K1373))))</formula>
    </cfRule>
  </conditionalFormatting>
  <conditionalFormatting sqref="K1373:K1374">
    <cfRule type="containsText" dxfId="7528" priority="105" operator="containsText" text="VIGENTE">
      <formula>NOT(ISERROR(SEARCH(("VIGENTE"),(K1373))))</formula>
    </cfRule>
  </conditionalFormatting>
  <conditionalFormatting sqref="K470">
    <cfRule type="containsText" dxfId="7527" priority="106" operator="containsText" text="VIGENTE">
      <formula>NOT(ISERROR(SEARCH(("VIGENTE"),(K470))))</formula>
    </cfRule>
  </conditionalFormatting>
  <conditionalFormatting sqref="K470">
    <cfRule type="containsText" dxfId="7526" priority="107" operator="containsText" text="URGENTE">
      <formula>NOT(ISERROR(SEARCH(("URGENTE"),(K470))))</formula>
    </cfRule>
  </conditionalFormatting>
  <conditionalFormatting sqref="K470">
    <cfRule type="containsText" dxfId="7525" priority="108" operator="containsText" text="PROVIDÊNCIAS">
      <formula>NOT(ISERROR(SEARCH(("PROVIDÊNCIAS"),(K470))))</formula>
    </cfRule>
  </conditionalFormatting>
  <conditionalFormatting sqref="K470">
    <cfRule type="containsText" dxfId="7524" priority="109" operator="containsText" text="ENCERRADO">
      <formula>NOT(ISERROR(SEARCH(("ENCERRADO"),(K470))))</formula>
    </cfRule>
  </conditionalFormatting>
  <conditionalFormatting sqref="K470">
    <cfRule type="containsText" dxfId="7523" priority="110" operator="containsText" text="URGENTE">
      <formula>NOT(ISERROR(SEARCH(("URGENTE"),(K470))))</formula>
    </cfRule>
  </conditionalFormatting>
  <conditionalFormatting sqref="K470">
    <cfRule type="containsText" dxfId="7522" priority="111" operator="containsText" text="URGENTE">
      <formula>NOT(ISERROR(SEARCH(("URGENTE"),(K470))))</formula>
    </cfRule>
  </conditionalFormatting>
  <conditionalFormatting sqref="K470">
    <cfRule type="containsText" dxfId="7521" priority="112" operator="containsText" text="URGENTE">
      <formula>NOT(ISERROR(SEARCH(("URGENTE"),(K470))))</formula>
    </cfRule>
  </conditionalFormatting>
  <conditionalFormatting sqref="K470">
    <cfRule type="containsText" dxfId="7520" priority="113" operator="containsText" text="URGENTE">
      <formula>NOT(ISERROR(SEARCH(("URGENTE"),(K470))))</formula>
    </cfRule>
  </conditionalFormatting>
  <conditionalFormatting sqref="K470">
    <cfRule type="containsText" dxfId="7519" priority="114" operator="containsText" text="URGENTE">
      <formula>NOT(ISERROR(SEARCH(("URGENTE"),(K470))))</formula>
    </cfRule>
  </conditionalFormatting>
  <conditionalFormatting sqref="K470">
    <cfRule type="containsText" dxfId="7518" priority="115" operator="containsText" text="URGENTE">
      <formula>NOT(ISERROR(SEARCH(("URGENTE"),(K470))))</formula>
    </cfRule>
  </conditionalFormatting>
  <conditionalFormatting sqref="K470">
    <cfRule type="containsText" dxfId="7517" priority="116" operator="containsText" text="ENCERRADO">
      <formula>NOT(ISERROR(SEARCH(("ENCERRADO"),(K470))))</formula>
    </cfRule>
  </conditionalFormatting>
  <conditionalFormatting sqref="K470">
    <cfRule type="containsText" dxfId="7516" priority="117" operator="containsText" text="PROVIDÊNCIAS">
      <formula>NOT(ISERROR(SEARCH(("PROVIDÊNCIAS"),(K470))))</formula>
    </cfRule>
  </conditionalFormatting>
  <conditionalFormatting sqref="K470">
    <cfRule type="containsText" dxfId="7515" priority="118" operator="containsText" text="URGENTE">
      <formula>NOT(ISERROR(SEARCH(("URGENTE"),(K470))))</formula>
    </cfRule>
  </conditionalFormatting>
  <conditionalFormatting sqref="K470">
    <cfRule type="containsText" dxfId="7514" priority="119" operator="containsText" text="VIGENTE">
      <formula>NOT(ISERROR(SEARCH(("VIGENTE"),(K470))))</formula>
    </cfRule>
  </conditionalFormatting>
  <conditionalFormatting sqref="K470">
    <cfRule type="containsText" dxfId="7513" priority="120" operator="containsText" text="VIGENTE">
      <formula>NOT(ISERROR(SEARCH(("VIGENTE"),(K470))))</formula>
    </cfRule>
  </conditionalFormatting>
  <conditionalFormatting sqref="K470">
    <cfRule type="containsText" dxfId="7512" priority="121" operator="containsText" text="URGENTE">
      <formula>NOT(ISERROR(SEARCH(("URGENTE"),(K470))))</formula>
    </cfRule>
  </conditionalFormatting>
  <conditionalFormatting sqref="K470">
    <cfRule type="containsText" dxfId="7511" priority="122" operator="containsText" text="PROVIDÊNCIAS">
      <formula>NOT(ISERROR(SEARCH(("PROVIDÊNCIAS"),(K470))))</formula>
    </cfRule>
  </conditionalFormatting>
  <conditionalFormatting sqref="K470">
    <cfRule type="containsText" dxfId="7510" priority="123" operator="containsText" text="ENCERRADO">
      <formula>NOT(ISERROR(SEARCH(("ENCERRADO"),(K470))))</formula>
    </cfRule>
  </conditionalFormatting>
  <conditionalFormatting sqref="K470">
    <cfRule type="containsText" dxfId="7509" priority="124" operator="containsText" text="URGENTE">
      <formula>NOT(ISERROR(SEARCH(("URGENTE"),(K470))))</formula>
    </cfRule>
  </conditionalFormatting>
  <conditionalFormatting sqref="K470">
    <cfRule type="containsText" dxfId="7508" priority="125" operator="containsText" text="URGENTE">
      <formula>NOT(ISERROR(SEARCH(("URGENTE"),(K470))))</formula>
    </cfRule>
  </conditionalFormatting>
  <conditionalFormatting sqref="K470">
    <cfRule type="containsText" dxfId="7507" priority="126" operator="containsText" text="URGENTE">
      <formula>NOT(ISERROR(SEARCH(("URGENTE"),(K470))))</formula>
    </cfRule>
  </conditionalFormatting>
  <conditionalFormatting sqref="K1412">
    <cfRule type="containsText" dxfId="7506" priority="127" operator="containsText" text="VIGENTE">
      <formula>NOT(ISERROR(SEARCH(("VIGENTE"),(K1412))))</formula>
    </cfRule>
  </conditionalFormatting>
  <conditionalFormatting sqref="K1412">
    <cfRule type="containsText" dxfId="7505" priority="128" operator="containsText" text="URGENTE">
      <formula>NOT(ISERROR(SEARCH(("URGENTE"),(K1412))))</formula>
    </cfRule>
  </conditionalFormatting>
  <conditionalFormatting sqref="K1412">
    <cfRule type="containsText" dxfId="7504" priority="129" operator="containsText" text="PROVIDÊNCIAS">
      <formula>NOT(ISERROR(SEARCH(("PROVIDÊNCIAS"),(K1412))))</formula>
    </cfRule>
  </conditionalFormatting>
  <conditionalFormatting sqref="K1412">
    <cfRule type="containsText" dxfId="7503" priority="130" operator="containsText" text="ENCERRADO">
      <formula>NOT(ISERROR(SEARCH(("ENCERRADO"),(K1412))))</formula>
    </cfRule>
  </conditionalFormatting>
  <conditionalFormatting sqref="K1412">
    <cfRule type="containsText" dxfId="7502" priority="131" operator="containsText" text="URGENTE">
      <formula>NOT(ISERROR(SEARCH(("URGENTE"),(K1412))))</formula>
    </cfRule>
  </conditionalFormatting>
  <conditionalFormatting sqref="K1412">
    <cfRule type="containsText" dxfId="7501" priority="132" operator="containsText" text="URGENTE">
      <formula>NOT(ISERROR(SEARCH(("URGENTE"),(K1412))))</formula>
    </cfRule>
  </conditionalFormatting>
  <conditionalFormatting sqref="K1412">
    <cfRule type="containsText" dxfId="7500" priority="133" operator="containsText" text="URGENTE">
      <formula>NOT(ISERROR(SEARCH(("URGENTE"),(K1412))))</formula>
    </cfRule>
  </conditionalFormatting>
  <conditionalFormatting sqref="K1412">
    <cfRule type="containsText" dxfId="7499" priority="134" operator="containsText" text="URGENTE">
      <formula>NOT(ISERROR(SEARCH(("URGENTE"),(K1412))))</formula>
    </cfRule>
  </conditionalFormatting>
  <conditionalFormatting sqref="K1412">
    <cfRule type="containsText" dxfId="7498" priority="135" operator="containsText" text="URGENTE">
      <formula>NOT(ISERROR(SEARCH(("URGENTE"),(K1412))))</formula>
    </cfRule>
  </conditionalFormatting>
  <conditionalFormatting sqref="K1412">
    <cfRule type="containsText" dxfId="7497" priority="136" operator="containsText" text="URGENTE">
      <formula>NOT(ISERROR(SEARCH(("URGENTE"),(K1412))))</formula>
    </cfRule>
  </conditionalFormatting>
  <conditionalFormatting sqref="K1412">
    <cfRule type="containsText" dxfId="7496" priority="137" operator="containsText" text="ENCERRADO">
      <formula>NOT(ISERROR(SEARCH(("ENCERRADO"),(K1412))))</formula>
    </cfRule>
  </conditionalFormatting>
  <conditionalFormatting sqref="K1412">
    <cfRule type="containsText" dxfId="7495" priority="138" operator="containsText" text="PROVIDÊNCIAS">
      <formula>NOT(ISERROR(SEARCH(("PROVIDÊNCIAS"),(K1412))))</formula>
    </cfRule>
  </conditionalFormatting>
  <conditionalFormatting sqref="K1412">
    <cfRule type="containsText" dxfId="7494" priority="139" operator="containsText" text="URGENTE">
      <formula>NOT(ISERROR(SEARCH(("URGENTE"),(K1412))))</formula>
    </cfRule>
  </conditionalFormatting>
  <conditionalFormatting sqref="K1412">
    <cfRule type="containsText" dxfId="7493" priority="140" operator="containsText" text="VIGENTE">
      <formula>NOT(ISERROR(SEARCH(("VIGENTE"),(K1412))))</formula>
    </cfRule>
  </conditionalFormatting>
  <conditionalFormatting sqref="K1412 L1412">
    <cfRule type="containsText" dxfId="7492" priority="141" operator="containsText" text="URGENTE">
      <formula>NOT(ISERROR(SEARCH(("URGENTE"),(K1412))))</formula>
    </cfRule>
  </conditionalFormatting>
  <conditionalFormatting sqref="K1412 L1412">
    <cfRule type="containsText" dxfId="7491" priority="142" operator="containsText" text="URGENTE">
      <formula>NOT(ISERROR(SEARCH(("URGENTE"),(K1412))))</formula>
    </cfRule>
  </conditionalFormatting>
  <conditionalFormatting sqref="K1412 L1412">
    <cfRule type="containsText" dxfId="7490" priority="143" operator="containsText" text="URGENTE">
      <formula>NOT(ISERROR(SEARCH(("URGENTE"),(K1412))))</formula>
    </cfRule>
  </conditionalFormatting>
  <conditionalFormatting sqref="K1412 L1412">
    <cfRule type="containsText" dxfId="7489" priority="144" operator="containsText" text="ENCERRADO">
      <formula>NOT(ISERROR(SEARCH(("ENCERRADO"),(K1412))))</formula>
    </cfRule>
  </conditionalFormatting>
  <conditionalFormatting sqref="K1412 L1412">
    <cfRule type="containsText" dxfId="7488" priority="145" operator="containsText" text="PROVIDÊNCIAS">
      <formula>NOT(ISERROR(SEARCH(("PROVIDÊNCIAS"),(K1412))))</formula>
    </cfRule>
  </conditionalFormatting>
  <conditionalFormatting sqref="K1412 L1412">
    <cfRule type="containsText" dxfId="7487" priority="146" operator="containsText" text="URGENTE">
      <formula>NOT(ISERROR(SEARCH(("URGENTE"),(K1412))))</formula>
    </cfRule>
  </conditionalFormatting>
  <conditionalFormatting sqref="K1412 L1412">
    <cfRule type="containsText" dxfId="7486" priority="147" operator="containsText" text="VIGENTE">
      <formula>NOT(ISERROR(SEARCH(("VIGENTE"),(K1412))))</formula>
    </cfRule>
  </conditionalFormatting>
  <conditionalFormatting sqref="K1405 L1405">
    <cfRule type="containsText" dxfId="7485" priority="148" operator="containsText" text="URGENTE">
      <formula>NOT(ISERROR(SEARCH(("URGENTE"),(K1405))))</formula>
    </cfRule>
  </conditionalFormatting>
  <conditionalFormatting sqref="K1405 L1405">
    <cfRule type="containsText" dxfId="7484" priority="149" operator="containsText" text="URGENTE">
      <formula>NOT(ISERROR(SEARCH(("URGENTE"),(K1405))))</formula>
    </cfRule>
  </conditionalFormatting>
  <conditionalFormatting sqref="K1405 L1405">
    <cfRule type="containsText" dxfId="7483" priority="150" operator="containsText" text="URGENTE">
      <formula>NOT(ISERROR(SEARCH(("URGENTE"),(K1405))))</formula>
    </cfRule>
  </conditionalFormatting>
  <conditionalFormatting sqref="K1405 L1405">
    <cfRule type="containsText" dxfId="7482" priority="151" operator="containsText" text="ENCERRADO">
      <formula>NOT(ISERROR(SEARCH(("ENCERRADO"),(K1405))))</formula>
    </cfRule>
  </conditionalFormatting>
  <conditionalFormatting sqref="K1405 L1405">
    <cfRule type="containsText" dxfId="7481" priority="152" operator="containsText" text="PROVIDÊNCIAS">
      <formula>NOT(ISERROR(SEARCH(("PROVIDÊNCIAS"),(K1405))))</formula>
    </cfRule>
  </conditionalFormatting>
  <conditionalFormatting sqref="K1405 L1405">
    <cfRule type="containsText" dxfId="7480" priority="153" operator="containsText" text="URGENTE">
      <formula>NOT(ISERROR(SEARCH(("URGENTE"),(K1405))))</formula>
    </cfRule>
  </conditionalFormatting>
  <conditionalFormatting sqref="K1405 L1405">
    <cfRule type="containsText" dxfId="7479" priority="154" operator="containsText" text="VIGENTE">
      <formula>NOT(ISERROR(SEARCH(("VIGENTE"),(K1405))))</formula>
    </cfRule>
  </conditionalFormatting>
  <conditionalFormatting sqref="K1405">
    <cfRule type="containsText" dxfId="7478" priority="155" operator="containsText" text="VIGENTE">
      <formula>NOT(ISERROR(SEARCH(("VIGENTE"),(K1405))))</formula>
    </cfRule>
  </conditionalFormatting>
  <conditionalFormatting sqref="K1405">
    <cfRule type="containsText" dxfId="7477" priority="156" operator="containsText" text="URGENTE">
      <formula>NOT(ISERROR(SEARCH(("URGENTE"),(K1405))))</formula>
    </cfRule>
  </conditionalFormatting>
  <conditionalFormatting sqref="K1405">
    <cfRule type="containsText" dxfId="7476" priority="157" operator="containsText" text="PROVIDÊNCIAS">
      <formula>NOT(ISERROR(SEARCH(("PROVIDÊNCIAS"),(K1405))))</formula>
    </cfRule>
  </conditionalFormatting>
  <conditionalFormatting sqref="K1405">
    <cfRule type="containsText" dxfId="7475" priority="158" operator="containsText" text="ENCERRADO">
      <formula>NOT(ISERROR(SEARCH(("ENCERRADO"),(K1405))))</formula>
    </cfRule>
  </conditionalFormatting>
  <conditionalFormatting sqref="K1405">
    <cfRule type="containsText" dxfId="7474" priority="159" operator="containsText" text="URGENTE">
      <formula>NOT(ISERROR(SEARCH(("URGENTE"),(K1405))))</formula>
    </cfRule>
  </conditionalFormatting>
  <conditionalFormatting sqref="K1405">
    <cfRule type="containsText" dxfId="7473" priority="160" operator="containsText" text="URGENTE">
      <formula>NOT(ISERROR(SEARCH(("URGENTE"),(K1405))))</formula>
    </cfRule>
  </conditionalFormatting>
  <conditionalFormatting sqref="K1405">
    <cfRule type="containsText" dxfId="7472" priority="161" operator="containsText" text="URGENTE">
      <formula>NOT(ISERROR(SEARCH(("URGENTE"),(K1405))))</formula>
    </cfRule>
  </conditionalFormatting>
  <conditionalFormatting sqref="K1405">
    <cfRule type="containsText" dxfId="7471" priority="162" operator="containsText" text="URGENTE">
      <formula>NOT(ISERROR(SEARCH(("URGENTE"),(K1405))))</formula>
    </cfRule>
  </conditionalFormatting>
  <conditionalFormatting sqref="K1405">
    <cfRule type="containsText" dxfId="7470" priority="163" operator="containsText" text="URGENTE">
      <formula>NOT(ISERROR(SEARCH(("URGENTE"),(K1405))))</formula>
    </cfRule>
  </conditionalFormatting>
  <conditionalFormatting sqref="K1405">
    <cfRule type="containsText" dxfId="7469" priority="164" operator="containsText" text="URGENTE">
      <formula>NOT(ISERROR(SEARCH(("URGENTE"),(K1405))))</formula>
    </cfRule>
  </conditionalFormatting>
  <conditionalFormatting sqref="K1405">
    <cfRule type="containsText" dxfId="7468" priority="165" operator="containsText" text="ENCERRADO">
      <formula>NOT(ISERROR(SEARCH(("ENCERRADO"),(K1405))))</formula>
    </cfRule>
  </conditionalFormatting>
  <conditionalFormatting sqref="K1405">
    <cfRule type="containsText" dxfId="7467" priority="166" operator="containsText" text="PROVIDÊNCIAS">
      <formula>NOT(ISERROR(SEARCH(("PROVIDÊNCIAS"),(K1405))))</formula>
    </cfRule>
  </conditionalFormatting>
  <conditionalFormatting sqref="K1405">
    <cfRule type="containsText" dxfId="7466" priority="167" operator="containsText" text="URGENTE">
      <formula>NOT(ISERROR(SEARCH(("URGENTE"),(K1405))))</formula>
    </cfRule>
  </conditionalFormatting>
  <conditionalFormatting sqref="K1405">
    <cfRule type="containsText" dxfId="7465" priority="168" operator="containsText" text="VIGENTE">
      <formula>NOT(ISERROR(SEARCH(("VIGENTE"),(K1405))))</formula>
    </cfRule>
  </conditionalFormatting>
  <conditionalFormatting sqref="K474 L474:N474 Q474">
    <cfRule type="containsText" dxfId="7464" priority="169" operator="containsText" text="URGENTE">
      <formula>NOT(ISERROR(SEARCH(("URGENTE"),(K474))))</formula>
    </cfRule>
  </conditionalFormatting>
  <conditionalFormatting sqref="K474 L474:N474 Q474">
    <cfRule type="containsText" dxfId="7463" priority="170" operator="containsText" text="URGENTE">
      <formula>NOT(ISERROR(SEARCH(("URGENTE"),(K474))))</formula>
    </cfRule>
  </conditionalFormatting>
  <conditionalFormatting sqref="K474 L474:N474 Q474">
    <cfRule type="containsText" dxfId="7462" priority="171" operator="containsText" text="URGENTE">
      <formula>NOT(ISERROR(SEARCH(("URGENTE"),(K474))))</formula>
    </cfRule>
  </conditionalFormatting>
  <conditionalFormatting sqref="K474 L474:N474 Q474">
    <cfRule type="containsText" dxfId="7461" priority="172" operator="containsText" text="ENCERRADO">
      <formula>NOT(ISERROR(SEARCH(("ENCERRADO"),(K474))))</formula>
    </cfRule>
  </conditionalFormatting>
  <conditionalFormatting sqref="K474 L474:N474 Q474">
    <cfRule type="containsText" dxfId="7460" priority="173" operator="containsText" text="PROVIDÊNCIAS">
      <formula>NOT(ISERROR(SEARCH(("PROVIDÊNCIAS"),(K474))))</formula>
    </cfRule>
  </conditionalFormatting>
  <conditionalFormatting sqref="K474 L474:N474 Q474">
    <cfRule type="containsText" dxfId="7459" priority="174" operator="containsText" text="URGENTE">
      <formula>NOT(ISERROR(SEARCH(("URGENTE"),(K474))))</formula>
    </cfRule>
  </conditionalFormatting>
  <conditionalFormatting sqref="K474 L474:N474 Q474">
    <cfRule type="containsText" dxfId="7458" priority="175" operator="containsText" text="VIGENTE">
      <formula>NOT(ISERROR(SEARCH(("VIGENTE"),(K474))))</formula>
    </cfRule>
  </conditionalFormatting>
  <conditionalFormatting sqref="K474">
    <cfRule type="containsText" dxfId="7457" priority="176" operator="containsText" text="VIGENTE">
      <formula>NOT(ISERROR(SEARCH(("VIGENTE"),(K474))))</formula>
    </cfRule>
  </conditionalFormatting>
  <conditionalFormatting sqref="K474">
    <cfRule type="containsText" dxfId="7456" priority="177" operator="containsText" text="URGENTE">
      <formula>NOT(ISERROR(SEARCH(("URGENTE"),(K474))))</formula>
    </cfRule>
  </conditionalFormatting>
  <conditionalFormatting sqref="K474">
    <cfRule type="containsText" dxfId="7455" priority="178" operator="containsText" text="PROVIDÊNCIAS">
      <formula>NOT(ISERROR(SEARCH(("PROVIDÊNCIAS"),(K474))))</formula>
    </cfRule>
  </conditionalFormatting>
  <conditionalFormatting sqref="K474">
    <cfRule type="containsText" dxfId="7454" priority="179" operator="containsText" text="ENCERRADO">
      <formula>NOT(ISERROR(SEARCH(("ENCERRADO"),(K474))))</formula>
    </cfRule>
  </conditionalFormatting>
  <conditionalFormatting sqref="K474">
    <cfRule type="containsText" dxfId="7453" priority="180" operator="containsText" text="URGENTE">
      <formula>NOT(ISERROR(SEARCH(("URGENTE"),(K474))))</formula>
    </cfRule>
  </conditionalFormatting>
  <conditionalFormatting sqref="K474">
    <cfRule type="containsText" dxfId="7452" priority="181" operator="containsText" text="URGENTE">
      <formula>NOT(ISERROR(SEARCH(("URGENTE"),(K474))))</formula>
    </cfRule>
  </conditionalFormatting>
  <conditionalFormatting sqref="K474">
    <cfRule type="containsText" dxfId="7451" priority="182" operator="containsText" text="URGENTE">
      <formula>NOT(ISERROR(SEARCH(("URGENTE"),(K474))))</formula>
    </cfRule>
  </conditionalFormatting>
  <conditionalFormatting sqref="K474">
    <cfRule type="containsText" dxfId="7450" priority="183" operator="containsText" text="URGENTE">
      <formula>NOT(ISERROR(SEARCH(("URGENTE"),(K474))))</formula>
    </cfRule>
  </conditionalFormatting>
  <conditionalFormatting sqref="K474">
    <cfRule type="containsText" dxfId="7449" priority="184" operator="containsText" text="URGENTE">
      <formula>NOT(ISERROR(SEARCH(("URGENTE"),(K474))))</formula>
    </cfRule>
  </conditionalFormatting>
  <conditionalFormatting sqref="K474">
    <cfRule type="containsText" dxfId="7448" priority="185" operator="containsText" text="URGENTE">
      <formula>NOT(ISERROR(SEARCH(("URGENTE"),(K474))))</formula>
    </cfRule>
  </conditionalFormatting>
  <conditionalFormatting sqref="K474">
    <cfRule type="containsText" dxfId="7447" priority="186" operator="containsText" text="ENCERRADO">
      <formula>NOT(ISERROR(SEARCH(("ENCERRADO"),(K474))))</formula>
    </cfRule>
  </conditionalFormatting>
  <conditionalFormatting sqref="K474">
    <cfRule type="containsText" dxfId="7446" priority="187" operator="containsText" text="PROVIDÊNCIAS">
      <formula>NOT(ISERROR(SEARCH(("PROVIDÊNCIAS"),(K474))))</formula>
    </cfRule>
  </conditionalFormatting>
  <conditionalFormatting sqref="K474">
    <cfRule type="containsText" dxfId="7445" priority="188" operator="containsText" text="URGENTE">
      <formula>NOT(ISERROR(SEARCH(("URGENTE"),(K474))))</formula>
    </cfRule>
  </conditionalFormatting>
  <conditionalFormatting sqref="K474">
    <cfRule type="containsText" dxfId="7444" priority="189" operator="containsText" text="VIGENTE">
      <formula>NOT(ISERROR(SEARCH(("VIGENTE"),(K474))))</formula>
    </cfRule>
  </conditionalFormatting>
  <conditionalFormatting sqref="K1393">
    <cfRule type="containsText" dxfId="7443" priority="190" operator="containsText" text="VIGENTE">
      <formula>NOT(ISERROR(SEARCH(("VIGENTE"),(K1393))))</formula>
    </cfRule>
  </conditionalFormatting>
  <conditionalFormatting sqref="K1393">
    <cfRule type="containsText" dxfId="7442" priority="191" operator="containsText" text="URGENTE">
      <formula>NOT(ISERROR(SEARCH(("URGENTE"),(K1393))))</formula>
    </cfRule>
  </conditionalFormatting>
  <conditionalFormatting sqref="K1393">
    <cfRule type="containsText" dxfId="7441" priority="192" operator="containsText" text="PROVIDÊNCIAS">
      <formula>NOT(ISERROR(SEARCH(("PROVIDÊNCIAS"),(K1393))))</formula>
    </cfRule>
  </conditionalFormatting>
  <conditionalFormatting sqref="K1393">
    <cfRule type="containsText" dxfId="7440" priority="193" operator="containsText" text="ENCERRADO">
      <formula>NOT(ISERROR(SEARCH(("ENCERRADO"),(K1393))))</formula>
    </cfRule>
  </conditionalFormatting>
  <conditionalFormatting sqref="K1393">
    <cfRule type="containsText" dxfId="7439" priority="194" operator="containsText" text="URGENTE">
      <formula>NOT(ISERROR(SEARCH(("URGENTE"),(K1393))))</formula>
    </cfRule>
  </conditionalFormatting>
  <conditionalFormatting sqref="K1393">
    <cfRule type="containsText" dxfId="7438" priority="195" operator="containsText" text="URGENTE">
      <formula>NOT(ISERROR(SEARCH(("URGENTE"),(K1393))))</formula>
    </cfRule>
  </conditionalFormatting>
  <conditionalFormatting sqref="K1393">
    <cfRule type="containsText" dxfId="7437" priority="196" operator="containsText" text="URGENTE">
      <formula>NOT(ISERROR(SEARCH(("URGENTE"),(K1393))))</formula>
    </cfRule>
  </conditionalFormatting>
  <conditionalFormatting sqref="K1393">
    <cfRule type="containsText" dxfId="7436" priority="197" operator="containsText" text="URGENTE">
      <formula>NOT(ISERROR(SEARCH(("URGENTE"),(K1393))))</formula>
    </cfRule>
  </conditionalFormatting>
  <conditionalFormatting sqref="K1393">
    <cfRule type="containsText" dxfId="7435" priority="198" operator="containsText" text="URGENTE">
      <formula>NOT(ISERROR(SEARCH(("URGENTE"),(K1393))))</formula>
    </cfRule>
  </conditionalFormatting>
  <conditionalFormatting sqref="K1393">
    <cfRule type="containsText" dxfId="7434" priority="199" operator="containsText" text="URGENTE">
      <formula>NOT(ISERROR(SEARCH(("URGENTE"),(K1393))))</formula>
    </cfRule>
  </conditionalFormatting>
  <conditionalFormatting sqref="K1393">
    <cfRule type="containsText" dxfId="7433" priority="200" operator="containsText" text="ENCERRADO">
      <formula>NOT(ISERROR(SEARCH(("ENCERRADO"),(K1393))))</formula>
    </cfRule>
  </conditionalFormatting>
  <conditionalFormatting sqref="K1393">
    <cfRule type="containsText" dxfId="7432" priority="201" operator="containsText" text="PROVIDÊNCIAS">
      <formula>NOT(ISERROR(SEARCH(("PROVIDÊNCIAS"),(K1393))))</formula>
    </cfRule>
  </conditionalFormatting>
  <conditionalFormatting sqref="K1393">
    <cfRule type="containsText" dxfId="7431" priority="202" operator="containsText" text="URGENTE">
      <formula>NOT(ISERROR(SEARCH(("URGENTE"),(K1393))))</formula>
    </cfRule>
  </conditionalFormatting>
  <conditionalFormatting sqref="K1393">
    <cfRule type="containsText" dxfId="7430" priority="203" operator="containsText" text="VIGENTE">
      <formula>NOT(ISERROR(SEARCH(("VIGENTE"),(K1393))))</formula>
    </cfRule>
  </conditionalFormatting>
  <conditionalFormatting sqref="K1393">
    <cfRule type="containsText" dxfId="7429" priority="204" operator="containsText" text="VIGENTE">
      <formula>NOT(ISERROR(SEARCH(("VIGENTE"),(K1393))))</formula>
    </cfRule>
  </conditionalFormatting>
  <conditionalFormatting sqref="K1393">
    <cfRule type="containsText" dxfId="7428" priority="205" operator="containsText" text="URGENTE">
      <formula>NOT(ISERROR(SEARCH(("URGENTE"),(K1393))))</formula>
    </cfRule>
  </conditionalFormatting>
  <conditionalFormatting sqref="K1393">
    <cfRule type="containsText" dxfId="7427" priority="206" operator="containsText" text="PROVIDÊNCIAS">
      <formula>NOT(ISERROR(SEARCH(("PROVIDÊNCIAS"),(K1393))))</formula>
    </cfRule>
  </conditionalFormatting>
  <conditionalFormatting sqref="K1393">
    <cfRule type="containsText" dxfId="7426" priority="207" operator="containsText" text="ENCERRADO">
      <formula>NOT(ISERROR(SEARCH(("ENCERRADO"),(K1393))))</formula>
    </cfRule>
  </conditionalFormatting>
  <conditionalFormatting sqref="K1393">
    <cfRule type="containsText" dxfId="7425" priority="208" operator="containsText" text="URGENTE">
      <formula>NOT(ISERROR(SEARCH(("URGENTE"),(K1393))))</formula>
    </cfRule>
  </conditionalFormatting>
  <conditionalFormatting sqref="K1393">
    <cfRule type="containsText" dxfId="7424" priority="209" operator="containsText" text="URGENTE">
      <formula>NOT(ISERROR(SEARCH(("URGENTE"),(K1393))))</formula>
    </cfRule>
  </conditionalFormatting>
  <conditionalFormatting sqref="K1393">
    <cfRule type="containsText" dxfId="7423" priority="210" operator="containsText" text="URGENTE">
      <formula>NOT(ISERROR(SEARCH(("URGENTE"),(K1393))))</formula>
    </cfRule>
  </conditionalFormatting>
  <conditionalFormatting sqref="K1441">
    <cfRule type="containsText" dxfId="7422" priority="211" operator="containsText" text="VIGENTE">
      <formula>NOT(ISERROR(SEARCH(("VIGENTE"),(K1441))))</formula>
    </cfRule>
  </conditionalFormatting>
  <conditionalFormatting sqref="K1441">
    <cfRule type="containsText" dxfId="7421" priority="212" operator="containsText" text="URGENTE">
      <formula>NOT(ISERROR(SEARCH(("URGENTE"),(K1441))))</formula>
    </cfRule>
  </conditionalFormatting>
  <conditionalFormatting sqref="K1441">
    <cfRule type="containsText" dxfId="7420" priority="213" operator="containsText" text="PROVIDÊNCIAS">
      <formula>NOT(ISERROR(SEARCH(("PROVIDÊNCIAS"),(K1441))))</formula>
    </cfRule>
  </conditionalFormatting>
  <conditionalFormatting sqref="K1441">
    <cfRule type="containsText" dxfId="7419" priority="214" operator="containsText" text="ENCERRADO">
      <formula>NOT(ISERROR(SEARCH(("ENCERRADO"),(K1441))))</formula>
    </cfRule>
  </conditionalFormatting>
  <conditionalFormatting sqref="K1441">
    <cfRule type="containsText" dxfId="7418" priority="215" operator="containsText" text="URGENTE">
      <formula>NOT(ISERROR(SEARCH(("URGENTE"),(K1441))))</formula>
    </cfRule>
  </conditionalFormatting>
  <conditionalFormatting sqref="K1441">
    <cfRule type="containsText" dxfId="7417" priority="216" operator="containsText" text="URGENTE">
      <formula>NOT(ISERROR(SEARCH(("URGENTE"),(K1441))))</formula>
    </cfRule>
  </conditionalFormatting>
  <conditionalFormatting sqref="K1441">
    <cfRule type="containsText" dxfId="7416" priority="217" operator="containsText" text="URGENTE">
      <formula>NOT(ISERROR(SEARCH(("URGENTE"),(K1441))))</formula>
    </cfRule>
  </conditionalFormatting>
  <conditionalFormatting sqref="K1441">
    <cfRule type="containsText" dxfId="7415" priority="218" operator="containsText" text="URGENTE">
      <formula>NOT(ISERROR(SEARCH(("URGENTE"),(K1441))))</formula>
    </cfRule>
  </conditionalFormatting>
  <conditionalFormatting sqref="K1441">
    <cfRule type="containsText" dxfId="7414" priority="219" operator="containsText" text="URGENTE">
      <formula>NOT(ISERROR(SEARCH(("URGENTE"),(K1441))))</formula>
    </cfRule>
  </conditionalFormatting>
  <conditionalFormatting sqref="K1441">
    <cfRule type="containsText" dxfId="7413" priority="220" operator="containsText" text="URGENTE">
      <formula>NOT(ISERROR(SEARCH(("URGENTE"),(K1441))))</formula>
    </cfRule>
  </conditionalFormatting>
  <conditionalFormatting sqref="K1441">
    <cfRule type="containsText" dxfId="7412" priority="221" operator="containsText" text="ENCERRADO">
      <formula>NOT(ISERROR(SEARCH(("ENCERRADO"),(K1441))))</formula>
    </cfRule>
  </conditionalFormatting>
  <conditionalFormatting sqref="K1441">
    <cfRule type="containsText" dxfId="7411" priority="222" operator="containsText" text="PROVIDÊNCIAS">
      <formula>NOT(ISERROR(SEARCH(("PROVIDÊNCIAS"),(K1441))))</formula>
    </cfRule>
  </conditionalFormatting>
  <conditionalFormatting sqref="K1441">
    <cfRule type="containsText" dxfId="7410" priority="223" operator="containsText" text="URGENTE">
      <formula>NOT(ISERROR(SEARCH(("URGENTE"),(K1441))))</formula>
    </cfRule>
  </conditionalFormatting>
  <conditionalFormatting sqref="K1441">
    <cfRule type="containsText" dxfId="7409" priority="224" operator="containsText" text="VIGENTE">
      <formula>NOT(ISERROR(SEARCH(("VIGENTE"),(K1441))))</formula>
    </cfRule>
  </conditionalFormatting>
  <conditionalFormatting sqref="K1441 L1441">
    <cfRule type="containsText" dxfId="7408" priority="225" operator="containsText" text="VIGENTE">
      <formula>NOT(ISERROR(SEARCH(("VIGENTE"),(K1441))))</formula>
    </cfRule>
  </conditionalFormatting>
  <conditionalFormatting sqref="K1441 L1441">
    <cfRule type="containsText" dxfId="7407" priority="226" operator="containsText" text="URGENTE">
      <formula>NOT(ISERROR(SEARCH(("URGENTE"),(K1441))))</formula>
    </cfRule>
  </conditionalFormatting>
  <conditionalFormatting sqref="K1441 L1441">
    <cfRule type="containsText" dxfId="7406" priority="227" operator="containsText" text="PROVIDÊNCIAS">
      <formula>NOT(ISERROR(SEARCH(("PROVIDÊNCIAS"),(K1441))))</formula>
    </cfRule>
  </conditionalFormatting>
  <conditionalFormatting sqref="K1441 L1441">
    <cfRule type="containsText" dxfId="7405" priority="228" operator="containsText" text="ENCERRADO">
      <formula>NOT(ISERROR(SEARCH(("ENCERRADO"),(K1441))))</formula>
    </cfRule>
  </conditionalFormatting>
  <conditionalFormatting sqref="K1441 L1441">
    <cfRule type="containsText" dxfId="7404" priority="229" operator="containsText" text="URGENTE">
      <formula>NOT(ISERROR(SEARCH(("URGENTE"),(K1441))))</formula>
    </cfRule>
  </conditionalFormatting>
  <conditionalFormatting sqref="K1441 L1441">
    <cfRule type="containsText" dxfId="7403" priority="230" operator="containsText" text="URGENTE">
      <formula>NOT(ISERROR(SEARCH(("URGENTE"),(K1441))))</formula>
    </cfRule>
  </conditionalFormatting>
  <conditionalFormatting sqref="K1441 L1441">
    <cfRule type="containsText" dxfId="7402" priority="231" operator="containsText" text="URGENTE">
      <formula>NOT(ISERROR(SEARCH(("URGENTE"),(K1441))))</formula>
    </cfRule>
  </conditionalFormatting>
  <conditionalFormatting sqref="K1432">
    <cfRule type="containsText" dxfId="7401" priority="232" operator="containsText" text="VIGENTE">
      <formula>NOT(ISERROR(SEARCH(("VIGENTE"),(K1432))))</formula>
    </cfRule>
  </conditionalFormatting>
  <conditionalFormatting sqref="K1432">
    <cfRule type="containsText" dxfId="7400" priority="233" operator="containsText" text="URGENTE">
      <formula>NOT(ISERROR(SEARCH(("URGENTE"),(K1432))))</formula>
    </cfRule>
  </conditionalFormatting>
  <conditionalFormatting sqref="K1432">
    <cfRule type="containsText" dxfId="7399" priority="234" operator="containsText" text="PROVIDÊNCIAS">
      <formula>NOT(ISERROR(SEARCH(("PROVIDÊNCIAS"),(K1432))))</formula>
    </cfRule>
  </conditionalFormatting>
  <conditionalFormatting sqref="K1432">
    <cfRule type="containsText" dxfId="7398" priority="235" operator="containsText" text="ENCERRADO">
      <formula>NOT(ISERROR(SEARCH(("ENCERRADO"),(K1432))))</formula>
    </cfRule>
  </conditionalFormatting>
  <conditionalFormatting sqref="K1432">
    <cfRule type="containsText" dxfId="7397" priority="236" operator="containsText" text="URGENTE">
      <formula>NOT(ISERROR(SEARCH(("URGENTE"),(K1432))))</formula>
    </cfRule>
  </conditionalFormatting>
  <conditionalFormatting sqref="K1432">
    <cfRule type="containsText" dxfId="7396" priority="237" operator="containsText" text="URGENTE">
      <formula>NOT(ISERROR(SEARCH(("URGENTE"),(K1432))))</formula>
    </cfRule>
  </conditionalFormatting>
  <conditionalFormatting sqref="K1432">
    <cfRule type="containsText" dxfId="7395" priority="238" operator="containsText" text="URGENTE">
      <formula>NOT(ISERROR(SEARCH(("URGENTE"),(K1432))))</formula>
    </cfRule>
  </conditionalFormatting>
  <conditionalFormatting sqref="K1432">
    <cfRule type="containsText" dxfId="7394" priority="239" operator="containsText" text="URGENTE">
      <formula>NOT(ISERROR(SEARCH(("URGENTE"),(K1432))))</formula>
    </cfRule>
  </conditionalFormatting>
  <conditionalFormatting sqref="K1432">
    <cfRule type="containsText" dxfId="7393" priority="240" operator="containsText" text="URGENTE">
      <formula>NOT(ISERROR(SEARCH(("URGENTE"),(K1432))))</formula>
    </cfRule>
  </conditionalFormatting>
  <conditionalFormatting sqref="K1432">
    <cfRule type="containsText" dxfId="7392" priority="241" operator="containsText" text="URGENTE">
      <formula>NOT(ISERROR(SEARCH(("URGENTE"),(K1432))))</formula>
    </cfRule>
  </conditionalFormatting>
  <conditionalFormatting sqref="K1432">
    <cfRule type="containsText" dxfId="7391" priority="242" operator="containsText" text="ENCERRADO">
      <formula>NOT(ISERROR(SEARCH(("ENCERRADO"),(K1432))))</formula>
    </cfRule>
  </conditionalFormatting>
  <conditionalFormatting sqref="K1432">
    <cfRule type="containsText" dxfId="7390" priority="243" operator="containsText" text="PROVIDÊNCIAS">
      <formula>NOT(ISERROR(SEARCH(("PROVIDÊNCIAS"),(K1432))))</formula>
    </cfRule>
  </conditionalFormatting>
  <conditionalFormatting sqref="K1432">
    <cfRule type="containsText" dxfId="7389" priority="244" operator="containsText" text="URGENTE">
      <formula>NOT(ISERROR(SEARCH(("URGENTE"),(K1432))))</formula>
    </cfRule>
  </conditionalFormatting>
  <conditionalFormatting sqref="K1432">
    <cfRule type="containsText" dxfId="7388" priority="245" operator="containsText" text="VIGENTE">
      <formula>NOT(ISERROR(SEARCH(("VIGENTE"),(K1432))))</formula>
    </cfRule>
  </conditionalFormatting>
  <conditionalFormatting sqref="K1432 L1432">
    <cfRule type="containsText" dxfId="7387" priority="246" operator="containsText" text="VIGENTE">
      <formula>NOT(ISERROR(SEARCH(("VIGENTE"),(K1432))))</formula>
    </cfRule>
  </conditionalFormatting>
  <conditionalFormatting sqref="K1432 L1432">
    <cfRule type="containsText" dxfId="7386" priority="247" operator="containsText" text="URGENTE">
      <formula>NOT(ISERROR(SEARCH(("URGENTE"),(K1432))))</formula>
    </cfRule>
  </conditionalFormatting>
  <conditionalFormatting sqref="K1432 L1432">
    <cfRule type="containsText" dxfId="7385" priority="248" operator="containsText" text="PROVIDÊNCIAS">
      <formula>NOT(ISERROR(SEARCH(("PROVIDÊNCIAS"),(K1432))))</formula>
    </cfRule>
  </conditionalFormatting>
  <conditionalFormatting sqref="K1432 L1432">
    <cfRule type="containsText" dxfId="7384" priority="249" operator="containsText" text="ENCERRADO">
      <formula>NOT(ISERROR(SEARCH(("ENCERRADO"),(K1432))))</formula>
    </cfRule>
  </conditionalFormatting>
  <conditionalFormatting sqref="K1432 L1432">
    <cfRule type="containsText" dxfId="7383" priority="250" operator="containsText" text="URGENTE">
      <formula>NOT(ISERROR(SEARCH(("URGENTE"),(K1432))))</formula>
    </cfRule>
  </conditionalFormatting>
  <conditionalFormatting sqref="K1432 L1432">
    <cfRule type="containsText" dxfId="7382" priority="251" operator="containsText" text="URGENTE">
      <formula>NOT(ISERROR(SEARCH(("URGENTE"),(K1432))))</formula>
    </cfRule>
  </conditionalFormatting>
  <conditionalFormatting sqref="K1432 L1432">
    <cfRule type="containsText" dxfId="7381" priority="252" operator="containsText" text="URGENTE">
      <formula>NOT(ISERROR(SEARCH(("URGENTE"),(K1432))))</formula>
    </cfRule>
  </conditionalFormatting>
  <conditionalFormatting sqref="K1416">
    <cfRule type="containsText" dxfId="7380" priority="253" operator="containsText" text="VIGENTE">
      <formula>NOT(ISERROR(SEARCH(("VIGENTE"),(K1416))))</formula>
    </cfRule>
  </conditionalFormatting>
  <conditionalFormatting sqref="K1416">
    <cfRule type="containsText" dxfId="7379" priority="254" operator="containsText" text="URGENTE">
      <formula>NOT(ISERROR(SEARCH(("URGENTE"),(K1416))))</formula>
    </cfRule>
  </conditionalFormatting>
  <conditionalFormatting sqref="K1416">
    <cfRule type="containsText" dxfId="7378" priority="255" operator="containsText" text="PROVIDÊNCIAS">
      <formula>NOT(ISERROR(SEARCH(("PROVIDÊNCIAS"),(K1416))))</formula>
    </cfRule>
  </conditionalFormatting>
  <conditionalFormatting sqref="K1416">
    <cfRule type="containsText" dxfId="7377" priority="256" operator="containsText" text="ENCERRADO">
      <formula>NOT(ISERROR(SEARCH(("ENCERRADO"),(K1416))))</formula>
    </cfRule>
  </conditionalFormatting>
  <conditionalFormatting sqref="K1416">
    <cfRule type="containsText" dxfId="7376" priority="257" operator="containsText" text="URGENTE">
      <formula>NOT(ISERROR(SEARCH(("URGENTE"),(K1416))))</formula>
    </cfRule>
  </conditionalFormatting>
  <conditionalFormatting sqref="K1416">
    <cfRule type="containsText" dxfId="7375" priority="258" operator="containsText" text="URGENTE">
      <formula>NOT(ISERROR(SEARCH(("URGENTE"),(K1416))))</formula>
    </cfRule>
  </conditionalFormatting>
  <conditionalFormatting sqref="K1416">
    <cfRule type="containsText" dxfId="7374" priority="259" operator="containsText" text="URGENTE">
      <formula>NOT(ISERROR(SEARCH(("URGENTE"),(K1416))))</formula>
    </cfRule>
  </conditionalFormatting>
  <conditionalFormatting sqref="K1416">
    <cfRule type="containsText" dxfId="7373" priority="260" operator="containsText" text="URGENTE">
      <formula>NOT(ISERROR(SEARCH(("URGENTE"),(K1416))))</formula>
    </cfRule>
  </conditionalFormatting>
  <conditionalFormatting sqref="K1416">
    <cfRule type="containsText" dxfId="7372" priority="261" operator="containsText" text="URGENTE">
      <formula>NOT(ISERROR(SEARCH(("URGENTE"),(K1416))))</formula>
    </cfRule>
  </conditionalFormatting>
  <conditionalFormatting sqref="K1416">
    <cfRule type="containsText" dxfId="7371" priority="262" operator="containsText" text="URGENTE">
      <formula>NOT(ISERROR(SEARCH(("URGENTE"),(K1416))))</formula>
    </cfRule>
  </conditionalFormatting>
  <conditionalFormatting sqref="K1416">
    <cfRule type="containsText" dxfId="7370" priority="263" operator="containsText" text="ENCERRADO">
      <formula>NOT(ISERROR(SEARCH(("ENCERRADO"),(K1416))))</formula>
    </cfRule>
  </conditionalFormatting>
  <conditionalFormatting sqref="K1416">
    <cfRule type="containsText" dxfId="7369" priority="264" operator="containsText" text="PROVIDÊNCIAS">
      <formula>NOT(ISERROR(SEARCH(("PROVIDÊNCIAS"),(K1416))))</formula>
    </cfRule>
  </conditionalFormatting>
  <conditionalFormatting sqref="K1416">
    <cfRule type="containsText" dxfId="7368" priority="265" operator="containsText" text="URGENTE">
      <formula>NOT(ISERROR(SEARCH(("URGENTE"),(K1416))))</formula>
    </cfRule>
  </conditionalFormatting>
  <conditionalFormatting sqref="K1416">
    <cfRule type="containsText" dxfId="7367" priority="266" operator="containsText" text="VIGENTE">
      <formula>NOT(ISERROR(SEARCH(("VIGENTE"),(K1416))))</formula>
    </cfRule>
  </conditionalFormatting>
  <conditionalFormatting sqref="K1416 L1416">
    <cfRule type="containsText" dxfId="7366" priority="267" operator="containsText" text="VIGENTE">
      <formula>NOT(ISERROR(SEARCH(("VIGENTE"),(K1416))))</formula>
    </cfRule>
  </conditionalFormatting>
  <conditionalFormatting sqref="K1416 L1416">
    <cfRule type="containsText" dxfId="7365" priority="268" operator="containsText" text="URGENTE">
      <formula>NOT(ISERROR(SEARCH(("URGENTE"),(K1416))))</formula>
    </cfRule>
  </conditionalFormatting>
  <conditionalFormatting sqref="K1416 L1416">
    <cfRule type="containsText" dxfId="7364" priority="269" operator="containsText" text="PROVIDÊNCIAS">
      <formula>NOT(ISERROR(SEARCH(("PROVIDÊNCIAS"),(K1416))))</formula>
    </cfRule>
  </conditionalFormatting>
  <conditionalFormatting sqref="K1416 L1416">
    <cfRule type="containsText" dxfId="7363" priority="270" operator="containsText" text="ENCERRADO">
      <formula>NOT(ISERROR(SEARCH(("ENCERRADO"),(K1416))))</formula>
    </cfRule>
  </conditionalFormatting>
  <conditionalFormatting sqref="K1416 L1416">
    <cfRule type="containsText" dxfId="7362" priority="271" operator="containsText" text="URGENTE">
      <formula>NOT(ISERROR(SEARCH(("URGENTE"),(K1416))))</formula>
    </cfRule>
  </conditionalFormatting>
  <conditionalFormatting sqref="K1416 L1416">
    <cfRule type="containsText" dxfId="7361" priority="272" operator="containsText" text="URGENTE">
      <formula>NOT(ISERROR(SEARCH(("URGENTE"),(K1416))))</formula>
    </cfRule>
  </conditionalFormatting>
  <conditionalFormatting sqref="K1416 L1416">
    <cfRule type="containsText" dxfId="7360" priority="273" operator="containsText" text="URGENTE">
      <formula>NOT(ISERROR(SEARCH(("URGENTE"),(K1416))))</formula>
    </cfRule>
  </conditionalFormatting>
  <conditionalFormatting sqref="K1409">
    <cfRule type="containsText" dxfId="7359" priority="274" operator="containsText" text="VIGENTE">
      <formula>NOT(ISERROR(SEARCH(("VIGENTE"),(K1409))))</formula>
    </cfRule>
  </conditionalFormatting>
  <conditionalFormatting sqref="K1409">
    <cfRule type="containsText" dxfId="7358" priority="275" operator="containsText" text="URGENTE">
      <formula>NOT(ISERROR(SEARCH(("URGENTE"),(K1409))))</formula>
    </cfRule>
  </conditionalFormatting>
  <conditionalFormatting sqref="K1409">
    <cfRule type="containsText" dxfId="7357" priority="276" operator="containsText" text="PROVIDÊNCIAS">
      <formula>NOT(ISERROR(SEARCH(("PROVIDÊNCIAS"),(K1409))))</formula>
    </cfRule>
  </conditionalFormatting>
  <conditionalFormatting sqref="K1409">
    <cfRule type="containsText" dxfId="7356" priority="277" operator="containsText" text="ENCERRADO">
      <formula>NOT(ISERROR(SEARCH(("ENCERRADO"),(K1409))))</formula>
    </cfRule>
  </conditionalFormatting>
  <conditionalFormatting sqref="K1409">
    <cfRule type="containsText" dxfId="7355" priority="278" operator="containsText" text="URGENTE">
      <formula>NOT(ISERROR(SEARCH(("URGENTE"),(K1409))))</formula>
    </cfRule>
  </conditionalFormatting>
  <conditionalFormatting sqref="K1409">
    <cfRule type="containsText" dxfId="7354" priority="279" operator="containsText" text="URGENTE">
      <formula>NOT(ISERROR(SEARCH(("URGENTE"),(K1409))))</formula>
    </cfRule>
  </conditionalFormatting>
  <conditionalFormatting sqref="K1409">
    <cfRule type="containsText" dxfId="7353" priority="280" operator="containsText" text="URGENTE">
      <formula>NOT(ISERROR(SEARCH(("URGENTE"),(K1409))))</formula>
    </cfRule>
  </conditionalFormatting>
  <conditionalFormatting sqref="K1409">
    <cfRule type="containsText" dxfId="7352" priority="281" operator="containsText" text="URGENTE">
      <formula>NOT(ISERROR(SEARCH(("URGENTE"),(K1409))))</formula>
    </cfRule>
  </conditionalFormatting>
  <conditionalFormatting sqref="K1409">
    <cfRule type="containsText" dxfId="7351" priority="282" operator="containsText" text="URGENTE">
      <formula>NOT(ISERROR(SEARCH(("URGENTE"),(K1409))))</formula>
    </cfRule>
  </conditionalFormatting>
  <conditionalFormatting sqref="K1409">
    <cfRule type="containsText" dxfId="7350" priority="283" operator="containsText" text="URGENTE">
      <formula>NOT(ISERROR(SEARCH(("URGENTE"),(K1409))))</formula>
    </cfRule>
  </conditionalFormatting>
  <conditionalFormatting sqref="K1409">
    <cfRule type="containsText" dxfId="7349" priority="284" operator="containsText" text="ENCERRADO">
      <formula>NOT(ISERROR(SEARCH(("ENCERRADO"),(K1409))))</formula>
    </cfRule>
  </conditionalFormatting>
  <conditionalFormatting sqref="K1409">
    <cfRule type="containsText" dxfId="7348" priority="285" operator="containsText" text="PROVIDÊNCIAS">
      <formula>NOT(ISERROR(SEARCH(("PROVIDÊNCIAS"),(K1409))))</formula>
    </cfRule>
  </conditionalFormatting>
  <conditionalFormatting sqref="K1409">
    <cfRule type="containsText" dxfId="7347" priority="286" operator="containsText" text="URGENTE">
      <formula>NOT(ISERROR(SEARCH(("URGENTE"),(K1409))))</formula>
    </cfRule>
  </conditionalFormatting>
  <conditionalFormatting sqref="K1409">
    <cfRule type="containsText" dxfId="7346" priority="287" operator="containsText" text="VIGENTE">
      <formula>NOT(ISERROR(SEARCH(("VIGENTE"),(K1409))))</formula>
    </cfRule>
  </conditionalFormatting>
  <conditionalFormatting sqref="K1409:L1409">
    <cfRule type="containsText" dxfId="7345" priority="288" operator="containsText" text="VIGENTE">
      <formula>NOT(ISERROR(SEARCH(("VIGENTE"),(K1409))))</formula>
    </cfRule>
  </conditionalFormatting>
  <conditionalFormatting sqref="K1409:L1409">
    <cfRule type="containsText" dxfId="7344" priority="289" operator="containsText" text="URGENTE">
      <formula>NOT(ISERROR(SEARCH(("URGENTE"),(K1409))))</formula>
    </cfRule>
  </conditionalFormatting>
  <conditionalFormatting sqref="K1409:L1409">
    <cfRule type="containsText" dxfId="7343" priority="290" operator="containsText" text="PROVIDÊNCIAS">
      <formula>NOT(ISERROR(SEARCH(("PROVIDÊNCIAS"),(K1409))))</formula>
    </cfRule>
  </conditionalFormatting>
  <conditionalFormatting sqref="K1409:L1409">
    <cfRule type="containsText" dxfId="7342" priority="291" operator="containsText" text="ENCERRADO">
      <formula>NOT(ISERROR(SEARCH(("ENCERRADO"),(K1409))))</formula>
    </cfRule>
  </conditionalFormatting>
  <conditionalFormatting sqref="K1409:L1409">
    <cfRule type="containsText" dxfId="7341" priority="292" operator="containsText" text="URGENTE">
      <formula>NOT(ISERROR(SEARCH(("URGENTE"),(K1409))))</formula>
    </cfRule>
  </conditionalFormatting>
  <conditionalFormatting sqref="K1409:L1409">
    <cfRule type="containsText" dxfId="7340" priority="293" operator="containsText" text="URGENTE">
      <formula>NOT(ISERROR(SEARCH(("URGENTE"),(K1409))))</formula>
    </cfRule>
  </conditionalFormatting>
  <conditionalFormatting sqref="K1409:L1409">
    <cfRule type="containsText" dxfId="7339" priority="294" operator="containsText" text="URGENTE">
      <formula>NOT(ISERROR(SEARCH(("URGENTE"),(K1409))))</formula>
    </cfRule>
  </conditionalFormatting>
  <conditionalFormatting sqref="K845">
    <cfRule type="containsText" dxfId="7338" priority="295" operator="containsText" text="VIGENTE">
      <formula>NOT(ISERROR(SEARCH(("VIGENTE"),(K845))))</formula>
    </cfRule>
  </conditionalFormatting>
  <conditionalFormatting sqref="K845">
    <cfRule type="containsText" dxfId="7337" priority="296" operator="containsText" text="URGENTE">
      <formula>NOT(ISERROR(SEARCH(("URGENTE"),(K845))))</formula>
    </cfRule>
  </conditionalFormatting>
  <conditionalFormatting sqref="K845">
    <cfRule type="containsText" dxfId="7336" priority="297" operator="containsText" text="PROVIDÊNCIAS">
      <formula>NOT(ISERROR(SEARCH(("PROVIDÊNCIAS"),(K845))))</formula>
    </cfRule>
  </conditionalFormatting>
  <conditionalFormatting sqref="K845">
    <cfRule type="containsText" dxfId="7335" priority="298" operator="containsText" text="ENCERRADO">
      <formula>NOT(ISERROR(SEARCH(("ENCERRADO"),(K845))))</formula>
    </cfRule>
  </conditionalFormatting>
  <conditionalFormatting sqref="K845">
    <cfRule type="containsText" dxfId="7334" priority="299" operator="containsText" text="URGENTE">
      <formula>NOT(ISERROR(SEARCH(("URGENTE"),(K845))))</formula>
    </cfRule>
  </conditionalFormatting>
  <conditionalFormatting sqref="K845">
    <cfRule type="containsText" dxfId="7333" priority="300" operator="containsText" text="URGENTE">
      <formula>NOT(ISERROR(SEARCH(("URGENTE"),(K845))))</formula>
    </cfRule>
  </conditionalFormatting>
  <conditionalFormatting sqref="K845">
    <cfRule type="containsText" dxfId="7332" priority="301" operator="containsText" text="URGENTE">
      <formula>NOT(ISERROR(SEARCH(("URGENTE"),(K845))))</formula>
    </cfRule>
  </conditionalFormatting>
  <conditionalFormatting sqref="K845">
    <cfRule type="containsText" dxfId="7331" priority="302" operator="containsText" text="URGENTE">
      <formula>NOT(ISERROR(SEARCH(("URGENTE"),(K845))))</formula>
    </cfRule>
  </conditionalFormatting>
  <conditionalFormatting sqref="K845">
    <cfRule type="containsText" dxfId="7330" priority="303" operator="containsText" text="URGENTE">
      <formula>NOT(ISERROR(SEARCH(("URGENTE"),(K845))))</formula>
    </cfRule>
  </conditionalFormatting>
  <conditionalFormatting sqref="K845">
    <cfRule type="containsText" dxfId="7329" priority="304" operator="containsText" text="URGENTE">
      <formula>NOT(ISERROR(SEARCH(("URGENTE"),(K845))))</formula>
    </cfRule>
  </conditionalFormatting>
  <conditionalFormatting sqref="K845">
    <cfRule type="containsText" dxfId="7328" priority="305" operator="containsText" text="ENCERRADO">
      <formula>NOT(ISERROR(SEARCH(("ENCERRADO"),(K845))))</formula>
    </cfRule>
  </conditionalFormatting>
  <conditionalFormatting sqref="K845">
    <cfRule type="containsText" dxfId="7327" priority="306" operator="containsText" text="PROVIDÊNCIAS">
      <formula>NOT(ISERROR(SEARCH(("PROVIDÊNCIAS"),(K845))))</formula>
    </cfRule>
  </conditionalFormatting>
  <conditionalFormatting sqref="K845">
    <cfRule type="containsText" dxfId="7326" priority="307" operator="containsText" text="URGENTE">
      <formula>NOT(ISERROR(SEARCH(("URGENTE"),(K845))))</formula>
    </cfRule>
  </conditionalFormatting>
  <conditionalFormatting sqref="K845">
    <cfRule type="containsText" dxfId="7325" priority="308" operator="containsText" text="VIGENTE">
      <formula>NOT(ISERROR(SEARCH(("VIGENTE"),(K845))))</formula>
    </cfRule>
  </conditionalFormatting>
  <conditionalFormatting sqref="K845">
    <cfRule type="containsText" dxfId="7324" priority="309" operator="containsText" text="VIGENTE">
      <formula>NOT(ISERROR(SEARCH(("VIGENTE"),(K845))))</formula>
    </cfRule>
  </conditionalFormatting>
  <conditionalFormatting sqref="K845">
    <cfRule type="containsText" dxfId="7323" priority="310" operator="containsText" text="URGENTE">
      <formula>NOT(ISERROR(SEARCH(("URGENTE"),(K845))))</formula>
    </cfRule>
  </conditionalFormatting>
  <conditionalFormatting sqref="K845">
    <cfRule type="containsText" dxfId="7322" priority="311" operator="containsText" text="PROVIDÊNCIAS">
      <formula>NOT(ISERROR(SEARCH(("PROVIDÊNCIAS"),(K845))))</formula>
    </cfRule>
  </conditionalFormatting>
  <conditionalFormatting sqref="K845">
    <cfRule type="containsText" dxfId="7321" priority="312" operator="containsText" text="ENCERRADO">
      <formula>NOT(ISERROR(SEARCH(("ENCERRADO"),(K845))))</formula>
    </cfRule>
  </conditionalFormatting>
  <conditionalFormatting sqref="K845">
    <cfRule type="containsText" dxfId="7320" priority="313" operator="containsText" text="URGENTE">
      <formula>NOT(ISERROR(SEARCH(("URGENTE"),(K845))))</formula>
    </cfRule>
  </conditionalFormatting>
  <conditionalFormatting sqref="K845">
    <cfRule type="containsText" dxfId="7319" priority="314" operator="containsText" text="URGENTE">
      <formula>NOT(ISERROR(SEARCH(("URGENTE"),(K845))))</formula>
    </cfRule>
  </conditionalFormatting>
  <conditionalFormatting sqref="K845">
    <cfRule type="containsText" dxfId="7318" priority="315" operator="containsText" text="URGENTE">
      <formula>NOT(ISERROR(SEARCH(("URGENTE"),(K845))))</formula>
    </cfRule>
  </conditionalFormatting>
  <conditionalFormatting sqref="K456:K457">
    <cfRule type="containsText" dxfId="7317" priority="316" operator="containsText" text="URGENTE">
      <formula>NOT(ISERROR(SEARCH(("URGENTE"),(K456))))</formula>
    </cfRule>
  </conditionalFormatting>
  <conditionalFormatting sqref="K456:K457">
    <cfRule type="containsText" dxfId="7316" priority="317" operator="containsText" text="URGENTE">
      <formula>NOT(ISERROR(SEARCH(("URGENTE"),(K456))))</formula>
    </cfRule>
  </conditionalFormatting>
  <conditionalFormatting sqref="K456:K457">
    <cfRule type="containsText" dxfId="7315" priority="318" operator="containsText" text="URGENTE">
      <formula>NOT(ISERROR(SEARCH(("URGENTE"),(K456))))</formula>
    </cfRule>
  </conditionalFormatting>
  <conditionalFormatting sqref="K456:K457">
    <cfRule type="containsText" dxfId="7314" priority="319" operator="containsText" text="ENCERRADO">
      <formula>NOT(ISERROR(SEARCH(("ENCERRADO"),(K456))))</formula>
    </cfRule>
  </conditionalFormatting>
  <conditionalFormatting sqref="K456:K457">
    <cfRule type="containsText" dxfId="7313" priority="320" operator="containsText" text="PROVIDÊNCIAS">
      <formula>NOT(ISERROR(SEARCH(("PROVIDÊNCIAS"),(K456))))</formula>
    </cfRule>
  </conditionalFormatting>
  <conditionalFormatting sqref="K456:K457">
    <cfRule type="containsText" dxfId="7312" priority="321" operator="containsText" text="URGENTE">
      <formula>NOT(ISERROR(SEARCH(("URGENTE"),(K456))))</formula>
    </cfRule>
  </conditionalFormatting>
  <conditionalFormatting sqref="K456:K457">
    <cfRule type="containsText" dxfId="7311" priority="322" operator="containsText" text="VIGENTE">
      <formula>NOT(ISERROR(SEARCH(("VIGENTE"),(K456))))</formula>
    </cfRule>
  </conditionalFormatting>
  <conditionalFormatting sqref="K456:K457">
    <cfRule type="containsText" dxfId="7310" priority="323" operator="containsText" text="VIGENTE">
      <formula>NOT(ISERROR(SEARCH(("VIGENTE"),(K456))))</formula>
    </cfRule>
  </conditionalFormatting>
  <conditionalFormatting sqref="K456:K457">
    <cfRule type="containsText" dxfId="7309" priority="324" operator="containsText" text="URGENTE">
      <formula>NOT(ISERROR(SEARCH(("URGENTE"),(K456))))</formula>
    </cfRule>
  </conditionalFormatting>
  <conditionalFormatting sqref="K456:K457">
    <cfRule type="containsText" dxfId="7308" priority="325" operator="containsText" text="PROVIDÊNCIAS">
      <formula>NOT(ISERROR(SEARCH(("PROVIDÊNCIAS"),(K456))))</formula>
    </cfRule>
  </conditionalFormatting>
  <conditionalFormatting sqref="K456:K457">
    <cfRule type="containsText" dxfId="7307" priority="326" operator="containsText" text="ENCERRADO">
      <formula>NOT(ISERROR(SEARCH(("ENCERRADO"),(K456))))</formula>
    </cfRule>
  </conditionalFormatting>
  <conditionalFormatting sqref="K456:K457">
    <cfRule type="containsText" dxfId="7306" priority="327" operator="containsText" text="URGENTE">
      <formula>NOT(ISERROR(SEARCH(("URGENTE"),(K456))))</formula>
    </cfRule>
  </conditionalFormatting>
  <conditionalFormatting sqref="K456:K457">
    <cfRule type="containsText" dxfId="7305" priority="328" operator="containsText" text="URGENTE">
      <formula>NOT(ISERROR(SEARCH(("URGENTE"),(K456))))</formula>
    </cfRule>
  </conditionalFormatting>
  <conditionalFormatting sqref="K456:K457">
    <cfRule type="containsText" dxfId="7304" priority="329" operator="containsText" text="URGENTE">
      <formula>NOT(ISERROR(SEARCH(("URGENTE"),(K456))))</formula>
    </cfRule>
  </conditionalFormatting>
  <conditionalFormatting sqref="K456:K457">
    <cfRule type="containsText" dxfId="7303" priority="330" operator="containsText" text="URGENTE">
      <formula>NOT(ISERROR(SEARCH(("URGENTE"),(K456))))</formula>
    </cfRule>
  </conditionalFormatting>
  <conditionalFormatting sqref="K456:K457">
    <cfRule type="containsText" dxfId="7302" priority="331" operator="containsText" text="URGENTE">
      <formula>NOT(ISERROR(SEARCH(("URGENTE"),(K456))))</formula>
    </cfRule>
  </conditionalFormatting>
  <conditionalFormatting sqref="K456:K457">
    <cfRule type="containsText" dxfId="7301" priority="332" operator="containsText" text="URGENTE">
      <formula>NOT(ISERROR(SEARCH(("URGENTE"),(K456))))</formula>
    </cfRule>
  </conditionalFormatting>
  <conditionalFormatting sqref="K456:K457">
    <cfRule type="containsText" dxfId="7300" priority="333" operator="containsText" text="ENCERRADO">
      <formula>NOT(ISERROR(SEARCH(("ENCERRADO"),(K456))))</formula>
    </cfRule>
  </conditionalFormatting>
  <conditionalFormatting sqref="K456:K457">
    <cfRule type="containsText" dxfId="7299" priority="334" operator="containsText" text="PROVIDÊNCIAS">
      <formula>NOT(ISERROR(SEARCH(("PROVIDÊNCIAS"),(K456))))</formula>
    </cfRule>
  </conditionalFormatting>
  <conditionalFormatting sqref="K456:K457">
    <cfRule type="containsText" dxfId="7298" priority="335" operator="containsText" text="URGENTE">
      <formula>NOT(ISERROR(SEARCH(("URGENTE"),(K456))))</formula>
    </cfRule>
  </conditionalFormatting>
  <conditionalFormatting sqref="K456:K457">
    <cfRule type="containsText" dxfId="7297" priority="336" operator="containsText" text="VIGENTE">
      <formula>NOT(ISERROR(SEARCH(("VIGENTE"),(K456))))</formula>
    </cfRule>
  </conditionalFormatting>
  <conditionalFormatting sqref="K579 L579 N579:P579">
    <cfRule type="containsText" dxfId="7296" priority="337" operator="containsText" text="URGENTE">
      <formula>NOT(ISERROR(SEARCH(("URGENTE"),(K579))))</formula>
    </cfRule>
  </conditionalFormatting>
  <conditionalFormatting sqref="K579 L579 N579:P579">
    <cfRule type="containsText" dxfId="7295" priority="338" operator="containsText" text="URGENTE">
      <formula>NOT(ISERROR(SEARCH(("URGENTE"),(K579))))</formula>
    </cfRule>
  </conditionalFormatting>
  <conditionalFormatting sqref="K579 L579 N579:P579">
    <cfRule type="containsText" dxfId="7294" priority="339" operator="containsText" text="URGENTE">
      <formula>NOT(ISERROR(SEARCH(("URGENTE"),(K579))))</formula>
    </cfRule>
  </conditionalFormatting>
  <conditionalFormatting sqref="K579 L579 N579:P579">
    <cfRule type="containsText" dxfId="7293" priority="340" operator="containsText" text="ENCERRADO">
      <formula>NOT(ISERROR(SEARCH(("ENCERRADO"),(K579))))</formula>
    </cfRule>
  </conditionalFormatting>
  <conditionalFormatting sqref="K579 L579 N579:P579">
    <cfRule type="containsText" dxfId="7292" priority="341" operator="containsText" text="PROVIDÊNCIAS">
      <formula>NOT(ISERROR(SEARCH(("PROVIDÊNCIAS"),(K579))))</formula>
    </cfRule>
  </conditionalFormatting>
  <conditionalFormatting sqref="K579 L579 N579:P579">
    <cfRule type="containsText" dxfId="7291" priority="342" operator="containsText" text="URGENTE">
      <formula>NOT(ISERROR(SEARCH(("URGENTE"),(K579))))</formula>
    </cfRule>
  </conditionalFormatting>
  <conditionalFormatting sqref="K579 L579 N579:P579">
    <cfRule type="containsText" dxfId="7290" priority="343" operator="containsText" text="VIGENTE">
      <formula>NOT(ISERROR(SEARCH(("VIGENTE"),(K579))))</formula>
    </cfRule>
  </conditionalFormatting>
  <conditionalFormatting sqref="K579">
    <cfRule type="containsText" dxfId="7289" priority="344" operator="containsText" text="VIGENTE">
      <formula>NOT(ISERROR(SEARCH(("VIGENTE"),(K579))))</formula>
    </cfRule>
  </conditionalFormatting>
  <conditionalFormatting sqref="K579">
    <cfRule type="containsText" dxfId="7288" priority="345" operator="containsText" text="URGENTE">
      <formula>NOT(ISERROR(SEARCH(("URGENTE"),(K579))))</formula>
    </cfRule>
  </conditionalFormatting>
  <conditionalFormatting sqref="K579">
    <cfRule type="containsText" dxfId="7287" priority="346" operator="containsText" text="PROVIDÊNCIAS">
      <formula>NOT(ISERROR(SEARCH(("PROVIDÊNCIAS"),(K579))))</formula>
    </cfRule>
  </conditionalFormatting>
  <conditionalFormatting sqref="K579">
    <cfRule type="containsText" dxfId="7286" priority="347" operator="containsText" text="ENCERRADO">
      <formula>NOT(ISERROR(SEARCH(("ENCERRADO"),(K579))))</formula>
    </cfRule>
  </conditionalFormatting>
  <conditionalFormatting sqref="K579">
    <cfRule type="containsText" dxfId="7285" priority="348" operator="containsText" text="URGENTE">
      <formula>NOT(ISERROR(SEARCH(("URGENTE"),(K579))))</formula>
    </cfRule>
  </conditionalFormatting>
  <conditionalFormatting sqref="K579">
    <cfRule type="containsText" dxfId="7284" priority="349" operator="containsText" text="URGENTE">
      <formula>NOT(ISERROR(SEARCH(("URGENTE"),(K579))))</formula>
    </cfRule>
  </conditionalFormatting>
  <conditionalFormatting sqref="K579">
    <cfRule type="containsText" dxfId="7283" priority="350" operator="containsText" text="URGENTE">
      <formula>NOT(ISERROR(SEARCH(("URGENTE"),(K579))))</formula>
    </cfRule>
  </conditionalFormatting>
  <conditionalFormatting sqref="K579">
    <cfRule type="containsText" dxfId="7282" priority="351" operator="containsText" text="URGENTE">
      <formula>NOT(ISERROR(SEARCH(("URGENTE"),(K579))))</formula>
    </cfRule>
  </conditionalFormatting>
  <conditionalFormatting sqref="K579">
    <cfRule type="containsText" dxfId="7281" priority="352" operator="containsText" text="URGENTE">
      <formula>NOT(ISERROR(SEARCH(("URGENTE"),(K579))))</formula>
    </cfRule>
  </conditionalFormatting>
  <conditionalFormatting sqref="K579">
    <cfRule type="containsText" dxfId="7280" priority="353" operator="containsText" text="URGENTE">
      <formula>NOT(ISERROR(SEARCH(("URGENTE"),(K579))))</formula>
    </cfRule>
  </conditionalFormatting>
  <conditionalFormatting sqref="K579">
    <cfRule type="containsText" dxfId="7279" priority="354" operator="containsText" text="ENCERRADO">
      <formula>NOT(ISERROR(SEARCH(("ENCERRADO"),(K579))))</formula>
    </cfRule>
  </conditionalFormatting>
  <conditionalFormatting sqref="K579">
    <cfRule type="containsText" dxfId="7278" priority="355" operator="containsText" text="PROVIDÊNCIAS">
      <formula>NOT(ISERROR(SEARCH(("PROVIDÊNCIAS"),(K579))))</formula>
    </cfRule>
  </conditionalFormatting>
  <conditionalFormatting sqref="K579">
    <cfRule type="containsText" dxfId="7277" priority="356" operator="containsText" text="URGENTE">
      <formula>NOT(ISERROR(SEARCH(("URGENTE"),(K579))))</formula>
    </cfRule>
  </conditionalFormatting>
  <conditionalFormatting sqref="K579">
    <cfRule type="containsText" dxfId="7276" priority="357" operator="containsText" text="VIGENTE">
      <formula>NOT(ISERROR(SEARCH(("VIGENTE"),(K579))))</formula>
    </cfRule>
  </conditionalFormatting>
  <conditionalFormatting sqref="K1439 L1439">
    <cfRule type="containsText" dxfId="7275" priority="358" operator="containsText" text="VIGENTE">
      <formula>NOT(ISERROR(SEARCH(("VIGENTE"),(K1439))))</formula>
    </cfRule>
  </conditionalFormatting>
  <conditionalFormatting sqref="K1439 L1439">
    <cfRule type="containsText" dxfId="7274" priority="359" operator="containsText" text="URGENTE">
      <formula>NOT(ISERROR(SEARCH(("URGENTE"),(K1439))))</formula>
    </cfRule>
  </conditionalFormatting>
  <conditionalFormatting sqref="K1439 L1439">
    <cfRule type="containsText" dxfId="7273" priority="360" operator="containsText" text="PROVIDÊNCIAS">
      <formula>NOT(ISERROR(SEARCH(("PROVIDÊNCIAS"),(K1439))))</formula>
    </cfRule>
  </conditionalFormatting>
  <conditionalFormatting sqref="K1439 L1439">
    <cfRule type="containsText" dxfId="7272" priority="361" operator="containsText" text="ENCERRADO">
      <formula>NOT(ISERROR(SEARCH(("ENCERRADO"),(K1439))))</formula>
    </cfRule>
  </conditionalFormatting>
  <conditionalFormatting sqref="K1439 L1439">
    <cfRule type="containsText" dxfId="7271" priority="362" operator="containsText" text="URGENTE">
      <formula>NOT(ISERROR(SEARCH(("URGENTE"),(K1439))))</formula>
    </cfRule>
  </conditionalFormatting>
  <conditionalFormatting sqref="K1439 L1439">
    <cfRule type="containsText" dxfId="7270" priority="363" operator="containsText" text="URGENTE">
      <formula>NOT(ISERROR(SEARCH(("URGENTE"),(K1439))))</formula>
    </cfRule>
  </conditionalFormatting>
  <conditionalFormatting sqref="K1439 L1439">
    <cfRule type="containsText" dxfId="7269" priority="364" operator="containsText" text="URGENTE">
      <formula>NOT(ISERROR(SEARCH(("URGENTE"),(K1439))))</formula>
    </cfRule>
  </conditionalFormatting>
  <conditionalFormatting sqref="K1439">
    <cfRule type="containsText" dxfId="7268" priority="365" operator="containsText" text="VIGENTE">
      <formula>NOT(ISERROR(SEARCH(("VIGENTE"),(K1439))))</formula>
    </cfRule>
  </conditionalFormatting>
  <conditionalFormatting sqref="K1439">
    <cfRule type="containsText" dxfId="7267" priority="366" operator="containsText" text="URGENTE">
      <formula>NOT(ISERROR(SEARCH(("URGENTE"),(K1439))))</formula>
    </cfRule>
  </conditionalFormatting>
  <conditionalFormatting sqref="K1439">
    <cfRule type="containsText" dxfId="7266" priority="367" operator="containsText" text="PROVIDÊNCIAS">
      <formula>NOT(ISERROR(SEARCH(("PROVIDÊNCIAS"),(K1439))))</formula>
    </cfRule>
  </conditionalFormatting>
  <conditionalFormatting sqref="K1439">
    <cfRule type="containsText" dxfId="7265" priority="368" operator="containsText" text="ENCERRADO">
      <formula>NOT(ISERROR(SEARCH(("ENCERRADO"),(K1439))))</formula>
    </cfRule>
  </conditionalFormatting>
  <conditionalFormatting sqref="K1439">
    <cfRule type="containsText" dxfId="7264" priority="369" operator="containsText" text="URGENTE">
      <formula>NOT(ISERROR(SEARCH(("URGENTE"),(K1439))))</formula>
    </cfRule>
  </conditionalFormatting>
  <conditionalFormatting sqref="K1439">
    <cfRule type="containsText" dxfId="7263" priority="370" operator="containsText" text="URGENTE">
      <formula>NOT(ISERROR(SEARCH(("URGENTE"),(K1439))))</formula>
    </cfRule>
  </conditionalFormatting>
  <conditionalFormatting sqref="K1439">
    <cfRule type="containsText" dxfId="7262" priority="371" operator="containsText" text="URGENTE">
      <formula>NOT(ISERROR(SEARCH(("URGENTE"),(K1439))))</formula>
    </cfRule>
  </conditionalFormatting>
  <conditionalFormatting sqref="K1439">
    <cfRule type="containsText" dxfId="7261" priority="372" operator="containsText" text="URGENTE">
      <formula>NOT(ISERROR(SEARCH(("URGENTE"),(K1439))))</formula>
    </cfRule>
  </conditionalFormatting>
  <conditionalFormatting sqref="K1439">
    <cfRule type="containsText" dxfId="7260" priority="373" operator="containsText" text="URGENTE">
      <formula>NOT(ISERROR(SEARCH(("URGENTE"),(K1439))))</formula>
    </cfRule>
  </conditionalFormatting>
  <conditionalFormatting sqref="K1439">
    <cfRule type="containsText" dxfId="7259" priority="374" operator="containsText" text="URGENTE">
      <formula>NOT(ISERROR(SEARCH(("URGENTE"),(K1439))))</formula>
    </cfRule>
  </conditionalFormatting>
  <conditionalFormatting sqref="K1439">
    <cfRule type="containsText" dxfId="7258" priority="375" operator="containsText" text="ENCERRADO">
      <formula>NOT(ISERROR(SEARCH(("ENCERRADO"),(K1439))))</formula>
    </cfRule>
  </conditionalFormatting>
  <conditionalFormatting sqref="K1439">
    <cfRule type="containsText" dxfId="7257" priority="376" operator="containsText" text="PROVIDÊNCIAS">
      <formula>NOT(ISERROR(SEARCH(("PROVIDÊNCIAS"),(K1439))))</formula>
    </cfRule>
  </conditionalFormatting>
  <conditionalFormatting sqref="K1439">
    <cfRule type="containsText" dxfId="7256" priority="377" operator="containsText" text="URGENTE">
      <formula>NOT(ISERROR(SEARCH(("URGENTE"),(K1439))))</formula>
    </cfRule>
  </conditionalFormatting>
  <conditionalFormatting sqref="K1439">
    <cfRule type="containsText" dxfId="7255" priority="378" operator="containsText" text="VIGENTE">
      <formula>NOT(ISERROR(SEARCH(("VIGENTE"),(K1439))))</formula>
    </cfRule>
  </conditionalFormatting>
  <conditionalFormatting sqref="K1437:L1437">
    <cfRule type="containsText" dxfId="7254" priority="379" operator="containsText" text="VIGENTE">
      <formula>NOT(ISERROR(SEARCH(("VIGENTE"),(K1437))))</formula>
    </cfRule>
  </conditionalFormatting>
  <conditionalFormatting sqref="K1437:L1437">
    <cfRule type="containsText" dxfId="7253" priority="380" operator="containsText" text="URGENTE">
      <formula>NOT(ISERROR(SEARCH(("URGENTE"),(K1437))))</formula>
    </cfRule>
  </conditionalFormatting>
  <conditionalFormatting sqref="K1437:L1437">
    <cfRule type="containsText" dxfId="7252" priority="381" operator="containsText" text="PROVIDÊNCIAS">
      <formula>NOT(ISERROR(SEARCH(("PROVIDÊNCIAS"),(K1437))))</formula>
    </cfRule>
  </conditionalFormatting>
  <conditionalFormatting sqref="K1437:L1437">
    <cfRule type="containsText" dxfId="7251" priority="382" operator="containsText" text="ENCERRADO">
      <formula>NOT(ISERROR(SEARCH(("ENCERRADO"),(K1437))))</formula>
    </cfRule>
  </conditionalFormatting>
  <conditionalFormatting sqref="K1437:L1437">
    <cfRule type="containsText" dxfId="7250" priority="383" operator="containsText" text="URGENTE">
      <formula>NOT(ISERROR(SEARCH(("URGENTE"),(K1437))))</formula>
    </cfRule>
  </conditionalFormatting>
  <conditionalFormatting sqref="K1437:L1437">
    <cfRule type="containsText" dxfId="7249" priority="384" operator="containsText" text="URGENTE">
      <formula>NOT(ISERROR(SEARCH(("URGENTE"),(K1437))))</formula>
    </cfRule>
  </conditionalFormatting>
  <conditionalFormatting sqref="K1437:L1437">
    <cfRule type="containsText" dxfId="7248" priority="385" operator="containsText" text="URGENTE">
      <formula>NOT(ISERROR(SEARCH(("URGENTE"),(K1437))))</formula>
    </cfRule>
  </conditionalFormatting>
  <conditionalFormatting sqref="K1437">
    <cfRule type="containsText" dxfId="7247" priority="386" operator="containsText" text="VIGENTE">
      <formula>NOT(ISERROR(SEARCH(("VIGENTE"),(K1437))))</formula>
    </cfRule>
  </conditionalFormatting>
  <conditionalFormatting sqref="K1437">
    <cfRule type="containsText" dxfId="7246" priority="387" operator="containsText" text="URGENTE">
      <formula>NOT(ISERROR(SEARCH(("URGENTE"),(K1437))))</formula>
    </cfRule>
  </conditionalFormatting>
  <conditionalFormatting sqref="K1437">
    <cfRule type="containsText" dxfId="7245" priority="388" operator="containsText" text="PROVIDÊNCIAS">
      <formula>NOT(ISERROR(SEARCH(("PROVIDÊNCIAS"),(K1437))))</formula>
    </cfRule>
  </conditionalFormatting>
  <conditionalFormatting sqref="K1437">
    <cfRule type="containsText" dxfId="7244" priority="389" operator="containsText" text="ENCERRADO">
      <formula>NOT(ISERROR(SEARCH(("ENCERRADO"),(K1437))))</formula>
    </cfRule>
  </conditionalFormatting>
  <conditionalFormatting sqref="K1437">
    <cfRule type="containsText" dxfId="7243" priority="390" operator="containsText" text="URGENTE">
      <formula>NOT(ISERROR(SEARCH(("URGENTE"),(K1437))))</formula>
    </cfRule>
  </conditionalFormatting>
  <conditionalFormatting sqref="K1437">
    <cfRule type="containsText" dxfId="7242" priority="391" operator="containsText" text="URGENTE">
      <formula>NOT(ISERROR(SEARCH(("URGENTE"),(K1437))))</formula>
    </cfRule>
  </conditionalFormatting>
  <conditionalFormatting sqref="K1437">
    <cfRule type="containsText" dxfId="7241" priority="392" operator="containsText" text="URGENTE">
      <formula>NOT(ISERROR(SEARCH(("URGENTE"),(K1437))))</formula>
    </cfRule>
  </conditionalFormatting>
  <conditionalFormatting sqref="K1437">
    <cfRule type="containsText" dxfId="7240" priority="393" operator="containsText" text="URGENTE">
      <formula>NOT(ISERROR(SEARCH(("URGENTE"),(K1437))))</formula>
    </cfRule>
  </conditionalFormatting>
  <conditionalFormatting sqref="K1437">
    <cfRule type="containsText" dxfId="7239" priority="394" operator="containsText" text="URGENTE">
      <formula>NOT(ISERROR(SEARCH(("URGENTE"),(K1437))))</formula>
    </cfRule>
  </conditionalFormatting>
  <conditionalFormatting sqref="K1437">
    <cfRule type="containsText" dxfId="7238" priority="395" operator="containsText" text="URGENTE">
      <formula>NOT(ISERROR(SEARCH(("URGENTE"),(K1437))))</formula>
    </cfRule>
  </conditionalFormatting>
  <conditionalFormatting sqref="K1437">
    <cfRule type="containsText" dxfId="7237" priority="396" operator="containsText" text="ENCERRADO">
      <formula>NOT(ISERROR(SEARCH(("ENCERRADO"),(K1437))))</formula>
    </cfRule>
  </conditionalFormatting>
  <conditionalFormatting sqref="K1437">
    <cfRule type="containsText" dxfId="7236" priority="397" operator="containsText" text="PROVIDÊNCIAS">
      <formula>NOT(ISERROR(SEARCH(("PROVIDÊNCIAS"),(K1437))))</formula>
    </cfRule>
  </conditionalFormatting>
  <conditionalFormatting sqref="K1437">
    <cfRule type="containsText" dxfId="7235" priority="398" operator="containsText" text="URGENTE">
      <formula>NOT(ISERROR(SEARCH(("URGENTE"),(K1437))))</formula>
    </cfRule>
  </conditionalFormatting>
  <conditionalFormatting sqref="K1437">
    <cfRule type="containsText" dxfId="7234" priority="399" operator="containsText" text="VIGENTE">
      <formula>NOT(ISERROR(SEARCH(("VIGENTE"),(K1437))))</formula>
    </cfRule>
  </conditionalFormatting>
  <conditionalFormatting sqref="K1431 L1431">
    <cfRule type="containsText" dxfId="7233" priority="400" operator="containsText" text="VIGENTE">
      <formula>NOT(ISERROR(SEARCH(("VIGENTE"),(K1431))))</formula>
    </cfRule>
  </conditionalFormatting>
  <conditionalFormatting sqref="K1431 L1431">
    <cfRule type="containsText" dxfId="7232" priority="401" operator="containsText" text="URGENTE">
      <formula>NOT(ISERROR(SEARCH(("URGENTE"),(K1431))))</formula>
    </cfRule>
  </conditionalFormatting>
  <conditionalFormatting sqref="K1431 L1431">
    <cfRule type="containsText" dxfId="7231" priority="402" operator="containsText" text="PROVIDÊNCIAS">
      <formula>NOT(ISERROR(SEARCH(("PROVIDÊNCIAS"),(K1431))))</formula>
    </cfRule>
  </conditionalFormatting>
  <conditionalFormatting sqref="K1431 L1431">
    <cfRule type="containsText" dxfId="7230" priority="403" operator="containsText" text="ENCERRADO">
      <formula>NOT(ISERROR(SEARCH(("ENCERRADO"),(K1431))))</formula>
    </cfRule>
  </conditionalFormatting>
  <conditionalFormatting sqref="K1431 L1431">
    <cfRule type="containsText" dxfId="7229" priority="404" operator="containsText" text="URGENTE">
      <formula>NOT(ISERROR(SEARCH(("URGENTE"),(K1431))))</formula>
    </cfRule>
  </conditionalFormatting>
  <conditionalFormatting sqref="K1431 L1431">
    <cfRule type="containsText" dxfId="7228" priority="405" operator="containsText" text="URGENTE">
      <formula>NOT(ISERROR(SEARCH(("URGENTE"),(K1431))))</formula>
    </cfRule>
  </conditionalFormatting>
  <conditionalFormatting sqref="K1431 L1431">
    <cfRule type="containsText" dxfId="7227" priority="406" operator="containsText" text="URGENTE">
      <formula>NOT(ISERROR(SEARCH(("URGENTE"),(K1431))))</formula>
    </cfRule>
  </conditionalFormatting>
  <conditionalFormatting sqref="K1431">
    <cfRule type="containsText" dxfId="7226" priority="407" operator="containsText" text="VIGENTE">
      <formula>NOT(ISERROR(SEARCH(("VIGENTE"),(K1431))))</formula>
    </cfRule>
  </conditionalFormatting>
  <conditionalFormatting sqref="K1431">
    <cfRule type="containsText" dxfId="7225" priority="408" operator="containsText" text="URGENTE">
      <formula>NOT(ISERROR(SEARCH(("URGENTE"),(K1431))))</formula>
    </cfRule>
  </conditionalFormatting>
  <conditionalFormatting sqref="K1431">
    <cfRule type="containsText" dxfId="7224" priority="409" operator="containsText" text="PROVIDÊNCIAS">
      <formula>NOT(ISERROR(SEARCH(("PROVIDÊNCIAS"),(K1431))))</formula>
    </cfRule>
  </conditionalFormatting>
  <conditionalFormatting sqref="K1431">
    <cfRule type="containsText" dxfId="7223" priority="410" operator="containsText" text="ENCERRADO">
      <formula>NOT(ISERROR(SEARCH(("ENCERRADO"),(K1431))))</formula>
    </cfRule>
  </conditionalFormatting>
  <conditionalFormatting sqref="K1431">
    <cfRule type="containsText" dxfId="7222" priority="411" operator="containsText" text="URGENTE">
      <formula>NOT(ISERROR(SEARCH(("URGENTE"),(K1431))))</formula>
    </cfRule>
  </conditionalFormatting>
  <conditionalFormatting sqref="K1431">
    <cfRule type="containsText" dxfId="7221" priority="412" operator="containsText" text="URGENTE">
      <formula>NOT(ISERROR(SEARCH(("URGENTE"),(K1431))))</formula>
    </cfRule>
  </conditionalFormatting>
  <conditionalFormatting sqref="K1431">
    <cfRule type="containsText" dxfId="7220" priority="413" operator="containsText" text="URGENTE">
      <formula>NOT(ISERROR(SEARCH(("URGENTE"),(K1431))))</formula>
    </cfRule>
  </conditionalFormatting>
  <conditionalFormatting sqref="K1431">
    <cfRule type="containsText" dxfId="7219" priority="414" operator="containsText" text="URGENTE">
      <formula>NOT(ISERROR(SEARCH(("URGENTE"),(K1431))))</formula>
    </cfRule>
  </conditionalFormatting>
  <conditionalFormatting sqref="K1431">
    <cfRule type="containsText" dxfId="7218" priority="415" operator="containsText" text="URGENTE">
      <formula>NOT(ISERROR(SEARCH(("URGENTE"),(K1431))))</formula>
    </cfRule>
  </conditionalFormatting>
  <conditionalFormatting sqref="K1431">
    <cfRule type="containsText" dxfId="7217" priority="416" operator="containsText" text="URGENTE">
      <formula>NOT(ISERROR(SEARCH(("URGENTE"),(K1431))))</formula>
    </cfRule>
  </conditionalFormatting>
  <conditionalFormatting sqref="K1431">
    <cfRule type="containsText" dxfId="7216" priority="417" operator="containsText" text="ENCERRADO">
      <formula>NOT(ISERROR(SEARCH(("ENCERRADO"),(K1431))))</formula>
    </cfRule>
  </conditionalFormatting>
  <conditionalFormatting sqref="K1431">
    <cfRule type="containsText" dxfId="7215" priority="418" operator="containsText" text="PROVIDÊNCIAS">
      <formula>NOT(ISERROR(SEARCH(("PROVIDÊNCIAS"),(K1431))))</formula>
    </cfRule>
  </conditionalFormatting>
  <conditionalFormatting sqref="K1431">
    <cfRule type="containsText" dxfId="7214" priority="419" operator="containsText" text="URGENTE">
      <formula>NOT(ISERROR(SEARCH(("URGENTE"),(K1431))))</formula>
    </cfRule>
  </conditionalFormatting>
  <conditionalFormatting sqref="K1431">
    <cfRule type="containsText" dxfId="7213" priority="420" operator="containsText" text="VIGENTE">
      <formula>NOT(ISERROR(SEARCH(("VIGENTE"),(K1431))))</formula>
    </cfRule>
  </conditionalFormatting>
  <conditionalFormatting sqref="K1410:L1411">
    <cfRule type="containsText" dxfId="7212" priority="421" operator="containsText" text="VIGENTE">
      <formula>NOT(ISERROR(SEARCH(("VIGENTE"),(K1410))))</formula>
    </cfRule>
  </conditionalFormatting>
  <conditionalFormatting sqref="K1410:L1411">
    <cfRule type="containsText" dxfId="7211" priority="422" operator="containsText" text="URGENTE">
      <formula>NOT(ISERROR(SEARCH(("URGENTE"),(K1410))))</formula>
    </cfRule>
  </conditionalFormatting>
  <conditionalFormatting sqref="K1410:L1411">
    <cfRule type="containsText" dxfId="7210" priority="423" operator="containsText" text="PROVIDÊNCIAS">
      <formula>NOT(ISERROR(SEARCH(("PROVIDÊNCIAS"),(K1410))))</formula>
    </cfRule>
  </conditionalFormatting>
  <conditionalFormatting sqref="K1410:L1411">
    <cfRule type="containsText" dxfId="7209" priority="424" operator="containsText" text="ENCERRADO">
      <formula>NOT(ISERROR(SEARCH(("ENCERRADO"),(K1410))))</formula>
    </cfRule>
  </conditionalFormatting>
  <conditionalFormatting sqref="K1410:L1411">
    <cfRule type="containsText" dxfId="7208" priority="425" operator="containsText" text="URGENTE">
      <formula>NOT(ISERROR(SEARCH(("URGENTE"),(K1410))))</formula>
    </cfRule>
  </conditionalFormatting>
  <conditionalFormatting sqref="K1410:L1411">
    <cfRule type="containsText" dxfId="7207" priority="426" operator="containsText" text="URGENTE">
      <formula>NOT(ISERROR(SEARCH(("URGENTE"),(K1410))))</formula>
    </cfRule>
  </conditionalFormatting>
  <conditionalFormatting sqref="K1410:L1411">
    <cfRule type="containsText" dxfId="7206" priority="427" operator="containsText" text="URGENTE">
      <formula>NOT(ISERROR(SEARCH(("URGENTE"),(K1410))))</formula>
    </cfRule>
  </conditionalFormatting>
  <conditionalFormatting sqref="K1410:K1411">
    <cfRule type="containsText" dxfId="7205" priority="428" operator="containsText" text="VIGENTE">
      <formula>NOT(ISERROR(SEARCH(("VIGENTE"),(K1410))))</formula>
    </cfRule>
  </conditionalFormatting>
  <conditionalFormatting sqref="K1410:K1411">
    <cfRule type="containsText" dxfId="7204" priority="429" operator="containsText" text="URGENTE">
      <formula>NOT(ISERROR(SEARCH(("URGENTE"),(K1410))))</formula>
    </cfRule>
  </conditionalFormatting>
  <conditionalFormatting sqref="K1410:K1411">
    <cfRule type="containsText" dxfId="7203" priority="430" operator="containsText" text="PROVIDÊNCIAS">
      <formula>NOT(ISERROR(SEARCH(("PROVIDÊNCIAS"),(K1410))))</formula>
    </cfRule>
  </conditionalFormatting>
  <conditionalFormatting sqref="K1410:K1411">
    <cfRule type="containsText" dxfId="7202" priority="431" operator="containsText" text="ENCERRADO">
      <formula>NOT(ISERROR(SEARCH(("ENCERRADO"),(K1410))))</formula>
    </cfRule>
  </conditionalFormatting>
  <conditionalFormatting sqref="K1410:K1411">
    <cfRule type="containsText" dxfId="7201" priority="432" operator="containsText" text="URGENTE">
      <formula>NOT(ISERROR(SEARCH(("URGENTE"),(K1410))))</formula>
    </cfRule>
  </conditionalFormatting>
  <conditionalFormatting sqref="K1410:K1411">
    <cfRule type="containsText" dxfId="7200" priority="433" operator="containsText" text="URGENTE">
      <formula>NOT(ISERROR(SEARCH(("URGENTE"),(K1410))))</formula>
    </cfRule>
  </conditionalFormatting>
  <conditionalFormatting sqref="K1410:K1411">
    <cfRule type="containsText" dxfId="7199" priority="434" operator="containsText" text="URGENTE">
      <formula>NOT(ISERROR(SEARCH(("URGENTE"),(K1410))))</formula>
    </cfRule>
  </conditionalFormatting>
  <conditionalFormatting sqref="K1410:K1411">
    <cfRule type="containsText" dxfId="7198" priority="435" operator="containsText" text="URGENTE">
      <formula>NOT(ISERROR(SEARCH(("URGENTE"),(K1410))))</formula>
    </cfRule>
  </conditionalFormatting>
  <conditionalFormatting sqref="K1410:K1411">
    <cfRule type="containsText" dxfId="7197" priority="436" operator="containsText" text="URGENTE">
      <formula>NOT(ISERROR(SEARCH(("URGENTE"),(K1410))))</formula>
    </cfRule>
  </conditionalFormatting>
  <conditionalFormatting sqref="K1410:K1411">
    <cfRule type="containsText" dxfId="7196" priority="437" operator="containsText" text="URGENTE">
      <formula>NOT(ISERROR(SEARCH(("URGENTE"),(K1410))))</formula>
    </cfRule>
  </conditionalFormatting>
  <conditionalFormatting sqref="K1410:K1411">
    <cfRule type="containsText" dxfId="7195" priority="438" operator="containsText" text="ENCERRADO">
      <formula>NOT(ISERROR(SEARCH(("ENCERRADO"),(K1410))))</formula>
    </cfRule>
  </conditionalFormatting>
  <conditionalFormatting sqref="K1410:K1411">
    <cfRule type="containsText" dxfId="7194" priority="439" operator="containsText" text="PROVIDÊNCIAS">
      <formula>NOT(ISERROR(SEARCH(("PROVIDÊNCIAS"),(K1410))))</formula>
    </cfRule>
  </conditionalFormatting>
  <conditionalFormatting sqref="K1410:K1411">
    <cfRule type="containsText" dxfId="7193" priority="440" operator="containsText" text="URGENTE">
      <formula>NOT(ISERROR(SEARCH(("URGENTE"),(K1410))))</formula>
    </cfRule>
  </conditionalFormatting>
  <conditionalFormatting sqref="K1410:K1411">
    <cfRule type="containsText" dxfId="7192" priority="441" operator="containsText" text="VIGENTE">
      <formula>NOT(ISERROR(SEARCH(("VIGENTE"),(K1410))))</formula>
    </cfRule>
  </conditionalFormatting>
  <conditionalFormatting sqref="K1383 L1383">
    <cfRule type="containsText" dxfId="7191" priority="442" operator="containsText" text="VIGENTE">
      <formula>NOT(ISERROR(SEARCH(("VIGENTE"),(K1383))))</formula>
    </cfRule>
  </conditionalFormatting>
  <conditionalFormatting sqref="K1383 L1383">
    <cfRule type="containsText" dxfId="7190" priority="443" operator="containsText" text="URGENTE">
      <formula>NOT(ISERROR(SEARCH(("URGENTE"),(K1383))))</formula>
    </cfRule>
  </conditionalFormatting>
  <conditionalFormatting sqref="K1383 L1383">
    <cfRule type="containsText" dxfId="7189" priority="444" operator="containsText" text="PROVIDÊNCIAS">
      <formula>NOT(ISERROR(SEARCH(("PROVIDÊNCIAS"),(K1383))))</formula>
    </cfRule>
  </conditionalFormatting>
  <conditionalFormatting sqref="K1383 L1383">
    <cfRule type="containsText" dxfId="7188" priority="445" operator="containsText" text="ENCERRADO">
      <formula>NOT(ISERROR(SEARCH(("ENCERRADO"),(K1383))))</formula>
    </cfRule>
  </conditionalFormatting>
  <conditionalFormatting sqref="K1383 L1383">
    <cfRule type="containsText" dxfId="7187" priority="446" operator="containsText" text="URGENTE">
      <formula>NOT(ISERROR(SEARCH(("URGENTE"),(K1383))))</formula>
    </cfRule>
  </conditionalFormatting>
  <conditionalFormatting sqref="K1383 L1383">
    <cfRule type="containsText" dxfId="7186" priority="447" operator="containsText" text="URGENTE">
      <formula>NOT(ISERROR(SEARCH(("URGENTE"),(K1383))))</formula>
    </cfRule>
  </conditionalFormatting>
  <conditionalFormatting sqref="K1383 L1383">
    <cfRule type="containsText" dxfId="7185" priority="448" operator="containsText" text="URGENTE">
      <formula>NOT(ISERROR(SEARCH(("URGENTE"),(K1383))))</formula>
    </cfRule>
  </conditionalFormatting>
  <conditionalFormatting sqref="K1383">
    <cfRule type="containsText" dxfId="7184" priority="449" operator="containsText" text="VIGENTE">
      <formula>NOT(ISERROR(SEARCH(("VIGENTE"),(K1383))))</formula>
    </cfRule>
  </conditionalFormatting>
  <conditionalFormatting sqref="K1383">
    <cfRule type="containsText" dxfId="7183" priority="450" operator="containsText" text="URGENTE">
      <formula>NOT(ISERROR(SEARCH(("URGENTE"),(K1383))))</formula>
    </cfRule>
  </conditionalFormatting>
  <conditionalFormatting sqref="K1383">
    <cfRule type="containsText" dxfId="7182" priority="451" operator="containsText" text="PROVIDÊNCIAS">
      <formula>NOT(ISERROR(SEARCH(("PROVIDÊNCIAS"),(K1383))))</formula>
    </cfRule>
  </conditionalFormatting>
  <conditionalFormatting sqref="K1383">
    <cfRule type="containsText" dxfId="7181" priority="452" operator="containsText" text="ENCERRADO">
      <formula>NOT(ISERROR(SEARCH(("ENCERRADO"),(K1383))))</formula>
    </cfRule>
  </conditionalFormatting>
  <conditionalFormatting sqref="K1383">
    <cfRule type="containsText" dxfId="7180" priority="453" operator="containsText" text="URGENTE">
      <formula>NOT(ISERROR(SEARCH(("URGENTE"),(K1383))))</formula>
    </cfRule>
  </conditionalFormatting>
  <conditionalFormatting sqref="K1383">
    <cfRule type="containsText" dxfId="7179" priority="454" operator="containsText" text="URGENTE">
      <formula>NOT(ISERROR(SEARCH(("URGENTE"),(K1383))))</formula>
    </cfRule>
  </conditionalFormatting>
  <conditionalFormatting sqref="K1383">
    <cfRule type="containsText" dxfId="7178" priority="455" operator="containsText" text="URGENTE">
      <formula>NOT(ISERROR(SEARCH(("URGENTE"),(K1383))))</formula>
    </cfRule>
  </conditionalFormatting>
  <conditionalFormatting sqref="K1383">
    <cfRule type="containsText" dxfId="7177" priority="456" operator="containsText" text="URGENTE">
      <formula>NOT(ISERROR(SEARCH(("URGENTE"),(K1383))))</formula>
    </cfRule>
  </conditionalFormatting>
  <conditionalFormatting sqref="K1383">
    <cfRule type="containsText" dxfId="7176" priority="457" operator="containsText" text="URGENTE">
      <formula>NOT(ISERROR(SEARCH(("URGENTE"),(K1383))))</formula>
    </cfRule>
  </conditionalFormatting>
  <conditionalFormatting sqref="K1383">
    <cfRule type="containsText" dxfId="7175" priority="458" operator="containsText" text="URGENTE">
      <formula>NOT(ISERROR(SEARCH(("URGENTE"),(K1383))))</formula>
    </cfRule>
  </conditionalFormatting>
  <conditionalFormatting sqref="K1383">
    <cfRule type="containsText" dxfId="7174" priority="459" operator="containsText" text="ENCERRADO">
      <formula>NOT(ISERROR(SEARCH(("ENCERRADO"),(K1383))))</formula>
    </cfRule>
  </conditionalFormatting>
  <conditionalFormatting sqref="K1383">
    <cfRule type="containsText" dxfId="7173" priority="460" operator="containsText" text="PROVIDÊNCIAS">
      <formula>NOT(ISERROR(SEARCH(("PROVIDÊNCIAS"),(K1383))))</formula>
    </cfRule>
  </conditionalFormatting>
  <conditionalFormatting sqref="K1383">
    <cfRule type="containsText" dxfId="7172" priority="461" operator="containsText" text="URGENTE">
      <formula>NOT(ISERROR(SEARCH(("URGENTE"),(K1383))))</formula>
    </cfRule>
  </conditionalFormatting>
  <conditionalFormatting sqref="K1383">
    <cfRule type="containsText" dxfId="7171" priority="462" operator="containsText" text="VIGENTE">
      <formula>NOT(ISERROR(SEARCH(("VIGENTE"),(K1383))))</formula>
    </cfRule>
  </conditionalFormatting>
  <conditionalFormatting sqref="K451">
    <cfRule type="containsText" dxfId="7170" priority="463" operator="containsText" text="VIGENTE">
      <formula>NOT(ISERROR(SEARCH(("VIGENTE"),(K451))))</formula>
    </cfRule>
  </conditionalFormatting>
  <conditionalFormatting sqref="K451">
    <cfRule type="containsText" dxfId="7169" priority="464" operator="containsText" text="URGENTE">
      <formula>NOT(ISERROR(SEARCH(("URGENTE"),(K451))))</formula>
    </cfRule>
  </conditionalFormatting>
  <conditionalFormatting sqref="K451">
    <cfRule type="containsText" dxfId="7168" priority="465" operator="containsText" text="PROVIDÊNCIAS">
      <formula>NOT(ISERROR(SEARCH(("PROVIDÊNCIAS"),(K451))))</formula>
    </cfRule>
  </conditionalFormatting>
  <conditionalFormatting sqref="K451">
    <cfRule type="containsText" dxfId="7167" priority="466" operator="containsText" text="ENCERRADO">
      <formula>NOT(ISERROR(SEARCH(("ENCERRADO"),(K451))))</formula>
    </cfRule>
  </conditionalFormatting>
  <conditionalFormatting sqref="K451">
    <cfRule type="containsText" dxfId="7166" priority="467" operator="containsText" text="URGENTE">
      <formula>NOT(ISERROR(SEARCH(("URGENTE"),(K451))))</formula>
    </cfRule>
  </conditionalFormatting>
  <conditionalFormatting sqref="K451">
    <cfRule type="containsText" dxfId="7165" priority="468" operator="containsText" text="URGENTE">
      <formula>NOT(ISERROR(SEARCH(("URGENTE"),(K451))))</formula>
    </cfRule>
  </conditionalFormatting>
  <conditionalFormatting sqref="K451">
    <cfRule type="containsText" dxfId="7164" priority="469" operator="containsText" text="URGENTE">
      <formula>NOT(ISERROR(SEARCH(("URGENTE"),(K451))))</formula>
    </cfRule>
  </conditionalFormatting>
  <conditionalFormatting sqref="K451">
    <cfRule type="containsText" dxfId="7163" priority="470" operator="containsText" text="URGENTE">
      <formula>NOT(ISERROR(SEARCH(("URGENTE"),(K451))))</formula>
    </cfRule>
  </conditionalFormatting>
  <conditionalFormatting sqref="K451">
    <cfRule type="containsText" dxfId="7162" priority="471" operator="containsText" text="URGENTE">
      <formula>NOT(ISERROR(SEARCH(("URGENTE"),(K451))))</formula>
    </cfRule>
  </conditionalFormatting>
  <conditionalFormatting sqref="K451">
    <cfRule type="containsText" dxfId="7161" priority="472" operator="containsText" text="URGENTE">
      <formula>NOT(ISERROR(SEARCH(("URGENTE"),(K451))))</formula>
    </cfRule>
  </conditionalFormatting>
  <conditionalFormatting sqref="K451">
    <cfRule type="containsText" dxfId="7160" priority="473" operator="containsText" text="ENCERRADO">
      <formula>NOT(ISERROR(SEARCH(("ENCERRADO"),(K451))))</formula>
    </cfRule>
  </conditionalFormatting>
  <conditionalFormatting sqref="K451">
    <cfRule type="containsText" dxfId="7159" priority="474" operator="containsText" text="PROVIDÊNCIAS">
      <formula>NOT(ISERROR(SEARCH(("PROVIDÊNCIAS"),(K451))))</formula>
    </cfRule>
  </conditionalFormatting>
  <conditionalFormatting sqref="K451">
    <cfRule type="containsText" dxfId="7158" priority="475" operator="containsText" text="URGENTE">
      <formula>NOT(ISERROR(SEARCH(("URGENTE"),(K451))))</formula>
    </cfRule>
  </conditionalFormatting>
  <conditionalFormatting sqref="K451">
    <cfRule type="containsText" dxfId="7157" priority="476" operator="containsText" text="VIGENTE">
      <formula>NOT(ISERROR(SEARCH(("VIGENTE"),(K451))))</formula>
    </cfRule>
  </conditionalFormatting>
  <conditionalFormatting sqref="K451 L451 N451:P451">
    <cfRule type="containsText" dxfId="7156" priority="477" operator="containsText" text="VIGENTE">
      <formula>NOT(ISERROR(SEARCH(("VIGENTE"),(K451))))</formula>
    </cfRule>
  </conditionalFormatting>
  <conditionalFormatting sqref="K451 L451 N451:P451">
    <cfRule type="containsText" dxfId="7155" priority="478" operator="containsText" text="URGENTE">
      <formula>NOT(ISERROR(SEARCH(("URGENTE"),(K451))))</formula>
    </cfRule>
  </conditionalFormatting>
  <conditionalFormatting sqref="K451 L451 N451:P451">
    <cfRule type="containsText" dxfId="7154" priority="479" operator="containsText" text="PROVIDÊNCIAS">
      <formula>NOT(ISERROR(SEARCH(("PROVIDÊNCIAS"),(K451))))</formula>
    </cfRule>
  </conditionalFormatting>
  <conditionalFormatting sqref="K451 L451 N451:P451">
    <cfRule type="containsText" dxfId="7153" priority="480" operator="containsText" text="ENCERRADO">
      <formula>NOT(ISERROR(SEARCH(("ENCERRADO"),(K451))))</formula>
    </cfRule>
  </conditionalFormatting>
  <conditionalFormatting sqref="K451 L451 N451:P451">
    <cfRule type="containsText" dxfId="7152" priority="481" operator="containsText" text="URGENTE">
      <formula>NOT(ISERROR(SEARCH(("URGENTE"),(K451))))</formula>
    </cfRule>
  </conditionalFormatting>
  <conditionalFormatting sqref="K451 L451 N451:P451">
    <cfRule type="containsText" dxfId="7151" priority="482" operator="containsText" text="URGENTE">
      <formula>NOT(ISERROR(SEARCH(("URGENTE"),(K451))))</formula>
    </cfRule>
  </conditionalFormatting>
  <conditionalFormatting sqref="K451 L451 N451:P451">
    <cfRule type="containsText" dxfId="7150" priority="483" operator="containsText" text="URGENTE">
      <formula>NOT(ISERROR(SEARCH(("URGENTE"),(K451))))</formula>
    </cfRule>
  </conditionalFormatting>
  <conditionalFormatting sqref="K455 L455 N455:P455">
    <cfRule type="containsText" dxfId="7149" priority="484" operator="containsText" text="VIGENTE">
      <formula>NOT(ISERROR(SEARCH(("VIGENTE"),(K455))))</formula>
    </cfRule>
  </conditionalFormatting>
  <conditionalFormatting sqref="K455 L455 N455:P455">
    <cfRule type="containsText" dxfId="7148" priority="485" operator="containsText" text="URGENTE">
      <formula>NOT(ISERROR(SEARCH(("URGENTE"),(K455))))</formula>
    </cfRule>
  </conditionalFormatting>
  <conditionalFormatting sqref="K455 L455 N455:P455">
    <cfRule type="containsText" dxfId="7147" priority="486" operator="containsText" text="PROVIDÊNCIAS">
      <formula>NOT(ISERROR(SEARCH(("PROVIDÊNCIAS"),(K455))))</formula>
    </cfRule>
  </conditionalFormatting>
  <conditionalFormatting sqref="K455 L455 N455:P455">
    <cfRule type="containsText" dxfId="7146" priority="487" operator="containsText" text="ENCERRADO">
      <formula>NOT(ISERROR(SEARCH(("ENCERRADO"),(K455))))</formula>
    </cfRule>
  </conditionalFormatting>
  <conditionalFormatting sqref="K455 L455 N455:P455">
    <cfRule type="containsText" dxfId="7145" priority="488" operator="containsText" text="URGENTE">
      <formula>NOT(ISERROR(SEARCH(("URGENTE"),(K455))))</formula>
    </cfRule>
  </conditionalFormatting>
  <conditionalFormatting sqref="K455 L455 N455:P455">
    <cfRule type="containsText" dxfId="7144" priority="489" operator="containsText" text="URGENTE">
      <formula>NOT(ISERROR(SEARCH(("URGENTE"),(K455))))</formula>
    </cfRule>
  </conditionalFormatting>
  <conditionalFormatting sqref="K455 L455 N455:P455">
    <cfRule type="containsText" dxfId="7143" priority="490" operator="containsText" text="URGENTE">
      <formula>NOT(ISERROR(SEARCH(("URGENTE"),(K455))))</formula>
    </cfRule>
  </conditionalFormatting>
  <conditionalFormatting sqref="K455">
    <cfRule type="containsText" dxfId="7142" priority="491" operator="containsText" text="VIGENTE">
      <formula>NOT(ISERROR(SEARCH(("VIGENTE"),(K455))))</formula>
    </cfRule>
  </conditionalFormatting>
  <conditionalFormatting sqref="K455">
    <cfRule type="containsText" dxfId="7141" priority="492" operator="containsText" text="URGENTE">
      <formula>NOT(ISERROR(SEARCH(("URGENTE"),(K455))))</formula>
    </cfRule>
  </conditionalFormatting>
  <conditionalFormatting sqref="K455">
    <cfRule type="containsText" dxfId="7140" priority="493" operator="containsText" text="PROVIDÊNCIAS">
      <formula>NOT(ISERROR(SEARCH(("PROVIDÊNCIAS"),(K455))))</formula>
    </cfRule>
  </conditionalFormatting>
  <conditionalFormatting sqref="K455">
    <cfRule type="containsText" dxfId="7139" priority="494" operator="containsText" text="ENCERRADO">
      <formula>NOT(ISERROR(SEARCH(("ENCERRADO"),(K455))))</formula>
    </cfRule>
  </conditionalFormatting>
  <conditionalFormatting sqref="K455">
    <cfRule type="containsText" dxfId="7138" priority="495" operator="containsText" text="URGENTE">
      <formula>NOT(ISERROR(SEARCH(("URGENTE"),(K455))))</formula>
    </cfRule>
  </conditionalFormatting>
  <conditionalFormatting sqref="K455">
    <cfRule type="containsText" dxfId="7137" priority="496" operator="containsText" text="URGENTE">
      <formula>NOT(ISERROR(SEARCH(("URGENTE"),(K455))))</formula>
    </cfRule>
  </conditionalFormatting>
  <conditionalFormatting sqref="K455">
    <cfRule type="containsText" dxfId="7136" priority="497" operator="containsText" text="URGENTE">
      <formula>NOT(ISERROR(SEARCH(("URGENTE"),(K455))))</formula>
    </cfRule>
  </conditionalFormatting>
  <conditionalFormatting sqref="K455">
    <cfRule type="containsText" dxfId="7135" priority="498" operator="containsText" text="URGENTE">
      <formula>NOT(ISERROR(SEARCH(("URGENTE"),(K455))))</formula>
    </cfRule>
  </conditionalFormatting>
  <conditionalFormatting sqref="K455">
    <cfRule type="containsText" dxfId="7134" priority="499" operator="containsText" text="URGENTE">
      <formula>NOT(ISERROR(SEARCH(("URGENTE"),(K455))))</formula>
    </cfRule>
  </conditionalFormatting>
  <conditionalFormatting sqref="K455">
    <cfRule type="containsText" dxfId="7133" priority="500" operator="containsText" text="URGENTE">
      <formula>NOT(ISERROR(SEARCH(("URGENTE"),(K455))))</formula>
    </cfRule>
  </conditionalFormatting>
  <conditionalFormatting sqref="K455">
    <cfRule type="containsText" dxfId="7132" priority="501" operator="containsText" text="ENCERRADO">
      <formula>NOT(ISERROR(SEARCH(("ENCERRADO"),(K455))))</formula>
    </cfRule>
  </conditionalFormatting>
  <conditionalFormatting sqref="K455">
    <cfRule type="containsText" dxfId="7131" priority="502" operator="containsText" text="PROVIDÊNCIAS">
      <formula>NOT(ISERROR(SEARCH(("PROVIDÊNCIAS"),(K455))))</formula>
    </cfRule>
  </conditionalFormatting>
  <conditionalFormatting sqref="K455">
    <cfRule type="containsText" dxfId="7130" priority="503" operator="containsText" text="URGENTE">
      <formula>NOT(ISERROR(SEARCH(("URGENTE"),(K455))))</formula>
    </cfRule>
  </conditionalFormatting>
  <conditionalFormatting sqref="K455">
    <cfRule type="containsText" dxfId="7129" priority="504" operator="containsText" text="VIGENTE">
      <formula>NOT(ISERROR(SEARCH(("VIGENTE"),(K455))))</formula>
    </cfRule>
  </conditionalFormatting>
  <conditionalFormatting sqref="K435 L435 N435:P435">
    <cfRule type="containsText" dxfId="7128" priority="505" operator="containsText" text="VIGENTE">
      <formula>NOT(ISERROR(SEARCH(("VIGENTE"),(K435))))</formula>
    </cfRule>
  </conditionalFormatting>
  <conditionalFormatting sqref="K435 L435 N435:P435">
    <cfRule type="containsText" dxfId="7127" priority="506" operator="containsText" text="URGENTE">
      <formula>NOT(ISERROR(SEARCH(("URGENTE"),(K435))))</formula>
    </cfRule>
  </conditionalFormatting>
  <conditionalFormatting sqref="K435 L435 N435:P435">
    <cfRule type="containsText" dxfId="7126" priority="507" operator="containsText" text="PROVIDÊNCIAS">
      <formula>NOT(ISERROR(SEARCH(("PROVIDÊNCIAS"),(K435))))</formula>
    </cfRule>
  </conditionalFormatting>
  <conditionalFormatting sqref="K435 L435 N435:P435">
    <cfRule type="containsText" dxfId="7125" priority="508" operator="containsText" text="ENCERRADO">
      <formula>NOT(ISERROR(SEARCH(("ENCERRADO"),(K435))))</formula>
    </cfRule>
  </conditionalFormatting>
  <conditionalFormatting sqref="K435 L435 N435:P435">
    <cfRule type="containsText" dxfId="7124" priority="509" operator="containsText" text="URGENTE">
      <formula>NOT(ISERROR(SEARCH(("URGENTE"),(K435))))</formula>
    </cfRule>
  </conditionalFormatting>
  <conditionalFormatting sqref="K435 L435 N435:P435">
    <cfRule type="containsText" dxfId="7123" priority="510" operator="containsText" text="URGENTE">
      <formula>NOT(ISERROR(SEARCH(("URGENTE"),(K435))))</formula>
    </cfRule>
  </conditionalFormatting>
  <conditionalFormatting sqref="K435 L435 N435:P435">
    <cfRule type="containsText" dxfId="7122" priority="511" operator="containsText" text="URGENTE">
      <formula>NOT(ISERROR(SEARCH(("URGENTE"),(K435))))</formula>
    </cfRule>
  </conditionalFormatting>
  <conditionalFormatting sqref="K435">
    <cfRule type="containsText" dxfId="7121" priority="512" operator="containsText" text="VIGENTE">
      <formula>NOT(ISERROR(SEARCH(("VIGENTE"),(K435))))</formula>
    </cfRule>
  </conditionalFormatting>
  <conditionalFormatting sqref="K435">
    <cfRule type="containsText" dxfId="7120" priority="513" operator="containsText" text="URGENTE">
      <formula>NOT(ISERROR(SEARCH(("URGENTE"),(K435))))</formula>
    </cfRule>
  </conditionalFormatting>
  <conditionalFormatting sqref="K435">
    <cfRule type="containsText" dxfId="7119" priority="514" operator="containsText" text="PROVIDÊNCIAS">
      <formula>NOT(ISERROR(SEARCH(("PROVIDÊNCIAS"),(K435))))</formula>
    </cfRule>
  </conditionalFormatting>
  <conditionalFormatting sqref="K435">
    <cfRule type="containsText" dxfId="7118" priority="515" operator="containsText" text="ENCERRADO">
      <formula>NOT(ISERROR(SEARCH(("ENCERRADO"),(K435))))</formula>
    </cfRule>
  </conditionalFormatting>
  <conditionalFormatting sqref="K435">
    <cfRule type="containsText" dxfId="7117" priority="516" operator="containsText" text="URGENTE">
      <formula>NOT(ISERROR(SEARCH(("URGENTE"),(K435))))</formula>
    </cfRule>
  </conditionalFormatting>
  <conditionalFormatting sqref="K435">
    <cfRule type="containsText" dxfId="7116" priority="517" operator="containsText" text="URGENTE">
      <formula>NOT(ISERROR(SEARCH(("URGENTE"),(K435))))</formula>
    </cfRule>
  </conditionalFormatting>
  <conditionalFormatting sqref="K435">
    <cfRule type="containsText" dxfId="7115" priority="518" operator="containsText" text="URGENTE">
      <formula>NOT(ISERROR(SEARCH(("URGENTE"),(K435))))</formula>
    </cfRule>
  </conditionalFormatting>
  <conditionalFormatting sqref="K435">
    <cfRule type="containsText" dxfId="7114" priority="519" operator="containsText" text="URGENTE">
      <formula>NOT(ISERROR(SEARCH(("URGENTE"),(K435))))</formula>
    </cfRule>
  </conditionalFormatting>
  <conditionalFormatting sqref="K435">
    <cfRule type="containsText" dxfId="7113" priority="520" operator="containsText" text="URGENTE">
      <formula>NOT(ISERROR(SEARCH(("URGENTE"),(K435))))</formula>
    </cfRule>
  </conditionalFormatting>
  <conditionalFormatting sqref="K435">
    <cfRule type="containsText" dxfId="7112" priority="521" operator="containsText" text="URGENTE">
      <formula>NOT(ISERROR(SEARCH(("URGENTE"),(K435))))</formula>
    </cfRule>
  </conditionalFormatting>
  <conditionalFormatting sqref="K435">
    <cfRule type="containsText" dxfId="7111" priority="522" operator="containsText" text="ENCERRADO">
      <formula>NOT(ISERROR(SEARCH(("ENCERRADO"),(K435))))</formula>
    </cfRule>
  </conditionalFormatting>
  <conditionalFormatting sqref="K435">
    <cfRule type="containsText" dxfId="7110" priority="523" operator="containsText" text="PROVIDÊNCIAS">
      <formula>NOT(ISERROR(SEARCH(("PROVIDÊNCIAS"),(K435))))</formula>
    </cfRule>
  </conditionalFormatting>
  <conditionalFormatting sqref="K435">
    <cfRule type="containsText" dxfId="7109" priority="524" operator="containsText" text="URGENTE">
      <formula>NOT(ISERROR(SEARCH(("URGENTE"),(K435))))</formula>
    </cfRule>
  </conditionalFormatting>
  <conditionalFormatting sqref="K435">
    <cfRule type="containsText" dxfId="7108" priority="525" operator="containsText" text="VIGENTE">
      <formula>NOT(ISERROR(SEARCH(("VIGENTE"),(K435))))</formula>
    </cfRule>
  </conditionalFormatting>
  <conditionalFormatting sqref="K452:K453">
    <cfRule type="containsText" dxfId="7107" priority="526" operator="containsText" text="VIGENTE">
      <formula>NOT(ISERROR(SEARCH(("VIGENTE"),(K452))))</formula>
    </cfRule>
  </conditionalFormatting>
  <conditionalFormatting sqref="K452:K453">
    <cfRule type="containsText" dxfId="7106" priority="527" operator="containsText" text="URGENTE">
      <formula>NOT(ISERROR(SEARCH(("URGENTE"),(K452))))</formula>
    </cfRule>
  </conditionalFormatting>
  <conditionalFormatting sqref="K452:K453">
    <cfRule type="containsText" dxfId="7105" priority="528" operator="containsText" text="PROVIDÊNCIAS">
      <formula>NOT(ISERROR(SEARCH(("PROVIDÊNCIAS"),(K452))))</formula>
    </cfRule>
  </conditionalFormatting>
  <conditionalFormatting sqref="K452:K453">
    <cfRule type="containsText" dxfId="7104" priority="529" operator="containsText" text="ENCERRADO">
      <formula>NOT(ISERROR(SEARCH(("ENCERRADO"),(K452))))</formula>
    </cfRule>
  </conditionalFormatting>
  <conditionalFormatting sqref="K452:K453">
    <cfRule type="containsText" dxfId="7103" priority="530" operator="containsText" text="URGENTE">
      <formula>NOT(ISERROR(SEARCH(("URGENTE"),(K452))))</formula>
    </cfRule>
  </conditionalFormatting>
  <conditionalFormatting sqref="K452:K453">
    <cfRule type="containsText" dxfId="7102" priority="531" operator="containsText" text="URGENTE">
      <formula>NOT(ISERROR(SEARCH(("URGENTE"),(K452))))</formula>
    </cfRule>
  </conditionalFormatting>
  <conditionalFormatting sqref="K452:K453">
    <cfRule type="containsText" dxfId="7101" priority="532" operator="containsText" text="URGENTE">
      <formula>NOT(ISERROR(SEARCH(("URGENTE"),(K452))))</formula>
    </cfRule>
  </conditionalFormatting>
  <conditionalFormatting sqref="K452:K453">
    <cfRule type="containsText" dxfId="7100" priority="533" operator="containsText" text="URGENTE">
      <formula>NOT(ISERROR(SEARCH(("URGENTE"),(K452))))</formula>
    </cfRule>
  </conditionalFormatting>
  <conditionalFormatting sqref="K452:K453">
    <cfRule type="containsText" dxfId="7099" priority="534" operator="containsText" text="URGENTE">
      <formula>NOT(ISERROR(SEARCH(("URGENTE"),(K452))))</formula>
    </cfRule>
  </conditionalFormatting>
  <conditionalFormatting sqref="K452:K453">
    <cfRule type="containsText" dxfId="7098" priority="535" operator="containsText" text="URGENTE">
      <formula>NOT(ISERROR(SEARCH(("URGENTE"),(K452))))</formula>
    </cfRule>
  </conditionalFormatting>
  <conditionalFormatting sqref="K452:K453">
    <cfRule type="containsText" dxfId="7097" priority="536" operator="containsText" text="ENCERRADO">
      <formula>NOT(ISERROR(SEARCH(("ENCERRADO"),(K452))))</formula>
    </cfRule>
  </conditionalFormatting>
  <conditionalFormatting sqref="K452:K453">
    <cfRule type="containsText" dxfId="7096" priority="537" operator="containsText" text="PROVIDÊNCIAS">
      <formula>NOT(ISERROR(SEARCH(("PROVIDÊNCIAS"),(K452))))</formula>
    </cfRule>
  </conditionalFormatting>
  <conditionalFormatting sqref="K452:K453">
    <cfRule type="containsText" dxfId="7095" priority="538" operator="containsText" text="URGENTE">
      <formula>NOT(ISERROR(SEARCH(("URGENTE"),(K452))))</formula>
    </cfRule>
  </conditionalFormatting>
  <conditionalFormatting sqref="K452:K453">
    <cfRule type="containsText" dxfId="7094" priority="539" operator="containsText" text="VIGENTE">
      <formula>NOT(ISERROR(SEARCH(("VIGENTE"),(K452))))</formula>
    </cfRule>
  </conditionalFormatting>
  <conditionalFormatting sqref="K452:L453 N452:P453">
    <cfRule type="containsText" dxfId="7093" priority="540" operator="containsText" text="VIGENTE">
      <formula>NOT(ISERROR(SEARCH(("VIGENTE"),(K452))))</formula>
    </cfRule>
  </conditionalFormatting>
  <conditionalFormatting sqref="K452:L453 N452:P453">
    <cfRule type="containsText" dxfId="7092" priority="541" operator="containsText" text="URGENTE">
      <formula>NOT(ISERROR(SEARCH(("URGENTE"),(K452))))</formula>
    </cfRule>
  </conditionalFormatting>
  <conditionalFormatting sqref="K452:L453 N452:P453">
    <cfRule type="containsText" dxfId="7091" priority="542" operator="containsText" text="PROVIDÊNCIAS">
      <formula>NOT(ISERROR(SEARCH(("PROVIDÊNCIAS"),(K452))))</formula>
    </cfRule>
  </conditionalFormatting>
  <conditionalFormatting sqref="K452:L453 N452:P453">
    <cfRule type="containsText" dxfId="7090" priority="543" operator="containsText" text="ENCERRADO">
      <formula>NOT(ISERROR(SEARCH(("ENCERRADO"),(K452))))</formula>
    </cfRule>
  </conditionalFormatting>
  <conditionalFormatting sqref="K452:L453 N452:P453">
    <cfRule type="containsText" dxfId="7089" priority="544" operator="containsText" text="URGENTE">
      <formula>NOT(ISERROR(SEARCH(("URGENTE"),(K452))))</formula>
    </cfRule>
  </conditionalFormatting>
  <conditionalFormatting sqref="K452:L453 N452:P453">
    <cfRule type="containsText" dxfId="7088" priority="545" operator="containsText" text="URGENTE">
      <formula>NOT(ISERROR(SEARCH(("URGENTE"),(K452))))</formula>
    </cfRule>
  </conditionalFormatting>
  <conditionalFormatting sqref="K452:L453 N452:P453">
    <cfRule type="containsText" dxfId="7087" priority="546" operator="containsText" text="URGENTE">
      <formula>NOT(ISERROR(SEARCH(("URGENTE"),(K452))))</formula>
    </cfRule>
  </conditionalFormatting>
  <conditionalFormatting sqref="K1278:K1279">
    <cfRule type="containsText" dxfId="7086" priority="547" operator="containsText" text="URGENTE">
      <formula>NOT(ISERROR(SEARCH(("URGENTE"),(K1278))))</formula>
    </cfRule>
  </conditionalFormatting>
  <conditionalFormatting sqref="K1278:K1279">
    <cfRule type="containsText" dxfId="7085" priority="548" operator="containsText" text="URGENTE">
      <formula>NOT(ISERROR(SEARCH(("URGENTE"),(K1278))))</formula>
    </cfRule>
  </conditionalFormatting>
  <conditionalFormatting sqref="K1278:K1279">
    <cfRule type="containsText" dxfId="7084" priority="549" operator="containsText" text="URGENTE">
      <formula>NOT(ISERROR(SEARCH(("URGENTE"),(K1278))))</formula>
    </cfRule>
  </conditionalFormatting>
  <conditionalFormatting sqref="K1278:K1279">
    <cfRule type="containsText" dxfId="7083" priority="550" operator="containsText" text="ENCERRADO">
      <formula>NOT(ISERROR(SEARCH(("ENCERRADO"),(K1278))))</formula>
    </cfRule>
  </conditionalFormatting>
  <conditionalFormatting sqref="K1278:K1279">
    <cfRule type="containsText" dxfId="7082" priority="551" operator="containsText" text="PROVIDÊNCIAS">
      <formula>NOT(ISERROR(SEARCH(("PROVIDÊNCIAS"),(K1278))))</formula>
    </cfRule>
  </conditionalFormatting>
  <conditionalFormatting sqref="K1278:K1279">
    <cfRule type="containsText" dxfId="7081" priority="552" operator="containsText" text="URGENTE">
      <formula>NOT(ISERROR(SEARCH(("URGENTE"),(K1278))))</formula>
    </cfRule>
  </conditionalFormatting>
  <conditionalFormatting sqref="K1278:K1279">
    <cfRule type="containsText" dxfId="7080" priority="553" operator="containsText" text="VIGENTE">
      <formula>NOT(ISERROR(SEARCH(("VIGENTE"),(K1278))))</formula>
    </cfRule>
  </conditionalFormatting>
  <conditionalFormatting sqref="K1278:K1279">
    <cfRule type="containsText" dxfId="7079" priority="554" operator="containsText" text="VIGENTE">
      <formula>NOT(ISERROR(SEARCH(("VIGENTE"),(K1278))))</formula>
    </cfRule>
  </conditionalFormatting>
  <conditionalFormatting sqref="K1278:K1279">
    <cfRule type="containsText" dxfId="7078" priority="555" operator="containsText" text="URGENTE">
      <formula>NOT(ISERROR(SEARCH(("URGENTE"),(K1278))))</formula>
    </cfRule>
  </conditionalFormatting>
  <conditionalFormatting sqref="K1278:K1279">
    <cfRule type="containsText" dxfId="7077" priority="556" operator="containsText" text="PROVIDÊNCIAS">
      <formula>NOT(ISERROR(SEARCH(("PROVIDÊNCIAS"),(K1278))))</formula>
    </cfRule>
  </conditionalFormatting>
  <conditionalFormatting sqref="K1278:K1279">
    <cfRule type="containsText" dxfId="7076" priority="557" operator="containsText" text="ENCERRADO">
      <formula>NOT(ISERROR(SEARCH(("ENCERRADO"),(K1278))))</formula>
    </cfRule>
  </conditionalFormatting>
  <conditionalFormatting sqref="K1278:K1279">
    <cfRule type="containsText" dxfId="7075" priority="558" operator="containsText" text="URGENTE">
      <formula>NOT(ISERROR(SEARCH(("URGENTE"),(K1278))))</formula>
    </cfRule>
  </conditionalFormatting>
  <conditionalFormatting sqref="K1278:K1279">
    <cfRule type="containsText" dxfId="7074" priority="559" operator="containsText" text="URGENTE">
      <formula>NOT(ISERROR(SEARCH(("URGENTE"),(K1278))))</formula>
    </cfRule>
  </conditionalFormatting>
  <conditionalFormatting sqref="K1278:K1279">
    <cfRule type="containsText" dxfId="7073" priority="560" operator="containsText" text="URGENTE">
      <formula>NOT(ISERROR(SEARCH(("URGENTE"),(K1278))))</formula>
    </cfRule>
  </conditionalFormatting>
  <conditionalFormatting sqref="K1278:K1279">
    <cfRule type="containsText" dxfId="7072" priority="561" operator="containsText" text="URGENTE">
      <formula>NOT(ISERROR(SEARCH(("URGENTE"),(K1278))))</formula>
    </cfRule>
  </conditionalFormatting>
  <conditionalFormatting sqref="K1278:K1279">
    <cfRule type="containsText" dxfId="7071" priority="562" operator="containsText" text="URGENTE">
      <formula>NOT(ISERROR(SEARCH(("URGENTE"),(K1278))))</formula>
    </cfRule>
  </conditionalFormatting>
  <conditionalFormatting sqref="K1278:K1279">
    <cfRule type="containsText" dxfId="7070" priority="563" operator="containsText" text="URGENTE">
      <formula>NOT(ISERROR(SEARCH(("URGENTE"),(K1278))))</formula>
    </cfRule>
  </conditionalFormatting>
  <conditionalFormatting sqref="K1278:K1279">
    <cfRule type="containsText" dxfId="7069" priority="564" operator="containsText" text="ENCERRADO">
      <formula>NOT(ISERROR(SEARCH(("ENCERRADO"),(K1278))))</formula>
    </cfRule>
  </conditionalFormatting>
  <conditionalFormatting sqref="K1278:K1279">
    <cfRule type="containsText" dxfId="7068" priority="565" operator="containsText" text="PROVIDÊNCIAS">
      <formula>NOT(ISERROR(SEARCH(("PROVIDÊNCIAS"),(K1278))))</formula>
    </cfRule>
  </conditionalFormatting>
  <conditionalFormatting sqref="K1278:K1279">
    <cfRule type="containsText" dxfId="7067" priority="566" operator="containsText" text="URGENTE">
      <formula>NOT(ISERROR(SEARCH(("URGENTE"),(K1278))))</formula>
    </cfRule>
  </conditionalFormatting>
  <conditionalFormatting sqref="K1278:K1279">
    <cfRule type="containsText" dxfId="7066" priority="567" operator="containsText" text="VIGENTE">
      <formula>NOT(ISERROR(SEARCH(("VIGENTE"),(K1278))))</formula>
    </cfRule>
  </conditionalFormatting>
  <conditionalFormatting sqref="K568:K574">
    <cfRule type="containsText" dxfId="7065" priority="568" operator="containsText" text="VIGENTE">
      <formula>NOT(ISERROR(SEARCH(("VIGENTE"),(K568))))</formula>
    </cfRule>
  </conditionalFormatting>
  <conditionalFormatting sqref="K568:K574">
    <cfRule type="containsText" dxfId="7064" priority="569" operator="containsText" text="URGENTE">
      <formula>NOT(ISERROR(SEARCH(("URGENTE"),(K568))))</formula>
    </cfRule>
  </conditionalFormatting>
  <conditionalFormatting sqref="K568:K574">
    <cfRule type="containsText" dxfId="7063" priority="570" operator="containsText" text="PROVIDÊNCIAS">
      <formula>NOT(ISERROR(SEARCH(("PROVIDÊNCIAS"),(K568))))</formula>
    </cfRule>
  </conditionalFormatting>
  <conditionalFormatting sqref="K568:K574">
    <cfRule type="containsText" dxfId="7062" priority="571" operator="containsText" text="ENCERRADO">
      <formula>NOT(ISERROR(SEARCH(("ENCERRADO"),(K568))))</formula>
    </cfRule>
  </conditionalFormatting>
  <conditionalFormatting sqref="K568:K574">
    <cfRule type="containsText" dxfId="7061" priority="572" operator="containsText" text="URGENTE">
      <formula>NOT(ISERROR(SEARCH(("URGENTE"),(K568))))</formula>
    </cfRule>
  </conditionalFormatting>
  <conditionalFormatting sqref="K568:K574">
    <cfRule type="containsText" dxfId="7060" priority="573" operator="containsText" text="URGENTE">
      <formula>NOT(ISERROR(SEARCH(("URGENTE"),(K568))))</formula>
    </cfRule>
  </conditionalFormatting>
  <conditionalFormatting sqref="K568:K574">
    <cfRule type="containsText" dxfId="7059" priority="574" operator="containsText" text="URGENTE">
      <formula>NOT(ISERROR(SEARCH(("URGENTE"),(K568))))</formula>
    </cfRule>
  </conditionalFormatting>
  <conditionalFormatting sqref="K568:K574">
    <cfRule type="containsText" dxfId="7058" priority="575" operator="containsText" text="URGENTE">
      <formula>NOT(ISERROR(SEARCH(("URGENTE"),(K568))))</formula>
    </cfRule>
  </conditionalFormatting>
  <conditionalFormatting sqref="K568:K574">
    <cfRule type="containsText" dxfId="7057" priority="576" operator="containsText" text="URGENTE">
      <formula>NOT(ISERROR(SEARCH(("URGENTE"),(K568))))</formula>
    </cfRule>
  </conditionalFormatting>
  <conditionalFormatting sqref="K568:K574">
    <cfRule type="containsText" dxfId="7056" priority="577" operator="containsText" text="URGENTE">
      <formula>NOT(ISERROR(SEARCH(("URGENTE"),(K568))))</formula>
    </cfRule>
  </conditionalFormatting>
  <conditionalFormatting sqref="K568:K574">
    <cfRule type="containsText" dxfId="7055" priority="578" operator="containsText" text="ENCERRADO">
      <formula>NOT(ISERROR(SEARCH(("ENCERRADO"),(K568))))</formula>
    </cfRule>
  </conditionalFormatting>
  <conditionalFormatting sqref="K568:K574">
    <cfRule type="containsText" dxfId="7054" priority="579" operator="containsText" text="PROVIDÊNCIAS">
      <formula>NOT(ISERROR(SEARCH(("PROVIDÊNCIAS"),(K568))))</formula>
    </cfRule>
  </conditionalFormatting>
  <conditionalFormatting sqref="K568:K574">
    <cfRule type="containsText" dxfId="7053" priority="580" operator="containsText" text="URGENTE">
      <formula>NOT(ISERROR(SEARCH(("URGENTE"),(K568))))</formula>
    </cfRule>
  </conditionalFormatting>
  <conditionalFormatting sqref="K568:K574">
    <cfRule type="containsText" dxfId="7052" priority="581" operator="containsText" text="VIGENTE">
      <formula>NOT(ISERROR(SEARCH(("VIGENTE"),(K568))))</formula>
    </cfRule>
  </conditionalFormatting>
  <conditionalFormatting sqref="K568:K574">
    <cfRule type="containsText" dxfId="7051" priority="582" operator="containsText" text="VIGENTE">
      <formula>NOT(ISERROR(SEARCH(("VIGENTE"),(K568))))</formula>
    </cfRule>
  </conditionalFormatting>
  <conditionalFormatting sqref="K568:K574">
    <cfRule type="containsText" dxfId="7050" priority="583" operator="containsText" text="URGENTE">
      <formula>NOT(ISERROR(SEARCH(("URGENTE"),(K568))))</formula>
    </cfRule>
  </conditionalFormatting>
  <conditionalFormatting sqref="K568:K574">
    <cfRule type="containsText" dxfId="7049" priority="584" operator="containsText" text="PROVIDÊNCIAS">
      <formula>NOT(ISERROR(SEARCH(("PROVIDÊNCIAS"),(K568))))</formula>
    </cfRule>
  </conditionalFormatting>
  <conditionalFormatting sqref="K568:K574">
    <cfRule type="containsText" dxfId="7048" priority="585" operator="containsText" text="ENCERRADO">
      <formula>NOT(ISERROR(SEARCH(("ENCERRADO"),(K568))))</formula>
    </cfRule>
  </conditionalFormatting>
  <conditionalFormatting sqref="K568:K574">
    <cfRule type="containsText" dxfId="7047" priority="586" operator="containsText" text="URGENTE">
      <formula>NOT(ISERROR(SEARCH(("URGENTE"),(K568))))</formula>
    </cfRule>
  </conditionalFormatting>
  <conditionalFormatting sqref="K568:K574">
    <cfRule type="containsText" dxfId="7046" priority="587" operator="containsText" text="URGENTE">
      <formula>NOT(ISERROR(SEARCH(("URGENTE"),(K568))))</formula>
    </cfRule>
  </conditionalFormatting>
  <conditionalFormatting sqref="K568:K574">
    <cfRule type="containsText" dxfId="7045" priority="588" operator="containsText" text="URGENTE">
      <formula>NOT(ISERROR(SEARCH(("URGENTE"),(K568))))</formula>
    </cfRule>
  </conditionalFormatting>
  <conditionalFormatting sqref="K563 L563 N563:P563">
    <cfRule type="containsText" dxfId="7044" priority="589" operator="containsText" text="VIGENTE">
      <formula>NOT(ISERROR(SEARCH(("VIGENTE"),(K563))))</formula>
    </cfRule>
  </conditionalFormatting>
  <conditionalFormatting sqref="K563 L563 N563:P563">
    <cfRule type="containsText" dxfId="7043" priority="590" operator="containsText" text="URGENTE">
      <formula>NOT(ISERROR(SEARCH(("URGENTE"),(K563))))</formula>
    </cfRule>
  </conditionalFormatting>
  <conditionalFormatting sqref="K563 L563 N563:P563">
    <cfRule type="containsText" dxfId="7042" priority="591" operator="containsText" text="PROVIDÊNCIAS">
      <formula>NOT(ISERROR(SEARCH(("PROVIDÊNCIAS"),(K563))))</formula>
    </cfRule>
  </conditionalFormatting>
  <conditionalFormatting sqref="K563 L563 N563:P563">
    <cfRule type="containsText" dxfId="7041" priority="592" operator="containsText" text="ENCERRADO">
      <formula>NOT(ISERROR(SEARCH(("ENCERRADO"),(K563))))</formula>
    </cfRule>
  </conditionalFormatting>
  <conditionalFormatting sqref="K563 L563 N563:P563">
    <cfRule type="containsText" dxfId="7040" priority="593" operator="containsText" text="URGENTE">
      <formula>NOT(ISERROR(SEARCH(("URGENTE"),(K563))))</formula>
    </cfRule>
  </conditionalFormatting>
  <conditionalFormatting sqref="K563 L563 N563:P563">
    <cfRule type="containsText" dxfId="7039" priority="594" operator="containsText" text="URGENTE">
      <formula>NOT(ISERROR(SEARCH(("URGENTE"),(K563))))</formula>
    </cfRule>
  </conditionalFormatting>
  <conditionalFormatting sqref="K563 L563 N563:P563">
    <cfRule type="containsText" dxfId="7038" priority="595" operator="containsText" text="URGENTE">
      <formula>NOT(ISERROR(SEARCH(("URGENTE"),(K563))))</formula>
    </cfRule>
  </conditionalFormatting>
  <conditionalFormatting sqref="K563">
    <cfRule type="containsText" dxfId="7037" priority="596" operator="containsText" text="VIGENTE">
      <formula>NOT(ISERROR(SEARCH(("VIGENTE"),(K563))))</formula>
    </cfRule>
  </conditionalFormatting>
  <conditionalFormatting sqref="K563">
    <cfRule type="containsText" dxfId="7036" priority="597" operator="containsText" text="URGENTE">
      <formula>NOT(ISERROR(SEARCH(("URGENTE"),(K563))))</formula>
    </cfRule>
  </conditionalFormatting>
  <conditionalFormatting sqref="K563">
    <cfRule type="containsText" dxfId="7035" priority="598" operator="containsText" text="PROVIDÊNCIAS">
      <formula>NOT(ISERROR(SEARCH(("PROVIDÊNCIAS"),(K563))))</formula>
    </cfRule>
  </conditionalFormatting>
  <conditionalFormatting sqref="K563">
    <cfRule type="containsText" dxfId="7034" priority="599" operator="containsText" text="ENCERRADO">
      <formula>NOT(ISERROR(SEARCH(("ENCERRADO"),(K563))))</formula>
    </cfRule>
  </conditionalFormatting>
  <conditionalFormatting sqref="K563">
    <cfRule type="containsText" dxfId="7033" priority="600" operator="containsText" text="URGENTE">
      <formula>NOT(ISERROR(SEARCH(("URGENTE"),(K563))))</formula>
    </cfRule>
  </conditionalFormatting>
  <conditionalFormatting sqref="K563">
    <cfRule type="containsText" dxfId="7032" priority="601" operator="containsText" text="URGENTE">
      <formula>NOT(ISERROR(SEARCH(("URGENTE"),(K563))))</formula>
    </cfRule>
  </conditionalFormatting>
  <conditionalFormatting sqref="K563">
    <cfRule type="containsText" dxfId="7031" priority="602" operator="containsText" text="URGENTE">
      <formula>NOT(ISERROR(SEARCH(("URGENTE"),(K563))))</formula>
    </cfRule>
  </conditionalFormatting>
  <conditionalFormatting sqref="K563">
    <cfRule type="containsText" dxfId="7030" priority="603" operator="containsText" text="URGENTE">
      <formula>NOT(ISERROR(SEARCH(("URGENTE"),(K563))))</formula>
    </cfRule>
  </conditionalFormatting>
  <conditionalFormatting sqref="K563">
    <cfRule type="containsText" dxfId="7029" priority="604" operator="containsText" text="URGENTE">
      <formula>NOT(ISERROR(SEARCH(("URGENTE"),(K563))))</formula>
    </cfRule>
  </conditionalFormatting>
  <conditionalFormatting sqref="K563">
    <cfRule type="containsText" dxfId="7028" priority="605" operator="containsText" text="URGENTE">
      <formula>NOT(ISERROR(SEARCH(("URGENTE"),(K563))))</formula>
    </cfRule>
  </conditionalFormatting>
  <conditionalFormatting sqref="K563">
    <cfRule type="containsText" dxfId="7027" priority="606" operator="containsText" text="ENCERRADO">
      <formula>NOT(ISERROR(SEARCH(("ENCERRADO"),(K563))))</formula>
    </cfRule>
  </conditionalFormatting>
  <conditionalFormatting sqref="K563">
    <cfRule type="containsText" dxfId="7026" priority="607" operator="containsText" text="PROVIDÊNCIAS">
      <formula>NOT(ISERROR(SEARCH(("PROVIDÊNCIAS"),(K563))))</formula>
    </cfRule>
  </conditionalFormatting>
  <conditionalFormatting sqref="K563">
    <cfRule type="containsText" dxfId="7025" priority="608" operator="containsText" text="URGENTE">
      <formula>NOT(ISERROR(SEARCH(("URGENTE"),(K563))))</formula>
    </cfRule>
  </conditionalFormatting>
  <conditionalFormatting sqref="K563">
    <cfRule type="containsText" dxfId="7024" priority="609" operator="containsText" text="VIGENTE">
      <formula>NOT(ISERROR(SEARCH(("VIGENTE"),(K563))))</formula>
    </cfRule>
  </conditionalFormatting>
  <conditionalFormatting sqref="K441:K442 L441:L442 N441:P442">
    <cfRule type="containsText" dxfId="7023" priority="610" operator="containsText" text="VIGENTE">
      <formula>NOT(ISERROR(SEARCH(("VIGENTE"),(K441))))</formula>
    </cfRule>
  </conditionalFormatting>
  <conditionalFormatting sqref="K441:K442 L441:L442 N441:P442">
    <cfRule type="containsText" dxfId="7022" priority="611" operator="containsText" text="URGENTE">
      <formula>NOT(ISERROR(SEARCH(("URGENTE"),(K441))))</formula>
    </cfRule>
  </conditionalFormatting>
  <conditionalFormatting sqref="K441:K442 L441:L442 N441:P442">
    <cfRule type="containsText" dxfId="7021" priority="612" operator="containsText" text="PROVIDÊNCIAS">
      <formula>NOT(ISERROR(SEARCH(("PROVIDÊNCIAS"),(K441))))</formula>
    </cfRule>
  </conditionalFormatting>
  <conditionalFormatting sqref="K441:K442 L441:L442 N441:P442">
    <cfRule type="containsText" dxfId="7020" priority="613" operator="containsText" text="ENCERRADO">
      <formula>NOT(ISERROR(SEARCH(("ENCERRADO"),(K441))))</formula>
    </cfRule>
  </conditionalFormatting>
  <conditionalFormatting sqref="K441:K442 L441:L442 N441:P442">
    <cfRule type="containsText" dxfId="7019" priority="614" operator="containsText" text="URGENTE">
      <formula>NOT(ISERROR(SEARCH(("URGENTE"),(K441))))</formula>
    </cfRule>
  </conditionalFormatting>
  <conditionalFormatting sqref="K441:K442 L441:L442 N441:P442">
    <cfRule type="containsText" dxfId="7018" priority="615" operator="containsText" text="URGENTE">
      <formula>NOT(ISERROR(SEARCH(("URGENTE"),(K441))))</formula>
    </cfRule>
  </conditionalFormatting>
  <conditionalFormatting sqref="K441:K442 L441:L442 N441:P442">
    <cfRule type="containsText" dxfId="7017" priority="616" operator="containsText" text="URGENTE">
      <formula>NOT(ISERROR(SEARCH(("URGENTE"),(K441))))</formula>
    </cfRule>
  </conditionalFormatting>
  <conditionalFormatting sqref="K441:K442">
    <cfRule type="containsText" dxfId="7016" priority="617" operator="containsText" text="VIGENTE">
      <formula>NOT(ISERROR(SEARCH(("VIGENTE"),(K441))))</formula>
    </cfRule>
  </conditionalFormatting>
  <conditionalFormatting sqref="K441:K442">
    <cfRule type="containsText" dxfId="7015" priority="618" operator="containsText" text="URGENTE">
      <formula>NOT(ISERROR(SEARCH(("URGENTE"),(K441))))</formula>
    </cfRule>
  </conditionalFormatting>
  <conditionalFormatting sqref="K441:K442">
    <cfRule type="containsText" dxfId="7014" priority="619" operator="containsText" text="PROVIDÊNCIAS">
      <formula>NOT(ISERROR(SEARCH(("PROVIDÊNCIAS"),(K441))))</formula>
    </cfRule>
  </conditionalFormatting>
  <conditionalFormatting sqref="K441:K442">
    <cfRule type="containsText" dxfId="7013" priority="620" operator="containsText" text="ENCERRADO">
      <formula>NOT(ISERROR(SEARCH(("ENCERRADO"),(K441))))</formula>
    </cfRule>
  </conditionalFormatting>
  <conditionalFormatting sqref="K441:K442">
    <cfRule type="containsText" dxfId="7012" priority="621" operator="containsText" text="URGENTE">
      <formula>NOT(ISERROR(SEARCH(("URGENTE"),(K441))))</formula>
    </cfRule>
  </conditionalFormatting>
  <conditionalFormatting sqref="K441:K442">
    <cfRule type="containsText" dxfId="7011" priority="622" operator="containsText" text="URGENTE">
      <formula>NOT(ISERROR(SEARCH(("URGENTE"),(K441))))</formula>
    </cfRule>
  </conditionalFormatting>
  <conditionalFormatting sqref="K441:K442">
    <cfRule type="containsText" dxfId="7010" priority="623" operator="containsText" text="URGENTE">
      <formula>NOT(ISERROR(SEARCH(("URGENTE"),(K441))))</formula>
    </cfRule>
  </conditionalFormatting>
  <conditionalFormatting sqref="K441:K442">
    <cfRule type="containsText" dxfId="7009" priority="624" operator="containsText" text="URGENTE">
      <formula>NOT(ISERROR(SEARCH(("URGENTE"),(K441))))</formula>
    </cfRule>
  </conditionalFormatting>
  <conditionalFormatting sqref="K441:K442">
    <cfRule type="containsText" dxfId="7008" priority="625" operator="containsText" text="URGENTE">
      <formula>NOT(ISERROR(SEARCH(("URGENTE"),(K441))))</formula>
    </cfRule>
  </conditionalFormatting>
  <conditionalFormatting sqref="K441:K442">
    <cfRule type="containsText" dxfId="7007" priority="626" operator="containsText" text="URGENTE">
      <formula>NOT(ISERROR(SEARCH(("URGENTE"),(K441))))</formula>
    </cfRule>
  </conditionalFormatting>
  <conditionalFormatting sqref="K441:K442">
    <cfRule type="containsText" dxfId="7006" priority="627" operator="containsText" text="ENCERRADO">
      <formula>NOT(ISERROR(SEARCH(("ENCERRADO"),(K441))))</formula>
    </cfRule>
  </conditionalFormatting>
  <conditionalFormatting sqref="K441:K442">
    <cfRule type="containsText" dxfId="7005" priority="628" operator="containsText" text="PROVIDÊNCIAS">
      <formula>NOT(ISERROR(SEARCH(("PROVIDÊNCIAS"),(K441))))</formula>
    </cfRule>
  </conditionalFormatting>
  <conditionalFormatting sqref="K441:K442">
    <cfRule type="containsText" dxfId="7004" priority="629" operator="containsText" text="URGENTE">
      <formula>NOT(ISERROR(SEARCH(("URGENTE"),(K441))))</formula>
    </cfRule>
  </conditionalFormatting>
  <conditionalFormatting sqref="K441:K442">
    <cfRule type="containsText" dxfId="7003" priority="630" operator="containsText" text="VIGENTE">
      <formula>NOT(ISERROR(SEARCH(("VIGENTE"),(K441))))</formula>
    </cfRule>
  </conditionalFormatting>
  <conditionalFormatting sqref="K422 L422 N422:P422">
    <cfRule type="containsText" dxfId="7002" priority="631" operator="containsText" text="VIGENTE">
      <formula>NOT(ISERROR(SEARCH(("VIGENTE"),(K422))))</formula>
    </cfRule>
  </conditionalFormatting>
  <conditionalFormatting sqref="K422 L422 N422:P422">
    <cfRule type="containsText" dxfId="7001" priority="632" operator="containsText" text="URGENTE">
      <formula>NOT(ISERROR(SEARCH(("URGENTE"),(K422))))</formula>
    </cfRule>
  </conditionalFormatting>
  <conditionalFormatting sqref="K422 L422 N422:P422">
    <cfRule type="containsText" dxfId="7000" priority="633" operator="containsText" text="PROVIDÊNCIAS">
      <formula>NOT(ISERROR(SEARCH(("PROVIDÊNCIAS"),(K422))))</formula>
    </cfRule>
  </conditionalFormatting>
  <conditionalFormatting sqref="K422 L422 N422:P422">
    <cfRule type="containsText" dxfId="6999" priority="634" operator="containsText" text="ENCERRADO">
      <formula>NOT(ISERROR(SEARCH(("ENCERRADO"),(K422))))</formula>
    </cfRule>
  </conditionalFormatting>
  <conditionalFormatting sqref="K422 L422 N422:P422">
    <cfRule type="containsText" dxfId="6998" priority="635" operator="containsText" text="URGENTE">
      <formula>NOT(ISERROR(SEARCH(("URGENTE"),(K422))))</formula>
    </cfRule>
  </conditionalFormatting>
  <conditionalFormatting sqref="K422 L422 N422:P422">
    <cfRule type="containsText" dxfId="6997" priority="636" operator="containsText" text="URGENTE">
      <formula>NOT(ISERROR(SEARCH(("URGENTE"),(K422))))</formula>
    </cfRule>
  </conditionalFormatting>
  <conditionalFormatting sqref="K422 L422 N422:P422">
    <cfRule type="containsText" dxfId="6996" priority="637" operator="containsText" text="URGENTE">
      <formula>NOT(ISERROR(SEARCH(("URGENTE"),(K422))))</formula>
    </cfRule>
  </conditionalFormatting>
  <conditionalFormatting sqref="K422">
    <cfRule type="containsText" dxfId="6995" priority="638" operator="containsText" text="VIGENTE">
      <formula>NOT(ISERROR(SEARCH(("VIGENTE"),(K422))))</formula>
    </cfRule>
  </conditionalFormatting>
  <conditionalFormatting sqref="K422">
    <cfRule type="containsText" dxfId="6994" priority="639" operator="containsText" text="URGENTE">
      <formula>NOT(ISERROR(SEARCH(("URGENTE"),(K422))))</formula>
    </cfRule>
  </conditionalFormatting>
  <conditionalFormatting sqref="K422">
    <cfRule type="containsText" dxfId="6993" priority="640" operator="containsText" text="PROVIDÊNCIAS">
      <formula>NOT(ISERROR(SEARCH(("PROVIDÊNCIAS"),(K422))))</formula>
    </cfRule>
  </conditionalFormatting>
  <conditionalFormatting sqref="K422">
    <cfRule type="containsText" dxfId="6992" priority="641" operator="containsText" text="ENCERRADO">
      <formula>NOT(ISERROR(SEARCH(("ENCERRADO"),(K422))))</formula>
    </cfRule>
  </conditionalFormatting>
  <conditionalFormatting sqref="K422">
    <cfRule type="containsText" dxfId="6991" priority="642" operator="containsText" text="URGENTE">
      <formula>NOT(ISERROR(SEARCH(("URGENTE"),(K422))))</formula>
    </cfRule>
  </conditionalFormatting>
  <conditionalFormatting sqref="K422">
    <cfRule type="containsText" dxfId="6990" priority="643" operator="containsText" text="URGENTE">
      <formula>NOT(ISERROR(SEARCH(("URGENTE"),(K422))))</formula>
    </cfRule>
  </conditionalFormatting>
  <conditionalFormatting sqref="K422">
    <cfRule type="containsText" dxfId="6989" priority="644" operator="containsText" text="URGENTE">
      <formula>NOT(ISERROR(SEARCH(("URGENTE"),(K422))))</formula>
    </cfRule>
  </conditionalFormatting>
  <conditionalFormatting sqref="K422">
    <cfRule type="containsText" dxfId="6988" priority="645" operator="containsText" text="URGENTE">
      <formula>NOT(ISERROR(SEARCH(("URGENTE"),(K422))))</formula>
    </cfRule>
  </conditionalFormatting>
  <conditionalFormatting sqref="K422">
    <cfRule type="containsText" dxfId="6987" priority="646" operator="containsText" text="URGENTE">
      <formula>NOT(ISERROR(SEARCH(("URGENTE"),(K422))))</formula>
    </cfRule>
  </conditionalFormatting>
  <conditionalFormatting sqref="K422">
    <cfRule type="containsText" dxfId="6986" priority="647" operator="containsText" text="URGENTE">
      <formula>NOT(ISERROR(SEARCH(("URGENTE"),(K422))))</formula>
    </cfRule>
  </conditionalFormatting>
  <conditionalFormatting sqref="K422">
    <cfRule type="containsText" dxfId="6985" priority="648" operator="containsText" text="ENCERRADO">
      <formula>NOT(ISERROR(SEARCH(("ENCERRADO"),(K422))))</formula>
    </cfRule>
  </conditionalFormatting>
  <conditionalFormatting sqref="K422">
    <cfRule type="containsText" dxfId="6984" priority="649" operator="containsText" text="PROVIDÊNCIAS">
      <formula>NOT(ISERROR(SEARCH(("PROVIDÊNCIAS"),(K422))))</formula>
    </cfRule>
  </conditionalFormatting>
  <conditionalFormatting sqref="K422">
    <cfRule type="containsText" dxfId="6983" priority="650" operator="containsText" text="URGENTE">
      <formula>NOT(ISERROR(SEARCH(("URGENTE"),(K422))))</formula>
    </cfRule>
  </conditionalFormatting>
  <conditionalFormatting sqref="K422">
    <cfRule type="containsText" dxfId="6982" priority="651" operator="containsText" text="VIGENTE">
      <formula>NOT(ISERROR(SEARCH(("VIGENTE"),(K422))))</formula>
    </cfRule>
  </conditionalFormatting>
  <conditionalFormatting sqref="K1418:L1418">
    <cfRule type="containsText" dxfId="6981" priority="652" operator="containsText" text="URGENTE">
      <formula>NOT(ISERROR(SEARCH(("URGENTE"),(K1418))))</formula>
    </cfRule>
  </conditionalFormatting>
  <conditionalFormatting sqref="K1418:L1418">
    <cfRule type="containsText" dxfId="6980" priority="653" operator="containsText" text="URGENTE">
      <formula>NOT(ISERROR(SEARCH(("URGENTE"),(K1418))))</formula>
    </cfRule>
  </conditionalFormatting>
  <conditionalFormatting sqref="K1418:L1418">
    <cfRule type="containsText" dxfId="6979" priority="654" operator="containsText" text="URGENTE">
      <formula>NOT(ISERROR(SEARCH(("URGENTE"),(K1418))))</formula>
    </cfRule>
  </conditionalFormatting>
  <conditionalFormatting sqref="K1418:L1418">
    <cfRule type="containsText" dxfId="6978" priority="655" operator="containsText" text="ENCERRADO">
      <formula>NOT(ISERROR(SEARCH(("ENCERRADO"),(K1418))))</formula>
    </cfRule>
  </conditionalFormatting>
  <conditionalFormatting sqref="K1418:L1418">
    <cfRule type="containsText" dxfId="6977" priority="656" operator="containsText" text="PROVIDÊNCIAS">
      <formula>NOT(ISERROR(SEARCH(("PROVIDÊNCIAS"),(K1418))))</formula>
    </cfRule>
  </conditionalFormatting>
  <conditionalFormatting sqref="K1418:L1418">
    <cfRule type="containsText" dxfId="6976" priority="657" operator="containsText" text="URGENTE">
      <formula>NOT(ISERROR(SEARCH(("URGENTE"),(K1418))))</formula>
    </cfRule>
  </conditionalFormatting>
  <conditionalFormatting sqref="K1418:L1418">
    <cfRule type="containsText" dxfId="6975" priority="658" operator="containsText" text="VIGENTE">
      <formula>NOT(ISERROR(SEARCH(("VIGENTE"),(K1418))))</formula>
    </cfRule>
  </conditionalFormatting>
  <conditionalFormatting sqref="K1418">
    <cfRule type="containsText" dxfId="6974" priority="659" operator="containsText" text="VIGENTE">
      <formula>NOT(ISERROR(SEARCH(("VIGENTE"),(K1418))))</formula>
    </cfRule>
  </conditionalFormatting>
  <conditionalFormatting sqref="K1418">
    <cfRule type="containsText" dxfId="6973" priority="660" operator="containsText" text="URGENTE">
      <formula>NOT(ISERROR(SEARCH(("URGENTE"),(K1418))))</formula>
    </cfRule>
  </conditionalFormatting>
  <conditionalFormatting sqref="K1418">
    <cfRule type="containsText" dxfId="6972" priority="661" operator="containsText" text="PROVIDÊNCIAS">
      <formula>NOT(ISERROR(SEARCH(("PROVIDÊNCIAS"),(K1418))))</formula>
    </cfRule>
  </conditionalFormatting>
  <conditionalFormatting sqref="K1418">
    <cfRule type="containsText" dxfId="6971" priority="662" operator="containsText" text="ENCERRADO">
      <formula>NOT(ISERROR(SEARCH(("ENCERRADO"),(K1418))))</formula>
    </cfRule>
  </conditionalFormatting>
  <conditionalFormatting sqref="K1418">
    <cfRule type="containsText" dxfId="6970" priority="663" operator="containsText" text="URGENTE">
      <formula>NOT(ISERROR(SEARCH(("URGENTE"),(K1418))))</formula>
    </cfRule>
  </conditionalFormatting>
  <conditionalFormatting sqref="K1418">
    <cfRule type="containsText" dxfId="6969" priority="664" operator="containsText" text="URGENTE">
      <formula>NOT(ISERROR(SEARCH(("URGENTE"),(K1418))))</formula>
    </cfRule>
  </conditionalFormatting>
  <conditionalFormatting sqref="K1418">
    <cfRule type="containsText" dxfId="6968" priority="665" operator="containsText" text="URGENTE">
      <formula>NOT(ISERROR(SEARCH(("URGENTE"),(K1418))))</formula>
    </cfRule>
  </conditionalFormatting>
  <conditionalFormatting sqref="K1418">
    <cfRule type="containsText" dxfId="6967" priority="666" operator="containsText" text="URGENTE">
      <formula>NOT(ISERROR(SEARCH(("URGENTE"),(K1418))))</formula>
    </cfRule>
  </conditionalFormatting>
  <conditionalFormatting sqref="K1418">
    <cfRule type="containsText" dxfId="6966" priority="667" operator="containsText" text="URGENTE">
      <formula>NOT(ISERROR(SEARCH(("URGENTE"),(K1418))))</formula>
    </cfRule>
  </conditionalFormatting>
  <conditionalFormatting sqref="K1418">
    <cfRule type="containsText" dxfId="6965" priority="668" operator="containsText" text="URGENTE">
      <formula>NOT(ISERROR(SEARCH(("URGENTE"),(K1418))))</formula>
    </cfRule>
  </conditionalFormatting>
  <conditionalFormatting sqref="K1418">
    <cfRule type="containsText" dxfId="6964" priority="669" operator="containsText" text="ENCERRADO">
      <formula>NOT(ISERROR(SEARCH(("ENCERRADO"),(K1418))))</formula>
    </cfRule>
  </conditionalFormatting>
  <conditionalFormatting sqref="K1418">
    <cfRule type="containsText" dxfId="6963" priority="670" operator="containsText" text="PROVIDÊNCIAS">
      <formula>NOT(ISERROR(SEARCH(("PROVIDÊNCIAS"),(K1418))))</formula>
    </cfRule>
  </conditionalFormatting>
  <conditionalFormatting sqref="K1418">
    <cfRule type="containsText" dxfId="6962" priority="671" operator="containsText" text="URGENTE">
      <formula>NOT(ISERROR(SEARCH(("URGENTE"),(K1418))))</formula>
    </cfRule>
  </conditionalFormatting>
  <conditionalFormatting sqref="K1418">
    <cfRule type="containsText" dxfId="6961" priority="672" operator="containsText" text="VIGENTE">
      <formula>NOT(ISERROR(SEARCH(("VIGENTE"),(K1418))))</formula>
    </cfRule>
  </conditionalFormatting>
  <conditionalFormatting sqref="K1201">
    <cfRule type="containsText" dxfId="6960" priority="673" operator="containsText" text="VIGENTE">
      <formula>NOT(ISERROR(SEARCH(("VIGENTE"),(K1201))))</formula>
    </cfRule>
  </conditionalFormatting>
  <conditionalFormatting sqref="K1201">
    <cfRule type="containsText" dxfId="6959" priority="674" operator="containsText" text="URGENTE">
      <formula>NOT(ISERROR(SEARCH(("URGENTE"),(K1201))))</formula>
    </cfRule>
  </conditionalFormatting>
  <conditionalFormatting sqref="K1201">
    <cfRule type="containsText" dxfId="6958" priority="675" operator="containsText" text="PROVIDÊNCIAS">
      <formula>NOT(ISERROR(SEARCH(("PROVIDÊNCIAS"),(K1201))))</formula>
    </cfRule>
  </conditionalFormatting>
  <conditionalFormatting sqref="K1201">
    <cfRule type="containsText" dxfId="6957" priority="676" operator="containsText" text="ENCERRADO">
      <formula>NOT(ISERROR(SEARCH(("ENCERRADO"),(K1201))))</formula>
    </cfRule>
  </conditionalFormatting>
  <conditionalFormatting sqref="K1201">
    <cfRule type="containsText" dxfId="6956" priority="677" operator="containsText" text="URGENTE">
      <formula>NOT(ISERROR(SEARCH(("URGENTE"),(K1201))))</formula>
    </cfRule>
  </conditionalFormatting>
  <conditionalFormatting sqref="K1201">
    <cfRule type="containsText" dxfId="6955" priority="678" operator="containsText" text="URGENTE">
      <formula>NOT(ISERROR(SEARCH(("URGENTE"),(K1201))))</formula>
    </cfRule>
  </conditionalFormatting>
  <conditionalFormatting sqref="K1201">
    <cfRule type="containsText" dxfId="6954" priority="679" operator="containsText" text="URGENTE">
      <formula>NOT(ISERROR(SEARCH(("URGENTE"),(K1201))))</formula>
    </cfRule>
  </conditionalFormatting>
  <conditionalFormatting sqref="K1201">
    <cfRule type="containsText" dxfId="6953" priority="680" operator="containsText" text="URGENTE">
      <formula>NOT(ISERROR(SEARCH(("URGENTE"),(K1201))))</formula>
    </cfRule>
  </conditionalFormatting>
  <conditionalFormatting sqref="K1201">
    <cfRule type="containsText" dxfId="6952" priority="681" operator="containsText" text="URGENTE">
      <formula>NOT(ISERROR(SEARCH(("URGENTE"),(K1201))))</formula>
    </cfRule>
  </conditionalFormatting>
  <conditionalFormatting sqref="K1201">
    <cfRule type="containsText" dxfId="6951" priority="682" operator="containsText" text="URGENTE">
      <formula>NOT(ISERROR(SEARCH(("URGENTE"),(K1201))))</formula>
    </cfRule>
  </conditionalFormatting>
  <conditionalFormatting sqref="K1201">
    <cfRule type="containsText" dxfId="6950" priority="683" operator="containsText" text="ENCERRADO">
      <formula>NOT(ISERROR(SEARCH(("ENCERRADO"),(K1201))))</formula>
    </cfRule>
  </conditionalFormatting>
  <conditionalFormatting sqref="K1201">
    <cfRule type="containsText" dxfId="6949" priority="684" operator="containsText" text="PROVIDÊNCIAS">
      <formula>NOT(ISERROR(SEARCH(("PROVIDÊNCIAS"),(K1201))))</formula>
    </cfRule>
  </conditionalFormatting>
  <conditionalFormatting sqref="K1201">
    <cfRule type="containsText" dxfId="6948" priority="685" operator="containsText" text="URGENTE">
      <formula>NOT(ISERROR(SEARCH(("URGENTE"),(K1201))))</formula>
    </cfRule>
  </conditionalFormatting>
  <conditionalFormatting sqref="K1201">
    <cfRule type="containsText" dxfId="6947" priority="686" operator="containsText" text="VIGENTE">
      <formula>NOT(ISERROR(SEARCH(("VIGENTE"),(K1201))))</formula>
    </cfRule>
  </conditionalFormatting>
  <conditionalFormatting sqref="K1201">
    <cfRule type="containsText" dxfId="6946" priority="687" operator="containsText" text="VIGENTE">
      <formula>NOT(ISERROR(SEARCH(("VIGENTE"),(K1201))))</formula>
    </cfRule>
  </conditionalFormatting>
  <conditionalFormatting sqref="K1201">
    <cfRule type="containsText" dxfId="6945" priority="688" operator="containsText" text="URGENTE">
      <formula>NOT(ISERROR(SEARCH(("URGENTE"),(K1201))))</formula>
    </cfRule>
  </conditionalFormatting>
  <conditionalFormatting sqref="K1201">
    <cfRule type="containsText" dxfId="6944" priority="689" operator="containsText" text="PROVIDÊNCIAS">
      <formula>NOT(ISERROR(SEARCH(("PROVIDÊNCIAS"),(K1201))))</formula>
    </cfRule>
  </conditionalFormatting>
  <conditionalFormatting sqref="K1201">
    <cfRule type="containsText" dxfId="6943" priority="690" operator="containsText" text="ENCERRADO">
      <formula>NOT(ISERROR(SEARCH(("ENCERRADO"),(K1201))))</formula>
    </cfRule>
  </conditionalFormatting>
  <conditionalFormatting sqref="K1201">
    <cfRule type="containsText" dxfId="6942" priority="691" operator="containsText" text="URGENTE">
      <formula>NOT(ISERROR(SEARCH(("URGENTE"),(K1201))))</formula>
    </cfRule>
  </conditionalFormatting>
  <conditionalFormatting sqref="K1201">
    <cfRule type="containsText" dxfId="6941" priority="692" operator="containsText" text="URGENTE">
      <formula>NOT(ISERROR(SEARCH(("URGENTE"),(K1201))))</formula>
    </cfRule>
  </conditionalFormatting>
  <conditionalFormatting sqref="K1201">
    <cfRule type="containsText" dxfId="6940" priority="693" operator="containsText" text="URGENTE">
      <formula>NOT(ISERROR(SEARCH(("URGENTE"),(K1201))))</formula>
    </cfRule>
  </conditionalFormatting>
  <conditionalFormatting sqref="K1413:L1413">
    <cfRule type="containsText" dxfId="6939" priority="694" operator="containsText" text="VIGENTE">
      <formula>NOT(ISERROR(SEARCH(("VIGENTE"),(K1413))))</formula>
    </cfRule>
  </conditionalFormatting>
  <conditionalFormatting sqref="K1413:L1413">
    <cfRule type="containsText" dxfId="6938" priority="695" operator="containsText" text="URGENTE">
      <formula>NOT(ISERROR(SEARCH(("URGENTE"),(K1413))))</formula>
    </cfRule>
  </conditionalFormatting>
  <conditionalFormatting sqref="K1413:L1413">
    <cfRule type="containsText" dxfId="6937" priority="696" operator="containsText" text="PROVIDÊNCIAS">
      <formula>NOT(ISERROR(SEARCH(("PROVIDÊNCIAS"),(K1413))))</formula>
    </cfRule>
  </conditionalFormatting>
  <conditionalFormatting sqref="K1413:L1413">
    <cfRule type="containsText" dxfId="6936" priority="697" operator="containsText" text="ENCERRADO">
      <formula>NOT(ISERROR(SEARCH(("ENCERRADO"),(K1413))))</formula>
    </cfRule>
  </conditionalFormatting>
  <conditionalFormatting sqref="K1413:L1413">
    <cfRule type="containsText" dxfId="6935" priority="698" operator="containsText" text="URGENTE">
      <formula>NOT(ISERROR(SEARCH(("URGENTE"),(K1413))))</formula>
    </cfRule>
  </conditionalFormatting>
  <conditionalFormatting sqref="K1413:L1413">
    <cfRule type="containsText" dxfId="6934" priority="699" operator="containsText" text="URGENTE">
      <formula>NOT(ISERROR(SEARCH(("URGENTE"),(K1413))))</formula>
    </cfRule>
  </conditionalFormatting>
  <conditionalFormatting sqref="K1413:L1413">
    <cfRule type="containsText" dxfId="6933" priority="700" operator="containsText" text="URGENTE">
      <formula>NOT(ISERROR(SEARCH(("URGENTE"),(K1413))))</formula>
    </cfRule>
  </conditionalFormatting>
  <conditionalFormatting sqref="K1413">
    <cfRule type="containsText" dxfId="6932" priority="701" operator="containsText" text="VIGENTE">
      <formula>NOT(ISERROR(SEARCH(("VIGENTE"),(K1413))))</formula>
    </cfRule>
  </conditionalFormatting>
  <conditionalFormatting sqref="K1413">
    <cfRule type="containsText" dxfId="6931" priority="702" operator="containsText" text="URGENTE">
      <formula>NOT(ISERROR(SEARCH(("URGENTE"),(K1413))))</formula>
    </cfRule>
  </conditionalFormatting>
  <conditionalFormatting sqref="K1413">
    <cfRule type="containsText" dxfId="6930" priority="703" operator="containsText" text="PROVIDÊNCIAS">
      <formula>NOT(ISERROR(SEARCH(("PROVIDÊNCIAS"),(K1413))))</formula>
    </cfRule>
  </conditionalFormatting>
  <conditionalFormatting sqref="K1413">
    <cfRule type="containsText" dxfId="6929" priority="704" operator="containsText" text="ENCERRADO">
      <formula>NOT(ISERROR(SEARCH(("ENCERRADO"),(K1413))))</formula>
    </cfRule>
  </conditionalFormatting>
  <conditionalFormatting sqref="K1413">
    <cfRule type="containsText" dxfId="6928" priority="705" operator="containsText" text="URGENTE">
      <formula>NOT(ISERROR(SEARCH(("URGENTE"),(K1413))))</formula>
    </cfRule>
  </conditionalFormatting>
  <conditionalFormatting sqref="K1413">
    <cfRule type="containsText" dxfId="6927" priority="706" operator="containsText" text="URGENTE">
      <formula>NOT(ISERROR(SEARCH(("URGENTE"),(K1413))))</formula>
    </cfRule>
  </conditionalFormatting>
  <conditionalFormatting sqref="K1413">
    <cfRule type="containsText" dxfId="6926" priority="707" operator="containsText" text="URGENTE">
      <formula>NOT(ISERROR(SEARCH(("URGENTE"),(K1413))))</formula>
    </cfRule>
  </conditionalFormatting>
  <conditionalFormatting sqref="K1413">
    <cfRule type="containsText" dxfId="6925" priority="708" operator="containsText" text="URGENTE">
      <formula>NOT(ISERROR(SEARCH(("URGENTE"),(K1413))))</formula>
    </cfRule>
  </conditionalFormatting>
  <conditionalFormatting sqref="K1413">
    <cfRule type="containsText" dxfId="6924" priority="709" operator="containsText" text="URGENTE">
      <formula>NOT(ISERROR(SEARCH(("URGENTE"),(K1413))))</formula>
    </cfRule>
  </conditionalFormatting>
  <conditionalFormatting sqref="K1413">
    <cfRule type="containsText" dxfId="6923" priority="710" operator="containsText" text="URGENTE">
      <formula>NOT(ISERROR(SEARCH(("URGENTE"),(K1413))))</formula>
    </cfRule>
  </conditionalFormatting>
  <conditionalFormatting sqref="K1413">
    <cfRule type="containsText" dxfId="6922" priority="711" operator="containsText" text="ENCERRADO">
      <formula>NOT(ISERROR(SEARCH(("ENCERRADO"),(K1413))))</formula>
    </cfRule>
  </conditionalFormatting>
  <conditionalFormatting sqref="K1413">
    <cfRule type="containsText" dxfId="6921" priority="712" operator="containsText" text="PROVIDÊNCIAS">
      <formula>NOT(ISERROR(SEARCH(("PROVIDÊNCIAS"),(K1413))))</formula>
    </cfRule>
  </conditionalFormatting>
  <conditionalFormatting sqref="K1413">
    <cfRule type="containsText" dxfId="6920" priority="713" operator="containsText" text="URGENTE">
      <formula>NOT(ISERROR(SEARCH(("URGENTE"),(K1413))))</formula>
    </cfRule>
  </conditionalFormatting>
  <conditionalFormatting sqref="K1413">
    <cfRule type="containsText" dxfId="6919" priority="714" operator="containsText" text="VIGENTE">
      <formula>NOT(ISERROR(SEARCH(("VIGENTE"),(K1413))))</formula>
    </cfRule>
  </conditionalFormatting>
  <conditionalFormatting sqref="K1254:K1255">
    <cfRule type="containsText" dxfId="6918" priority="715" operator="containsText" text="VIGENTE">
      <formula>NOT(ISERROR(SEARCH(("VIGENTE"),(K1254))))</formula>
    </cfRule>
  </conditionalFormatting>
  <conditionalFormatting sqref="K1254:K1255">
    <cfRule type="containsText" dxfId="6917" priority="716" operator="containsText" text="URGENTE">
      <formula>NOT(ISERROR(SEARCH(("URGENTE"),(K1254))))</formula>
    </cfRule>
  </conditionalFormatting>
  <conditionalFormatting sqref="K1254:K1255">
    <cfRule type="containsText" dxfId="6916" priority="717" operator="containsText" text="PROVIDÊNCIAS">
      <formula>NOT(ISERROR(SEARCH(("PROVIDÊNCIAS"),(K1254))))</formula>
    </cfRule>
  </conditionalFormatting>
  <conditionalFormatting sqref="K1254:K1255">
    <cfRule type="containsText" dxfId="6915" priority="718" operator="containsText" text="ENCERRADO">
      <formula>NOT(ISERROR(SEARCH(("ENCERRADO"),(K1254))))</formula>
    </cfRule>
  </conditionalFormatting>
  <conditionalFormatting sqref="K1254:K1255">
    <cfRule type="containsText" dxfId="6914" priority="719" operator="containsText" text="URGENTE">
      <formula>NOT(ISERROR(SEARCH(("URGENTE"),(K1254))))</formula>
    </cfRule>
  </conditionalFormatting>
  <conditionalFormatting sqref="K1254:K1255">
    <cfRule type="containsText" dxfId="6913" priority="720" operator="containsText" text="URGENTE">
      <formula>NOT(ISERROR(SEARCH(("URGENTE"),(K1254))))</formula>
    </cfRule>
  </conditionalFormatting>
  <conditionalFormatting sqref="K1254:K1255">
    <cfRule type="containsText" dxfId="6912" priority="721" operator="containsText" text="URGENTE">
      <formula>NOT(ISERROR(SEARCH(("URGENTE"),(K1254))))</formula>
    </cfRule>
  </conditionalFormatting>
  <conditionalFormatting sqref="K1254:K1255">
    <cfRule type="containsText" dxfId="6911" priority="722" operator="containsText" text="VIGENTE">
      <formula>NOT(ISERROR(SEARCH(("VIGENTE"),(K1254))))</formula>
    </cfRule>
  </conditionalFormatting>
  <conditionalFormatting sqref="K1254:K1255">
    <cfRule type="containsText" dxfId="6910" priority="723" operator="containsText" text="URGENTE">
      <formula>NOT(ISERROR(SEARCH(("URGENTE"),(K1254))))</formula>
    </cfRule>
  </conditionalFormatting>
  <conditionalFormatting sqref="K1254:K1255">
    <cfRule type="containsText" dxfId="6909" priority="724" operator="containsText" text="PROVIDÊNCIAS">
      <formula>NOT(ISERROR(SEARCH(("PROVIDÊNCIAS"),(K1254))))</formula>
    </cfRule>
  </conditionalFormatting>
  <conditionalFormatting sqref="K1254:K1255">
    <cfRule type="containsText" dxfId="6908" priority="725" operator="containsText" text="ENCERRADO">
      <formula>NOT(ISERROR(SEARCH(("ENCERRADO"),(K1254))))</formula>
    </cfRule>
  </conditionalFormatting>
  <conditionalFormatting sqref="K1254:K1255">
    <cfRule type="containsText" dxfId="6907" priority="726" operator="containsText" text="URGENTE">
      <formula>NOT(ISERROR(SEARCH(("URGENTE"),(K1254))))</formula>
    </cfRule>
  </conditionalFormatting>
  <conditionalFormatting sqref="K1254:K1255">
    <cfRule type="containsText" dxfId="6906" priority="727" operator="containsText" text="URGENTE">
      <formula>NOT(ISERROR(SEARCH(("URGENTE"),(K1254))))</formula>
    </cfRule>
  </conditionalFormatting>
  <conditionalFormatting sqref="K1254:K1255">
    <cfRule type="containsText" dxfId="6905" priority="728" operator="containsText" text="URGENTE">
      <formula>NOT(ISERROR(SEARCH(("URGENTE"),(K1254))))</formula>
    </cfRule>
  </conditionalFormatting>
  <conditionalFormatting sqref="K1254:K1255">
    <cfRule type="containsText" dxfId="6904" priority="729" operator="containsText" text="URGENTE">
      <formula>NOT(ISERROR(SEARCH(("URGENTE"),(K1254))))</formula>
    </cfRule>
  </conditionalFormatting>
  <conditionalFormatting sqref="K1254:K1255">
    <cfRule type="containsText" dxfId="6903" priority="730" operator="containsText" text="URGENTE">
      <formula>NOT(ISERROR(SEARCH(("URGENTE"),(K1254))))</formula>
    </cfRule>
  </conditionalFormatting>
  <conditionalFormatting sqref="K1254:K1255">
    <cfRule type="containsText" dxfId="6902" priority="731" operator="containsText" text="URGENTE">
      <formula>NOT(ISERROR(SEARCH(("URGENTE"),(K1254))))</formula>
    </cfRule>
  </conditionalFormatting>
  <conditionalFormatting sqref="K1254:K1255">
    <cfRule type="containsText" dxfId="6901" priority="732" operator="containsText" text="ENCERRADO">
      <formula>NOT(ISERROR(SEARCH(("ENCERRADO"),(K1254))))</formula>
    </cfRule>
  </conditionalFormatting>
  <conditionalFormatting sqref="K1254:K1255">
    <cfRule type="containsText" dxfId="6900" priority="733" operator="containsText" text="PROVIDÊNCIAS">
      <formula>NOT(ISERROR(SEARCH(("PROVIDÊNCIAS"),(K1254))))</formula>
    </cfRule>
  </conditionalFormatting>
  <conditionalFormatting sqref="K1254:K1255">
    <cfRule type="containsText" dxfId="6899" priority="734" operator="containsText" text="URGENTE">
      <formula>NOT(ISERROR(SEARCH(("URGENTE"),(K1254))))</formula>
    </cfRule>
  </conditionalFormatting>
  <conditionalFormatting sqref="K1254:K1255">
    <cfRule type="containsText" dxfId="6898" priority="735" operator="containsText" text="VIGENTE">
      <formula>NOT(ISERROR(SEARCH(("VIGENTE"),(K1254))))</formula>
    </cfRule>
  </conditionalFormatting>
  <conditionalFormatting sqref="K489 L489 N489:Q489">
    <cfRule type="containsText" dxfId="6897" priority="736" operator="containsText" text="VIGENTE">
      <formula>NOT(ISERROR(SEARCH(("VIGENTE"),(K489))))</formula>
    </cfRule>
  </conditionalFormatting>
  <conditionalFormatting sqref="K489 L489 N489:Q489">
    <cfRule type="containsText" dxfId="6896" priority="737" operator="containsText" text="URGENTE">
      <formula>NOT(ISERROR(SEARCH(("URGENTE"),(K489))))</formula>
    </cfRule>
  </conditionalFormatting>
  <conditionalFormatting sqref="K489 L489 N489:Q489">
    <cfRule type="containsText" dxfId="6895" priority="738" operator="containsText" text="PROVIDÊNCIAS">
      <formula>NOT(ISERROR(SEARCH(("PROVIDÊNCIAS"),(K489))))</formula>
    </cfRule>
  </conditionalFormatting>
  <conditionalFormatting sqref="K489 L489 N489:Q489">
    <cfRule type="containsText" dxfId="6894" priority="739" operator="containsText" text="ENCERRADO">
      <formula>NOT(ISERROR(SEARCH(("ENCERRADO"),(K489))))</formula>
    </cfRule>
  </conditionalFormatting>
  <conditionalFormatting sqref="K489 L489 N489:Q489">
    <cfRule type="containsText" dxfId="6893" priority="740" operator="containsText" text="URGENTE">
      <formula>NOT(ISERROR(SEARCH(("URGENTE"),(K489))))</formula>
    </cfRule>
  </conditionalFormatting>
  <conditionalFormatting sqref="K489 L489 N489:Q489">
    <cfRule type="containsText" dxfId="6892" priority="741" operator="containsText" text="URGENTE">
      <formula>NOT(ISERROR(SEARCH(("URGENTE"),(K489))))</formula>
    </cfRule>
  </conditionalFormatting>
  <conditionalFormatting sqref="K489 L489 N489:Q489">
    <cfRule type="containsText" dxfId="6891" priority="742" operator="containsText" text="URGENTE">
      <formula>NOT(ISERROR(SEARCH(("URGENTE"),(K489))))</formula>
    </cfRule>
  </conditionalFormatting>
  <conditionalFormatting sqref="K489">
    <cfRule type="containsText" dxfId="6890" priority="743" operator="containsText" text="VIGENTE">
      <formula>NOT(ISERROR(SEARCH(("VIGENTE"),(K489))))</formula>
    </cfRule>
  </conditionalFormatting>
  <conditionalFormatting sqref="K489">
    <cfRule type="containsText" dxfId="6889" priority="744" operator="containsText" text="URGENTE">
      <formula>NOT(ISERROR(SEARCH(("URGENTE"),(K489))))</formula>
    </cfRule>
  </conditionalFormatting>
  <conditionalFormatting sqref="K489">
    <cfRule type="containsText" dxfId="6888" priority="745" operator="containsText" text="PROVIDÊNCIAS">
      <formula>NOT(ISERROR(SEARCH(("PROVIDÊNCIAS"),(K489))))</formula>
    </cfRule>
  </conditionalFormatting>
  <conditionalFormatting sqref="K489">
    <cfRule type="containsText" dxfId="6887" priority="746" operator="containsText" text="ENCERRADO">
      <formula>NOT(ISERROR(SEARCH(("ENCERRADO"),(K489))))</formula>
    </cfRule>
  </conditionalFormatting>
  <conditionalFormatting sqref="K489">
    <cfRule type="containsText" dxfId="6886" priority="747" operator="containsText" text="URGENTE">
      <formula>NOT(ISERROR(SEARCH(("URGENTE"),(K489))))</formula>
    </cfRule>
  </conditionalFormatting>
  <conditionalFormatting sqref="K489">
    <cfRule type="containsText" dxfId="6885" priority="748" operator="containsText" text="URGENTE">
      <formula>NOT(ISERROR(SEARCH(("URGENTE"),(K489))))</formula>
    </cfRule>
  </conditionalFormatting>
  <conditionalFormatting sqref="K489">
    <cfRule type="containsText" dxfId="6884" priority="749" operator="containsText" text="URGENTE">
      <formula>NOT(ISERROR(SEARCH(("URGENTE"),(K489))))</formula>
    </cfRule>
  </conditionalFormatting>
  <conditionalFormatting sqref="K489">
    <cfRule type="containsText" dxfId="6883" priority="750" operator="containsText" text="URGENTE">
      <formula>NOT(ISERROR(SEARCH(("URGENTE"),(K489))))</formula>
    </cfRule>
  </conditionalFormatting>
  <conditionalFormatting sqref="K489">
    <cfRule type="containsText" dxfId="6882" priority="751" operator="containsText" text="URGENTE">
      <formula>NOT(ISERROR(SEARCH(("URGENTE"),(K489))))</formula>
    </cfRule>
  </conditionalFormatting>
  <conditionalFormatting sqref="K489">
    <cfRule type="containsText" dxfId="6881" priority="752" operator="containsText" text="URGENTE">
      <formula>NOT(ISERROR(SEARCH(("URGENTE"),(K489))))</formula>
    </cfRule>
  </conditionalFormatting>
  <conditionalFormatting sqref="K489">
    <cfRule type="containsText" dxfId="6880" priority="753" operator="containsText" text="ENCERRADO">
      <formula>NOT(ISERROR(SEARCH(("ENCERRADO"),(K489))))</formula>
    </cfRule>
  </conditionalFormatting>
  <conditionalFormatting sqref="K489">
    <cfRule type="containsText" dxfId="6879" priority="754" operator="containsText" text="PROVIDÊNCIAS">
      <formula>NOT(ISERROR(SEARCH(("PROVIDÊNCIAS"),(K489))))</formula>
    </cfRule>
  </conditionalFormatting>
  <conditionalFormatting sqref="K489">
    <cfRule type="containsText" dxfId="6878" priority="755" operator="containsText" text="URGENTE">
      <formula>NOT(ISERROR(SEARCH(("URGENTE"),(K489))))</formula>
    </cfRule>
  </conditionalFormatting>
  <conditionalFormatting sqref="K489">
    <cfRule type="containsText" dxfId="6877" priority="756" operator="containsText" text="VIGENTE">
      <formula>NOT(ISERROR(SEARCH(("VIGENTE"),(K489))))</formula>
    </cfRule>
  </conditionalFormatting>
  <conditionalFormatting sqref="K436">
    <cfRule type="containsText" dxfId="6876" priority="757" operator="containsText" text="VIGENTE">
      <formula>NOT(ISERROR(SEARCH(("VIGENTE"),(K436))))</formula>
    </cfRule>
  </conditionalFormatting>
  <conditionalFormatting sqref="K436">
    <cfRule type="containsText" dxfId="6875" priority="758" operator="containsText" text="URGENTE">
      <formula>NOT(ISERROR(SEARCH(("URGENTE"),(K436))))</formula>
    </cfRule>
  </conditionalFormatting>
  <conditionalFormatting sqref="K436">
    <cfRule type="containsText" dxfId="6874" priority="759" operator="containsText" text="PROVIDÊNCIAS">
      <formula>NOT(ISERROR(SEARCH(("PROVIDÊNCIAS"),(K436))))</formula>
    </cfRule>
  </conditionalFormatting>
  <conditionalFormatting sqref="K436">
    <cfRule type="containsText" dxfId="6873" priority="760" operator="containsText" text="ENCERRADO">
      <formula>NOT(ISERROR(SEARCH(("ENCERRADO"),(K436))))</formula>
    </cfRule>
  </conditionalFormatting>
  <conditionalFormatting sqref="K436">
    <cfRule type="containsText" dxfId="6872" priority="761" operator="containsText" text="URGENTE">
      <formula>NOT(ISERROR(SEARCH(("URGENTE"),(K436))))</formula>
    </cfRule>
  </conditionalFormatting>
  <conditionalFormatting sqref="K436">
    <cfRule type="containsText" dxfId="6871" priority="762" operator="containsText" text="URGENTE">
      <formula>NOT(ISERROR(SEARCH(("URGENTE"),(K436))))</formula>
    </cfRule>
  </conditionalFormatting>
  <conditionalFormatting sqref="K436">
    <cfRule type="containsText" dxfId="6870" priority="763" operator="containsText" text="URGENTE">
      <formula>NOT(ISERROR(SEARCH(("URGENTE"),(K436))))</formula>
    </cfRule>
  </conditionalFormatting>
  <conditionalFormatting sqref="K436">
    <cfRule type="containsText" dxfId="6869" priority="764" operator="containsText" text="URGENTE">
      <formula>NOT(ISERROR(SEARCH(("URGENTE"),(K436))))</formula>
    </cfRule>
  </conditionalFormatting>
  <conditionalFormatting sqref="K436">
    <cfRule type="containsText" dxfId="6868" priority="765" operator="containsText" text="URGENTE">
      <formula>NOT(ISERROR(SEARCH(("URGENTE"),(K436))))</formula>
    </cfRule>
  </conditionalFormatting>
  <conditionalFormatting sqref="K436">
    <cfRule type="containsText" dxfId="6867" priority="766" operator="containsText" text="URGENTE">
      <formula>NOT(ISERROR(SEARCH(("URGENTE"),(K436))))</formula>
    </cfRule>
  </conditionalFormatting>
  <conditionalFormatting sqref="K436">
    <cfRule type="containsText" dxfId="6866" priority="767" operator="containsText" text="ENCERRADO">
      <formula>NOT(ISERROR(SEARCH(("ENCERRADO"),(K436))))</formula>
    </cfRule>
  </conditionalFormatting>
  <conditionalFormatting sqref="K436">
    <cfRule type="containsText" dxfId="6865" priority="768" operator="containsText" text="PROVIDÊNCIAS">
      <formula>NOT(ISERROR(SEARCH(("PROVIDÊNCIAS"),(K436))))</formula>
    </cfRule>
  </conditionalFormatting>
  <conditionalFormatting sqref="K436">
    <cfRule type="containsText" dxfId="6864" priority="769" operator="containsText" text="URGENTE">
      <formula>NOT(ISERROR(SEARCH(("URGENTE"),(K436))))</formula>
    </cfRule>
  </conditionalFormatting>
  <conditionalFormatting sqref="K436">
    <cfRule type="containsText" dxfId="6863" priority="770" operator="containsText" text="VIGENTE">
      <formula>NOT(ISERROR(SEARCH(("VIGENTE"),(K436))))</formula>
    </cfRule>
  </conditionalFormatting>
  <conditionalFormatting sqref="K436">
    <cfRule type="containsText" dxfId="6862" priority="771" operator="containsText" text="VIGENTE">
      <formula>NOT(ISERROR(SEARCH(("VIGENTE"),(K436))))</formula>
    </cfRule>
  </conditionalFormatting>
  <conditionalFormatting sqref="K436">
    <cfRule type="containsText" dxfId="6861" priority="772" operator="containsText" text="URGENTE">
      <formula>NOT(ISERROR(SEARCH(("URGENTE"),(K436))))</formula>
    </cfRule>
  </conditionalFormatting>
  <conditionalFormatting sqref="K436">
    <cfRule type="containsText" dxfId="6860" priority="773" operator="containsText" text="PROVIDÊNCIAS">
      <formula>NOT(ISERROR(SEARCH(("PROVIDÊNCIAS"),(K436))))</formula>
    </cfRule>
  </conditionalFormatting>
  <conditionalFormatting sqref="K436">
    <cfRule type="containsText" dxfId="6859" priority="774" operator="containsText" text="ENCERRADO">
      <formula>NOT(ISERROR(SEARCH(("ENCERRADO"),(K436))))</formula>
    </cfRule>
  </conditionalFormatting>
  <conditionalFormatting sqref="K436">
    <cfRule type="containsText" dxfId="6858" priority="775" operator="containsText" text="URGENTE">
      <formula>NOT(ISERROR(SEARCH(("URGENTE"),(K436))))</formula>
    </cfRule>
  </conditionalFormatting>
  <conditionalFormatting sqref="K436">
    <cfRule type="containsText" dxfId="6857" priority="776" operator="containsText" text="URGENTE">
      <formula>NOT(ISERROR(SEARCH(("URGENTE"),(K436))))</formula>
    </cfRule>
  </conditionalFormatting>
  <conditionalFormatting sqref="K436">
    <cfRule type="containsText" dxfId="6856" priority="777" operator="containsText" text="URGENTE">
      <formula>NOT(ISERROR(SEARCH(("URGENTE"),(K436))))</formula>
    </cfRule>
  </conditionalFormatting>
  <conditionalFormatting sqref="K1200">
    <cfRule type="containsText" dxfId="6855" priority="778" operator="containsText" text="VIGENTE">
      <formula>NOT(ISERROR(SEARCH(("VIGENTE"),(K1200))))</formula>
    </cfRule>
  </conditionalFormatting>
  <conditionalFormatting sqref="K1200">
    <cfRule type="containsText" dxfId="6854" priority="779" operator="containsText" text="URGENTE">
      <formula>NOT(ISERROR(SEARCH(("URGENTE"),(K1200))))</formula>
    </cfRule>
  </conditionalFormatting>
  <conditionalFormatting sqref="K1200">
    <cfRule type="containsText" dxfId="6853" priority="780" operator="containsText" text="PROVIDÊNCIAS">
      <formula>NOT(ISERROR(SEARCH(("PROVIDÊNCIAS"),(K1200))))</formula>
    </cfRule>
  </conditionalFormatting>
  <conditionalFormatting sqref="K1200">
    <cfRule type="containsText" dxfId="6852" priority="781" operator="containsText" text="ENCERRADO">
      <formula>NOT(ISERROR(SEARCH(("ENCERRADO"),(K1200))))</formula>
    </cfRule>
  </conditionalFormatting>
  <conditionalFormatting sqref="K1200">
    <cfRule type="containsText" dxfId="6851" priority="782" operator="containsText" text="URGENTE">
      <formula>NOT(ISERROR(SEARCH(("URGENTE"),(K1200))))</formula>
    </cfRule>
  </conditionalFormatting>
  <conditionalFormatting sqref="K1200">
    <cfRule type="containsText" dxfId="6850" priority="783" operator="containsText" text="URGENTE">
      <formula>NOT(ISERROR(SEARCH(("URGENTE"),(K1200))))</formula>
    </cfRule>
  </conditionalFormatting>
  <conditionalFormatting sqref="K1200">
    <cfRule type="containsText" dxfId="6849" priority="784" operator="containsText" text="URGENTE">
      <formula>NOT(ISERROR(SEARCH(("URGENTE"),(K1200))))</formula>
    </cfRule>
  </conditionalFormatting>
  <conditionalFormatting sqref="K1200">
    <cfRule type="containsText" dxfId="6848" priority="785" operator="containsText" text="VIGENTE">
      <formula>NOT(ISERROR(SEARCH(("VIGENTE"),(K1200))))</formula>
    </cfRule>
  </conditionalFormatting>
  <conditionalFormatting sqref="K1200">
    <cfRule type="containsText" dxfId="6847" priority="786" operator="containsText" text="URGENTE">
      <formula>NOT(ISERROR(SEARCH(("URGENTE"),(K1200))))</formula>
    </cfRule>
  </conditionalFormatting>
  <conditionalFormatting sqref="K1200">
    <cfRule type="containsText" dxfId="6846" priority="787" operator="containsText" text="PROVIDÊNCIAS">
      <formula>NOT(ISERROR(SEARCH(("PROVIDÊNCIAS"),(K1200))))</formula>
    </cfRule>
  </conditionalFormatting>
  <conditionalFormatting sqref="K1200">
    <cfRule type="containsText" dxfId="6845" priority="788" operator="containsText" text="ENCERRADO">
      <formula>NOT(ISERROR(SEARCH(("ENCERRADO"),(K1200))))</formula>
    </cfRule>
  </conditionalFormatting>
  <conditionalFormatting sqref="K1200">
    <cfRule type="containsText" dxfId="6844" priority="789" operator="containsText" text="URGENTE">
      <formula>NOT(ISERROR(SEARCH(("URGENTE"),(K1200))))</formula>
    </cfRule>
  </conditionalFormatting>
  <conditionalFormatting sqref="K1200">
    <cfRule type="containsText" dxfId="6843" priority="790" operator="containsText" text="URGENTE">
      <formula>NOT(ISERROR(SEARCH(("URGENTE"),(K1200))))</formula>
    </cfRule>
  </conditionalFormatting>
  <conditionalFormatting sqref="K1200">
    <cfRule type="containsText" dxfId="6842" priority="791" operator="containsText" text="URGENTE">
      <formula>NOT(ISERROR(SEARCH(("URGENTE"),(K1200))))</formula>
    </cfRule>
  </conditionalFormatting>
  <conditionalFormatting sqref="K1200">
    <cfRule type="containsText" dxfId="6841" priority="792" operator="containsText" text="URGENTE">
      <formula>NOT(ISERROR(SEARCH(("URGENTE"),(K1200))))</formula>
    </cfRule>
  </conditionalFormatting>
  <conditionalFormatting sqref="K1200">
    <cfRule type="containsText" dxfId="6840" priority="793" operator="containsText" text="URGENTE">
      <formula>NOT(ISERROR(SEARCH(("URGENTE"),(K1200))))</formula>
    </cfRule>
  </conditionalFormatting>
  <conditionalFormatting sqref="K1200">
    <cfRule type="containsText" dxfId="6839" priority="794" operator="containsText" text="URGENTE">
      <formula>NOT(ISERROR(SEARCH(("URGENTE"),(K1200))))</formula>
    </cfRule>
  </conditionalFormatting>
  <conditionalFormatting sqref="K1200">
    <cfRule type="containsText" dxfId="6838" priority="795" operator="containsText" text="ENCERRADO">
      <formula>NOT(ISERROR(SEARCH(("ENCERRADO"),(K1200))))</formula>
    </cfRule>
  </conditionalFormatting>
  <conditionalFormatting sqref="K1200">
    <cfRule type="containsText" dxfId="6837" priority="796" operator="containsText" text="PROVIDÊNCIAS">
      <formula>NOT(ISERROR(SEARCH(("PROVIDÊNCIAS"),(K1200))))</formula>
    </cfRule>
  </conditionalFormatting>
  <conditionalFormatting sqref="K1200">
    <cfRule type="containsText" dxfId="6836" priority="797" operator="containsText" text="URGENTE">
      <formula>NOT(ISERROR(SEARCH(("URGENTE"),(K1200))))</formula>
    </cfRule>
  </conditionalFormatting>
  <conditionalFormatting sqref="K1200">
    <cfRule type="containsText" dxfId="6835" priority="798" operator="containsText" text="VIGENTE">
      <formula>NOT(ISERROR(SEARCH(("VIGENTE"),(K1200))))</formula>
    </cfRule>
  </conditionalFormatting>
  <conditionalFormatting sqref="K1244">
    <cfRule type="containsText" dxfId="6834" priority="799" operator="containsText" text="VIGENTE">
      <formula>NOT(ISERROR(SEARCH(("VIGENTE"),(K1244))))</formula>
    </cfRule>
  </conditionalFormatting>
  <conditionalFormatting sqref="K1244">
    <cfRule type="containsText" dxfId="6833" priority="800" operator="containsText" text="URGENTE">
      <formula>NOT(ISERROR(SEARCH(("URGENTE"),(K1244))))</formula>
    </cfRule>
  </conditionalFormatting>
  <conditionalFormatting sqref="K1244">
    <cfRule type="containsText" dxfId="6832" priority="801" operator="containsText" text="PROVIDÊNCIAS">
      <formula>NOT(ISERROR(SEARCH(("PROVIDÊNCIAS"),(K1244))))</formula>
    </cfRule>
  </conditionalFormatting>
  <conditionalFormatting sqref="K1244">
    <cfRule type="containsText" dxfId="6831" priority="802" operator="containsText" text="ENCERRADO">
      <formula>NOT(ISERROR(SEARCH(("ENCERRADO"),(K1244))))</formula>
    </cfRule>
  </conditionalFormatting>
  <conditionalFormatting sqref="K1244">
    <cfRule type="containsText" dxfId="6830" priority="803" operator="containsText" text="URGENTE">
      <formula>NOT(ISERROR(SEARCH(("URGENTE"),(K1244))))</formula>
    </cfRule>
  </conditionalFormatting>
  <conditionalFormatting sqref="K1244">
    <cfRule type="containsText" dxfId="6829" priority="804" operator="containsText" text="URGENTE">
      <formula>NOT(ISERROR(SEARCH(("URGENTE"),(K1244))))</formula>
    </cfRule>
  </conditionalFormatting>
  <conditionalFormatting sqref="K1244">
    <cfRule type="containsText" dxfId="6828" priority="805" operator="containsText" text="URGENTE">
      <formula>NOT(ISERROR(SEARCH(("URGENTE"),(K1244))))</formula>
    </cfRule>
  </conditionalFormatting>
  <conditionalFormatting sqref="K1244">
    <cfRule type="containsText" dxfId="6827" priority="806" operator="containsText" text="VIGENTE">
      <formula>NOT(ISERROR(SEARCH(("VIGENTE"),(K1244))))</formula>
    </cfRule>
  </conditionalFormatting>
  <conditionalFormatting sqref="K1244">
    <cfRule type="containsText" dxfId="6826" priority="807" operator="containsText" text="URGENTE">
      <formula>NOT(ISERROR(SEARCH(("URGENTE"),(K1244))))</formula>
    </cfRule>
  </conditionalFormatting>
  <conditionalFormatting sqref="K1244">
    <cfRule type="containsText" dxfId="6825" priority="808" operator="containsText" text="PROVIDÊNCIAS">
      <formula>NOT(ISERROR(SEARCH(("PROVIDÊNCIAS"),(K1244))))</formula>
    </cfRule>
  </conditionalFormatting>
  <conditionalFormatting sqref="K1244">
    <cfRule type="containsText" dxfId="6824" priority="809" operator="containsText" text="ENCERRADO">
      <formula>NOT(ISERROR(SEARCH(("ENCERRADO"),(K1244))))</formula>
    </cfRule>
  </conditionalFormatting>
  <conditionalFormatting sqref="K1244">
    <cfRule type="containsText" dxfId="6823" priority="810" operator="containsText" text="URGENTE">
      <formula>NOT(ISERROR(SEARCH(("URGENTE"),(K1244))))</formula>
    </cfRule>
  </conditionalFormatting>
  <conditionalFormatting sqref="K1244">
    <cfRule type="containsText" dxfId="6822" priority="811" operator="containsText" text="URGENTE">
      <formula>NOT(ISERROR(SEARCH(("URGENTE"),(K1244))))</formula>
    </cfRule>
  </conditionalFormatting>
  <conditionalFormatting sqref="K1244">
    <cfRule type="containsText" dxfId="6821" priority="812" operator="containsText" text="URGENTE">
      <formula>NOT(ISERROR(SEARCH(("URGENTE"),(K1244))))</formula>
    </cfRule>
  </conditionalFormatting>
  <conditionalFormatting sqref="K1244">
    <cfRule type="containsText" dxfId="6820" priority="813" operator="containsText" text="URGENTE">
      <formula>NOT(ISERROR(SEARCH(("URGENTE"),(K1244))))</formula>
    </cfRule>
  </conditionalFormatting>
  <conditionalFormatting sqref="K1244">
    <cfRule type="containsText" dxfId="6819" priority="814" operator="containsText" text="URGENTE">
      <formula>NOT(ISERROR(SEARCH(("URGENTE"),(K1244))))</formula>
    </cfRule>
  </conditionalFormatting>
  <conditionalFormatting sqref="K1244">
    <cfRule type="containsText" dxfId="6818" priority="815" operator="containsText" text="URGENTE">
      <formula>NOT(ISERROR(SEARCH(("URGENTE"),(K1244))))</formula>
    </cfRule>
  </conditionalFormatting>
  <conditionalFormatting sqref="K1244">
    <cfRule type="containsText" dxfId="6817" priority="816" operator="containsText" text="ENCERRADO">
      <formula>NOT(ISERROR(SEARCH(("ENCERRADO"),(K1244))))</formula>
    </cfRule>
  </conditionalFormatting>
  <conditionalFormatting sqref="K1244">
    <cfRule type="containsText" dxfId="6816" priority="817" operator="containsText" text="PROVIDÊNCIAS">
      <formula>NOT(ISERROR(SEARCH(("PROVIDÊNCIAS"),(K1244))))</formula>
    </cfRule>
  </conditionalFormatting>
  <conditionalFormatting sqref="K1244">
    <cfRule type="containsText" dxfId="6815" priority="818" operator="containsText" text="URGENTE">
      <formula>NOT(ISERROR(SEARCH(("URGENTE"),(K1244))))</formula>
    </cfRule>
  </conditionalFormatting>
  <conditionalFormatting sqref="K1244">
    <cfRule type="containsText" dxfId="6814" priority="819" operator="containsText" text="VIGENTE">
      <formula>NOT(ISERROR(SEARCH(("VIGENTE"),(K1244))))</formula>
    </cfRule>
  </conditionalFormatting>
  <conditionalFormatting sqref="K1429:L1430">
    <cfRule type="containsText" dxfId="6813" priority="820" operator="containsText" text="VIGENTE">
      <formula>NOT(ISERROR(SEARCH(("VIGENTE"),(K1429))))</formula>
    </cfRule>
  </conditionalFormatting>
  <conditionalFormatting sqref="K1429:L1430">
    <cfRule type="containsText" dxfId="6812" priority="821" operator="containsText" text="URGENTE">
      <formula>NOT(ISERROR(SEARCH(("URGENTE"),(K1429))))</formula>
    </cfRule>
  </conditionalFormatting>
  <conditionalFormatting sqref="K1429:L1430">
    <cfRule type="containsText" dxfId="6811" priority="822" operator="containsText" text="PROVIDÊNCIAS">
      <formula>NOT(ISERROR(SEARCH(("PROVIDÊNCIAS"),(K1429))))</formula>
    </cfRule>
  </conditionalFormatting>
  <conditionalFormatting sqref="K1429:L1430">
    <cfRule type="containsText" dxfId="6810" priority="823" operator="containsText" text="ENCERRADO">
      <formula>NOT(ISERROR(SEARCH(("ENCERRADO"),(K1429))))</formula>
    </cfRule>
  </conditionalFormatting>
  <conditionalFormatting sqref="K1429:L1430">
    <cfRule type="containsText" dxfId="6809" priority="824" operator="containsText" text="URGENTE">
      <formula>NOT(ISERROR(SEARCH(("URGENTE"),(K1429))))</formula>
    </cfRule>
  </conditionalFormatting>
  <conditionalFormatting sqref="K1429:L1430">
    <cfRule type="containsText" dxfId="6808" priority="825" operator="containsText" text="URGENTE">
      <formula>NOT(ISERROR(SEARCH(("URGENTE"),(K1429))))</formula>
    </cfRule>
  </conditionalFormatting>
  <conditionalFormatting sqref="K1429:L1430">
    <cfRule type="containsText" dxfId="6807" priority="826" operator="containsText" text="URGENTE">
      <formula>NOT(ISERROR(SEARCH(("URGENTE"),(K1429))))</formula>
    </cfRule>
  </conditionalFormatting>
  <conditionalFormatting sqref="K1429:K1430">
    <cfRule type="containsText" dxfId="6806" priority="827" operator="containsText" text="VIGENTE">
      <formula>NOT(ISERROR(SEARCH(("VIGENTE"),(K1429))))</formula>
    </cfRule>
  </conditionalFormatting>
  <conditionalFormatting sqref="K1429:K1430">
    <cfRule type="containsText" dxfId="6805" priority="828" operator="containsText" text="URGENTE">
      <formula>NOT(ISERROR(SEARCH(("URGENTE"),(K1429))))</formula>
    </cfRule>
  </conditionalFormatting>
  <conditionalFormatting sqref="K1429:K1430">
    <cfRule type="containsText" dxfId="6804" priority="829" operator="containsText" text="PROVIDÊNCIAS">
      <formula>NOT(ISERROR(SEARCH(("PROVIDÊNCIAS"),(K1429))))</formula>
    </cfRule>
  </conditionalFormatting>
  <conditionalFormatting sqref="K1429:K1430">
    <cfRule type="containsText" dxfId="6803" priority="830" operator="containsText" text="ENCERRADO">
      <formula>NOT(ISERROR(SEARCH(("ENCERRADO"),(K1429))))</formula>
    </cfRule>
  </conditionalFormatting>
  <conditionalFormatting sqref="K1429:K1430">
    <cfRule type="containsText" dxfId="6802" priority="831" operator="containsText" text="URGENTE">
      <formula>NOT(ISERROR(SEARCH(("URGENTE"),(K1429))))</formula>
    </cfRule>
  </conditionalFormatting>
  <conditionalFormatting sqref="K1429:K1430">
    <cfRule type="containsText" dxfId="6801" priority="832" operator="containsText" text="URGENTE">
      <formula>NOT(ISERROR(SEARCH(("URGENTE"),(K1429))))</formula>
    </cfRule>
  </conditionalFormatting>
  <conditionalFormatting sqref="K1429:K1430">
    <cfRule type="containsText" dxfId="6800" priority="833" operator="containsText" text="URGENTE">
      <formula>NOT(ISERROR(SEARCH(("URGENTE"),(K1429))))</formula>
    </cfRule>
  </conditionalFormatting>
  <conditionalFormatting sqref="K1429:K1430">
    <cfRule type="containsText" dxfId="6799" priority="834" operator="containsText" text="URGENTE">
      <formula>NOT(ISERROR(SEARCH(("URGENTE"),(K1429))))</formula>
    </cfRule>
  </conditionalFormatting>
  <conditionalFormatting sqref="K1429:K1430">
    <cfRule type="containsText" dxfId="6798" priority="835" operator="containsText" text="URGENTE">
      <formula>NOT(ISERROR(SEARCH(("URGENTE"),(K1429))))</formula>
    </cfRule>
  </conditionalFormatting>
  <conditionalFormatting sqref="K1429:K1430">
    <cfRule type="containsText" dxfId="6797" priority="836" operator="containsText" text="URGENTE">
      <formula>NOT(ISERROR(SEARCH(("URGENTE"),(K1429))))</formula>
    </cfRule>
  </conditionalFormatting>
  <conditionalFormatting sqref="K1429:K1430">
    <cfRule type="containsText" dxfId="6796" priority="837" operator="containsText" text="ENCERRADO">
      <formula>NOT(ISERROR(SEARCH(("ENCERRADO"),(K1429))))</formula>
    </cfRule>
  </conditionalFormatting>
  <conditionalFormatting sqref="K1429:K1430">
    <cfRule type="containsText" dxfId="6795" priority="838" operator="containsText" text="PROVIDÊNCIAS">
      <formula>NOT(ISERROR(SEARCH(("PROVIDÊNCIAS"),(K1429))))</formula>
    </cfRule>
  </conditionalFormatting>
  <conditionalFormatting sqref="K1429:K1430">
    <cfRule type="containsText" dxfId="6794" priority="839" operator="containsText" text="URGENTE">
      <formula>NOT(ISERROR(SEARCH(("URGENTE"),(K1429))))</formula>
    </cfRule>
  </conditionalFormatting>
  <conditionalFormatting sqref="K1429:K1430">
    <cfRule type="containsText" dxfId="6793" priority="840" operator="containsText" text="VIGENTE">
      <formula>NOT(ISERROR(SEARCH(("VIGENTE"),(K1429))))</formula>
    </cfRule>
  </conditionalFormatting>
  <conditionalFormatting sqref="K1392">
    <cfRule type="containsText" dxfId="6792" priority="841" operator="containsText" text="VIGENTE">
      <formula>NOT(ISERROR(SEARCH(("VIGENTE"),(K1392))))</formula>
    </cfRule>
  </conditionalFormatting>
  <conditionalFormatting sqref="K1392">
    <cfRule type="containsText" dxfId="6791" priority="842" operator="containsText" text="URGENTE">
      <formula>NOT(ISERROR(SEARCH(("URGENTE"),(K1392))))</formula>
    </cfRule>
  </conditionalFormatting>
  <conditionalFormatting sqref="K1392">
    <cfRule type="containsText" dxfId="6790" priority="843" operator="containsText" text="PROVIDÊNCIAS">
      <formula>NOT(ISERROR(SEARCH(("PROVIDÊNCIAS"),(K1392))))</formula>
    </cfRule>
  </conditionalFormatting>
  <conditionalFormatting sqref="K1392">
    <cfRule type="containsText" dxfId="6789" priority="844" operator="containsText" text="ENCERRADO">
      <formula>NOT(ISERROR(SEARCH(("ENCERRADO"),(K1392))))</formula>
    </cfRule>
  </conditionalFormatting>
  <conditionalFormatting sqref="K1392">
    <cfRule type="containsText" dxfId="6788" priority="845" operator="containsText" text="URGENTE">
      <formula>NOT(ISERROR(SEARCH(("URGENTE"),(K1392))))</formula>
    </cfRule>
  </conditionalFormatting>
  <conditionalFormatting sqref="K1392">
    <cfRule type="containsText" dxfId="6787" priority="846" operator="containsText" text="URGENTE">
      <formula>NOT(ISERROR(SEARCH(("URGENTE"),(K1392))))</formula>
    </cfRule>
  </conditionalFormatting>
  <conditionalFormatting sqref="K1392">
    <cfRule type="containsText" dxfId="6786" priority="847" operator="containsText" text="URGENTE">
      <formula>NOT(ISERROR(SEARCH(("URGENTE"),(K1392))))</formula>
    </cfRule>
  </conditionalFormatting>
  <conditionalFormatting sqref="K1392">
    <cfRule type="containsText" dxfId="6785" priority="848" operator="containsText" text="URGENTE">
      <formula>NOT(ISERROR(SEARCH(("URGENTE"),(K1392))))</formula>
    </cfRule>
  </conditionalFormatting>
  <conditionalFormatting sqref="K1392">
    <cfRule type="containsText" dxfId="6784" priority="849" operator="containsText" text="URGENTE">
      <formula>NOT(ISERROR(SEARCH(("URGENTE"),(K1392))))</formula>
    </cfRule>
  </conditionalFormatting>
  <conditionalFormatting sqref="K1392">
    <cfRule type="containsText" dxfId="6783" priority="850" operator="containsText" text="URGENTE">
      <formula>NOT(ISERROR(SEARCH(("URGENTE"),(K1392))))</formula>
    </cfRule>
  </conditionalFormatting>
  <conditionalFormatting sqref="K1392">
    <cfRule type="containsText" dxfId="6782" priority="851" operator="containsText" text="ENCERRADO">
      <formula>NOT(ISERROR(SEARCH(("ENCERRADO"),(K1392))))</formula>
    </cfRule>
  </conditionalFormatting>
  <conditionalFormatting sqref="K1392">
    <cfRule type="containsText" dxfId="6781" priority="852" operator="containsText" text="PROVIDÊNCIAS">
      <formula>NOT(ISERROR(SEARCH(("PROVIDÊNCIAS"),(K1392))))</formula>
    </cfRule>
  </conditionalFormatting>
  <conditionalFormatting sqref="K1392">
    <cfRule type="containsText" dxfId="6780" priority="853" operator="containsText" text="URGENTE">
      <formula>NOT(ISERROR(SEARCH(("URGENTE"),(K1392))))</formula>
    </cfRule>
  </conditionalFormatting>
  <conditionalFormatting sqref="K1392">
    <cfRule type="containsText" dxfId="6779" priority="854" operator="containsText" text="VIGENTE">
      <formula>NOT(ISERROR(SEARCH(("VIGENTE"),(K1392))))</formula>
    </cfRule>
  </conditionalFormatting>
  <conditionalFormatting sqref="K1392:L1392">
    <cfRule type="containsText" dxfId="6778" priority="855" operator="containsText" text="VIGENTE">
      <formula>NOT(ISERROR(SEARCH(("VIGENTE"),(K1392))))</formula>
    </cfRule>
  </conditionalFormatting>
  <conditionalFormatting sqref="K1392:L1392">
    <cfRule type="containsText" dxfId="6777" priority="856" operator="containsText" text="URGENTE">
      <formula>NOT(ISERROR(SEARCH(("URGENTE"),(K1392))))</formula>
    </cfRule>
  </conditionalFormatting>
  <conditionalFormatting sqref="K1392:L1392">
    <cfRule type="containsText" dxfId="6776" priority="857" operator="containsText" text="PROVIDÊNCIAS">
      <formula>NOT(ISERROR(SEARCH(("PROVIDÊNCIAS"),(K1392))))</formula>
    </cfRule>
  </conditionalFormatting>
  <conditionalFormatting sqref="K1392:L1392">
    <cfRule type="containsText" dxfId="6775" priority="858" operator="containsText" text="ENCERRADO">
      <formula>NOT(ISERROR(SEARCH(("ENCERRADO"),(K1392))))</formula>
    </cfRule>
  </conditionalFormatting>
  <conditionalFormatting sqref="K1392:L1392">
    <cfRule type="containsText" dxfId="6774" priority="859" operator="containsText" text="URGENTE">
      <formula>NOT(ISERROR(SEARCH(("URGENTE"),(K1392))))</formula>
    </cfRule>
  </conditionalFormatting>
  <conditionalFormatting sqref="K1392:L1392">
    <cfRule type="containsText" dxfId="6773" priority="860" operator="containsText" text="URGENTE">
      <formula>NOT(ISERROR(SEARCH(("URGENTE"),(K1392))))</formula>
    </cfRule>
  </conditionalFormatting>
  <conditionalFormatting sqref="K1392:L1392">
    <cfRule type="containsText" dxfId="6772" priority="861" operator="containsText" text="URGENTE">
      <formula>NOT(ISERROR(SEARCH(("URGENTE"),(K1392))))</formula>
    </cfRule>
  </conditionalFormatting>
  <conditionalFormatting sqref="K1185">
    <cfRule type="containsText" dxfId="6771" priority="862" operator="containsText" text="VIGENTE">
      <formula>NOT(ISERROR(SEARCH(("VIGENTE"),(K1185))))</formula>
    </cfRule>
  </conditionalFormatting>
  <conditionalFormatting sqref="K1185">
    <cfRule type="containsText" dxfId="6770" priority="863" operator="containsText" text="URGENTE">
      <formula>NOT(ISERROR(SEARCH(("URGENTE"),(K1185))))</formula>
    </cfRule>
  </conditionalFormatting>
  <conditionalFormatting sqref="K1185">
    <cfRule type="containsText" dxfId="6769" priority="864" operator="containsText" text="PROVIDÊNCIAS">
      <formula>NOT(ISERROR(SEARCH(("PROVIDÊNCIAS"),(K1185))))</formula>
    </cfRule>
  </conditionalFormatting>
  <conditionalFormatting sqref="K1185">
    <cfRule type="containsText" dxfId="6768" priority="865" operator="containsText" text="ENCERRADO">
      <formula>NOT(ISERROR(SEARCH(("ENCERRADO"),(K1185))))</formula>
    </cfRule>
  </conditionalFormatting>
  <conditionalFormatting sqref="K1185">
    <cfRule type="containsText" dxfId="6767" priority="866" operator="containsText" text="URGENTE">
      <formula>NOT(ISERROR(SEARCH(("URGENTE"),(K1185))))</formula>
    </cfRule>
  </conditionalFormatting>
  <conditionalFormatting sqref="K1185">
    <cfRule type="containsText" dxfId="6766" priority="867" operator="containsText" text="URGENTE">
      <formula>NOT(ISERROR(SEARCH(("URGENTE"),(K1185))))</formula>
    </cfRule>
  </conditionalFormatting>
  <conditionalFormatting sqref="K1185">
    <cfRule type="containsText" dxfId="6765" priority="868" operator="containsText" text="URGENTE">
      <formula>NOT(ISERROR(SEARCH(("URGENTE"),(K1185))))</formula>
    </cfRule>
  </conditionalFormatting>
  <conditionalFormatting sqref="K1185">
    <cfRule type="containsText" dxfId="6764" priority="869" operator="containsText" text="URGENTE">
      <formula>NOT(ISERROR(SEARCH(("URGENTE"),(K1185))))</formula>
    </cfRule>
  </conditionalFormatting>
  <conditionalFormatting sqref="K1185">
    <cfRule type="containsText" dxfId="6763" priority="870" operator="containsText" text="URGENTE">
      <formula>NOT(ISERROR(SEARCH(("URGENTE"),(K1185))))</formula>
    </cfRule>
  </conditionalFormatting>
  <conditionalFormatting sqref="K1185">
    <cfRule type="containsText" dxfId="6762" priority="871" operator="containsText" text="URGENTE">
      <formula>NOT(ISERROR(SEARCH(("URGENTE"),(K1185))))</formula>
    </cfRule>
  </conditionalFormatting>
  <conditionalFormatting sqref="K1185">
    <cfRule type="containsText" dxfId="6761" priority="872" operator="containsText" text="ENCERRADO">
      <formula>NOT(ISERROR(SEARCH(("ENCERRADO"),(K1185))))</formula>
    </cfRule>
  </conditionalFormatting>
  <conditionalFormatting sqref="K1185">
    <cfRule type="containsText" dxfId="6760" priority="873" operator="containsText" text="PROVIDÊNCIAS">
      <formula>NOT(ISERROR(SEARCH(("PROVIDÊNCIAS"),(K1185))))</formula>
    </cfRule>
  </conditionalFormatting>
  <conditionalFormatting sqref="K1185">
    <cfRule type="containsText" dxfId="6759" priority="874" operator="containsText" text="URGENTE">
      <formula>NOT(ISERROR(SEARCH(("URGENTE"),(K1185))))</formula>
    </cfRule>
  </conditionalFormatting>
  <conditionalFormatting sqref="K1185">
    <cfRule type="containsText" dxfId="6758" priority="875" operator="containsText" text="VIGENTE">
      <formula>NOT(ISERROR(SEARCH(("VIGENTE"),(K1185))))</formula>
    </cfRule>
  </conditionalFormatting>
  <conditionalFormatting sqref="K1185">
    <cfRule type="containsText" dxfId="6757" priority="876" operator="containsText" text="VIGENTE">
      <formula>NOT(ISERROR(SEARCH(("VIGENTE"),(K1185))))</formula>
    </cfRule>
  </conditionalFormatting>
  <conditionalFormatting sqref="K1185">
    <cfRule type="containsText" dxfId="6756" priority="877" operator="containsText" text="URGENTE">
      <formula>NOT(ISERROR(SEARCH(("URGENTE"),(K1185))))</formula>
    </cfRule>
  </conditionalFormatting>
  <conditionalFormatting sqref="K1185">
    <cfRule type="containsText" dxfId="6755" priority="878" operator="containsText" text="PROVIDÊNCIAS">
      <formula>NOT(ISERROR(SEARCH(("PROVIDÊNCIAS"),(K1185))))</formula>
    </cfRule>
  </conditionalFormatting>
  <conditionalFormatting sqref="K1185">
    <cfRule type="containsText" dxfId="6754" priority="879" operator="containsText" text="ENCERRADO">
      <formula>NOT(ISERROR(SEARCH(("ENCERRADO"),(K1185))))</formula>
    </cfRule>
  </conditionalFormatting>
  <conditionalFormatting sqref="K1185">
    <cfRule type="containsText" dxfId="6753" priority="880" operator="containsText" text="URGENTE">
      <formula>NOT(ISERROR(SEARCH(("URGENTE"),(K1185))))</formula>
    </cfRule>
  </conditionalFormatting>
  <conditionalFormatting sqref="K1185">
    <cfRule type="containsText" dxfId="6752" priority="881" operator="containsText" text="URGENTE">
      <formula>NOT(ISERROR(SEARCH(("URGENTE"),(K1185))))</formula>
    </cfRule>
  </conditionalFormatting>
  <conditionalFormatting sqref="K1185">
    <cfRule type="containsText" dxfId="6751" priority="882" operator="containsText" text="URGENTE">
      <formula>NOT(ISERROR(SEARCH(("URGENTE"),(K1185))))</formula>
    </cfRule>
  </conditionalFormatting>
  <conditionalFormatting sqref="K501 L501 N501:Q501">
    <cfRule type="containsText" dxfId="6750" priority="883" operator="containsText" text="VIGENTE">
      <formula>NOT(ISERROR(SEARCH(("VIGENTE"),(K501))))</formula>
    </cfRule>
  </conditionalFormatting>
  <conditionalFormatting sqref="K501 L501 N501:Q501">
    <cfRule type="containsText" dxfId="6749" priority="884" operator="containsText" text="URGENTE">
      <formula>NOT(ISERROR(SEARCH(("URGENTE"),(K501))))</formula>
    </cfRule>
  </conditionalFormatting>
  <conditionalFormatting sqref="K501 L501 N501:Q501">
    <cfRule type="containsText" dxfId="6748" priority="885" operator="containsText" text="PROVIDÊNCIAS">
      <formula>NOT(ISERROR(SEARCH(("PROVIDÊNCIAS"),(K501))))</formula>
    </cfRule>
  </conditionalFormatting>
  <conditionalFormatting sqref="K501 L501 N501:Q501">
    <cfRule type="containsText" dxfId="6747" priority="886" operator="containsText" text="ENCERRADO">
      <formula>NOT(ISERROR(SEARCH(("ENCERRADO"),(K501))))</formula>
    </cfRule>
  </conditionalFormatting>
  <conditionalFormatting sqref="K501 L501 N501:Q501">
    <cfRule type="containsText" dxfId="6746" priority="887" operator="containsText" text="URGENTE">
      <formula>NOT(ISERROR(SEARCH(("URGENTE"),(K501))))</formula>
    </cfRule>
  </conditionalFormatting>
  <conditionalFormatting sqref="K501 L501 N501:Q501">
    <cfRule type="containsText" dxfId="6745" priority="888" operator="containsText" text="URGENTE">
      <formula>NOT(ISERROR(SEARCH(("URGENTE"),(K501))))</formula>
    </cfRule>
  </conditionalFormatting>
  <conditionalFormatting sqref="K501 L501 N501:Q501">
    <cfRule type="containsText" dxfId="6744" priority="889" operator="containsText" text="URGENTE">
      <formula>NOT(ISERROR(SEARCH(("URGENTE"),(K501))))</formula>
    </cfRule>
  </conditionalFormatting>
  <conditionalFormatting sqref="K501">
    <cfRule type="containsText" dxfId="6743" priority="890" operator="containsText" text="VIGENTE">
      <formula>NOT(ISERROR(SEARCH(("VIGENTE"),(K501))))</formula>
    </cfRule>
  </conditionalFormatting>
  <conditionalFormatting sqref="K501">
    <cfRule type="containsText" dxfId="6742" priority="891" operator="containsText" text="URGENTE">
      <formula>NOT(ISERROR(SEARCH(("URGENTE"),(K501))))</formula>
    </cfRule>
  </conditionalFormatting>
  <conditionalFormatting sqref="K501">
    <cfRule type="containsText" dxfId="6741" priority="892" operator="containsText" text="PROVIDÊNCIAS">
      <formula>NOT(ISERROR(SEARCH(("PROVIDÊNCIAS"),(K501))))</formula>
    </cfRule>
  </conditionalFormatting>
  <conditionalFormatting sqref="K501">
    <cfRule type="containsText" dxfId="6740" priority="893" operator="containsText" text="ENCERRADO">
      <formula>NOT(ISERROR(SEARCH(("ENCERRADO"),(K501))))</formula>
    </cfRule>
  </conditionalFormatting>
  <conditionalFormatting sqref="K501">
    <cfRule type="containsText" dxfId="6739" priority="894" operator="containsText" text="URGENTE">
      <formula>NOT(ISERROR(SEARCH(("URGENTE"),(K501))))</formula>
    </cfRule>
  </conditionalFormatting>
  <conditionalFormatting sqref="K501">
    <cfRule type="containsText" dxfId="6738" priority="895" operator="containsText" text="URGENTE">
      <formula>NOT(ISERROR(SEARCH(("URGENTE"),(K501))))</formula>
    </cfRule>
  </conditionalFormatting>
  <conditionalFormatting sqref="K501">
    <cfRule type="containsText" dxfId="6737" priority="896" operator="containsText" text="URGENTE">
      <formula>NOT(ISERROR(SEARCH(("URGENTE"),(K501))))</formula>
    </cfRule>
  </conditionalFormatting>
  <conditionalFormatting sqref="K501">
    <cfRule type="containsText" dxfId="6736" priority="897" operator="containsText" text="URGENTE">
      <formula>NOT(ISERROR(SEARCH(("URGENTE"),(K501))))</formula>
    </cfRule>
  </conditionalFormatting>
  <conditionalFormatting sqref="K501">
    <cfRule type="containsText" dxfId="6735" priority="898" operator="containsText" text="URGENTE">
      <formula>NOT(ISERROR(SEARCH(("URGENTE"),(K501))))</formula>
    </cfRule>
  </conditionalFormatting>
  <conditionalFormatting sqref="K501">
    <cfRule type="containsText" dxfId="6734" priority="899" operator="containsText" text="URGENTE">
      <formula>NOT(ISERROR(SEARCH(("URGENTE"),(K501))))</formula>
    </cfRule>
  </conditionalFormatting>
  <conditionalFormatting sqref="K501">
    <cfRule type="containsText" dxfId="6733" priority="900" operator="containsText" text="ENCERRADO">
      <formula>NOT(ISERROR(SEARCH(("ENCERRADO"),(K501))))</formula>
    </cfRule>
  </conditionalFormatting>
  <conditionalFormatting sqref="K501">
    <cfRule type="containsText" dxfId="6732" priority="901" operator="containsText" text="PROVIDÊNCIAS">
      <formula>NOT(ISERROR(SEARCH(("PROVIDÊNCIAS"),(K501))))</formula>
    </cfRule>
  </conditionalFormatting>
  <conditionalFormatting sqref="K501">
    <cfRule type="containsText" dxfId="6731" priority="902" operator="containsText" text="URGENTE">
      <formula>NOT(ISERROR(SEARCH(("URGENTE"),(K501))))</formula>
    </cfRule>
  </conditionalFormatting>
  <conditionalFormatting sqref="K501">
    <cfRule type="containsText" dxfId="6730" priority="903" operator="containsText" text="VIGENTE">
      <formula>NOT(ISERROR(SEARCH(("VIGENTE"),(K501))))</formula>
    </cfRule>
  </conditionalFormatting>
  <conditionalFormatting sqref="K1394:L1394">
    <cfRule type="containsText" dxfId="6729" priority="904" operator="containsText" text="VIGENTE">
      <formula>NOT(ISERROR(SEARCH(("VIGENTE"),(K1394))))</formula>
    </cfRule>
  </conditionalFormatting>
  <conditionalFormatting sqref="K1394:L1394">
    <cfRule type="containsText" dxfId="6728" priority="905" operator="containsText" text="URGENTE">
      <formula>NOT(ISERROR(SEARCH(("URGENTE"),(K1394))))</formula>
    </cfRule>
  </conditionalFormatting>
  <conditionalFormatting sqref="K1394:L1394">
    <cfRule type="containsText" dxfId="6727" priority="906" operator="containsText" text="PROVIDÊNCIAS">
      <formula>NOT(ISERROR(SEARCH(("PROVIDÊNCIAS"),(K1394))))</formula>
    </cfRule>
  </conditionalFormatting>
  <conditionalFormatting sqref="K1394:L1394">
    <cfRule type="containsText" dxfId="6726" priority="907" operator="containsText" text="ENCERRADO">
      <formula>NOT(ISERROR(SEARCH(("ENCERRADO"),(K1394))))</formula>
    </cfRule>
  </conditionalFormatting>
  <conditionalFormatting sqref="K1394:L1394">
    <cfRule type="containsText" dxfId="6725" priority="908" operator="containsText" text="URGENTE">
      <formula>NOT(ISERROR(SEARCH(("URGENTE"),(K1394))))</formula>
    </cfRule>
  </conditionalFormatting>
  <conditionalFormatting sqref="K1394:L1394">
    <cfRule type="containsText" dxfId="6724" priority="909" operator="containsText" text="URGENTE">
      <formula>NOT(ISERROR(SEARCH(("URGENTE"),(K1394))))</formula>
    </cfRule>
  </conditionalFormatting>
  <conditionalFormatting sqref="K1394:L1394">
    <cfRule type="containsText" dxfId="6723" priority="910" operator="containsText" text="URGENTE">
      <formula>NOT(ISERROR(SEARCH(("URGENTE"),(K1394))))</formula>
    </cfRule>
  </conditionalFormatting>
  <conditionalFormatting sqref="K1394">
    <cfRule type="containsText" dxfId="6722" priority="911" operator="containsText" text="VIGENTE">
      <formula>NOT(ISERROR(SEARCH(("VIGENTE"),(K1394))))</formula>
    </cfRule>
  </conditionalFormatting>
  <conditionalFormatting sqref="K1394">
    <cfRule type="containsText" dxfId="6721" priority="912" operator="containsText" text="URGENTE">
      <formula>NOT(ISERROR(SEARCH(("URGENTE"),(K1394))))</formula>
    </cfRule>
  </conditionalFormatting>
  <conditionalFormatting sqref="K1394">
    <cfRule type="containsText" dxfId="6720" priority="913" operator="containsText" text="PROVIDÊNCIAS">
      <formula>NOT(ISERROR(SEARCH(("PROVIDÊNCIAS"),(K1394))))</formula>
    </cfRule>
  </conditionalFormatting>
  <conditionalFormatting sqref="K1394">
    <cfRule type="containsText" dxfId="6719" priority="914" operator="containsText" text="ENCERRADO">
      <formula>NOT(ISERROR(SEARCH(("ENCERRADO"),(K1394))))</formula>
    </cfRule>
  </conditionalFormatting>
  <conditionalFormatting sqref="K1394">
    <cfRule type="containsText" dxfId="6718" priority="915" operator="containsText" text="URGENTE">
      <formula>NOT(ISERROR(SEARCH(("URGENTE"),(K1394))))</formula>
    </cfRule>
  </conditionalFormatting>
  <conditionalFormatting sqref="K1394">
    <cfRule type="containsText" dxfId="6717" priority="916" operator="containsText" text="URGENTE">
      <formula>NOT(ISERROR(SEARCH(("URGENTE"),(K1394))))</formula>
    </cfRule>
  </conditionalFormatting>
  <conditionalFormatting sqref="K1394">
    <cfRule type="containsText" dxfId="6716" priority="917" operator="containsText" text="URGENTE">
      <formula>NOT(ISERROR(SEARCH(("URGENTE"),(K1394))))</formula>
    </cfRule>
  </conditionalFormatting>
  <conditionalFormatting sqref="K1394">
    <cfRule type="containsText" dxfId="6715" priority="918" operator="containsText" text="URGENTE">
      <formula>NOT(ISERROR(SEARCH(("URGENTE"),(K1394))))</formula>
    </cfRule>
  </conditionalFormatting>
  <conditionalFormatting sqref="K1394">
    <cfRule type="containsText" dxfId="6714" priority="919" operator="containsText" text="URGENTE">
      <formula>NOT(ISERROR(SEARCH(("URGENTE"),(K1394))))</formula>
    </cfRule>
  </conditionalFormatting>
  <conditionalFormatting sqref="K1394">
    <cfRule type="containsText" dxfId="6713" priority="920" operator="containsText" text="URGENTE">
      <formula>NOT(ISERROR(SEARCH(("URGENTE"),(K1394))))</formula>
    </cfRule>
  </conditionalFormatting>
  <conditionalFormatting sqref="K1394">
    <cfRule type="containsText" dxfId="6712" priority="921" operator="containsText" text="ENCERRADO">
      <formula>NOT(ISERROR(SEARCH(("ENCERRADO"),(K1394))))</formula>
    </cfRule>
  </conditionalFormatting>
  <conditionalFormatting sqref="K1394">
    <cfRule type="containsText" dxfId="6711" priority="922" operator="containsText" text="PROVIDÊNCIAS">
      <formula>NOT(ISERROR(SEARCH(("PROVIDÊNCIAS"),(K1394))))</formula>
    </cfRule>
  </conditionalFormatting>
  <conditionalFormatting sqref="K1394">
    <cfRule type="containsText" dxfId="6710" priority="923" operator="containsText" text="URGENTE">
      <formula>NOT(ISERROR(SEARCH(("URGENTE"),(K1394))))</formula>
    </cfRule>
  </conditionalFormatting>
  <conditionalFormatting sqref="K1394">
    <cfRule type="containsText" dxfId="6709" priority="924" operator="containsText" text="VIGENTE">
      <formula>NOT(ISERROR(SEARCH(("VIGENTE"),(K1394))))</formula>
    </cfRule>
  </conditionalFormatting>
  <conditionalFormatting sqref="K1186">
    <cfRule type="containsText" dxfId="6708" priority="925" operator="containsText" text="VIGENTE">
      <formula>NOT(ISERROR(SEARCH(("VIGENTE"),(K1186))))</formula>
    </cfRule>
  </conditionalFormatting>
  <conditionalFormatting sqref="K1186">
    <cfRule type="containsText" dxfId="6707" priority="926" operator="containsText" text="URGENTE">
      <formula>NOT(ISERROR(SEARCH(("URGENTE"),(K1186))))</formula>
    </cfRule>
  </conditionalFormatting>
  <conditionalFormatting sqref="K1186">
    <cfRule type="containsText" dxfId="6706" priority="927" operator="containsText" text="PROVIDÊNCIAS">
      <formula>NOT(ISERROR(SEARCH(("PROVIDÊNCIAS"),(K1186))))</formula>
    </cfRule>
  </conditionalFormatting>
  <conditionalFormatting sqref="K1186">
    <cfRule type="containsText" dxfId="6705" priority="928" operator="containsText" text="ENCERRADO">
      <formula>NOT(ISERROR(SEARCH(("ENCERRADO"),(K1186))))</formula>
    </cfRule>
  </conditionalFormatting>
  <conditionalFormatting sqref="K1186">
    <cfRule type="containsText" dxfId="6704" priority="929" operator="containsText" text="URGENTE">
      <formula>NOT(ISERROR(SEARCH(("URGENTE"),(K1186))))</formula>
    </cfRule>
  </conditionalFormatting>
  <conditionalFormatting sqref="K1186">
    <cfRule type="containsText" dxfId="6703" priority="930" operator="containsText" text="URGENTE">
      <formula>NOT(ISERROR(SEARCH(("URGENTE"),(K1186))))</formula>
    </cfRule>
  </conditionalFormatting>
  <conditionalFormatting sqref="K1186">
    <cfRule type="containsText" dxfId="6702" priority="931" operator="containsText" text="URGENTE">
      <formula>NOT(ISERROR(SEARCH(("URGENTE"),(K1186))))</formula>
    </cfRule>
  </conditionalFormatting>
  <conditionalFormatting sqref="K1186">
    <cfRule type="containsText" dxfId="6701" priority="932" operator="containsText" text="VIGENTE">
      <formula>NOT(ISERROR(SEARCH(("VIGENTE"),(K1186))))</formula>
    </cfRule>
  </conditionalFormatting>
  <conditionalFormatting sqref="K1186">
    <cfRule type="containsText" dxfId="6700" priority="933" operator="containsText" text="URGENTE">
      <formula>NOT(ISERROR(SEARCH(("URGENTE"),(K1186))))</formula>
    </cfRule>
  </conditionalFormatting>
  <conditionalFormatting sqref="K1186">
    <cfRule type="containsText" dxfId="6699" priority="934" operator="containsText" text="PROVIDÊNCIAS">
      <formula>NOT(ISERROR(SEARCH(("PROVIDÊNCIAS"),(K1186))))</formula>
    </cfRule>
  </conditionalFormatting>
  <conditionalFormatting sqref="K1186">
    <cfRule type="containsText" dxfId="6698" priority="935" operator="containsText" text="ENCERRADO">
      <formula>NOT(ISERROR(SEARCH(("ENCERRADO"),(K1186))))</formula>
    </cfRule>
  </conditionalFormatting>
  <conditionalFormatting sqref="K1186">
    <cfRule type="containsText" dxfId="6697" priority="936" operator="containsText" text="URGENTE">
      <formula>NOT(ISERROR(SEARCH(("URGENTE"),(K1186))))</formula>
    </cfRule>
  </conditionalFormatting>
  <conditionalFormatting sqref="K1186">
    <cfRule type="containsText" dxfId="6696" priority="937" operator="containsText" text="URGENTE">
      <formula>NOT(ISERROR(SEARCH(("URGENTE"),(K1186))))</formula>
    </cfRule>
  </conditionalFormatting>
  <conditionalFormatting sqref="K1186">
    <cfRule type="containsText" dxfId="6695" priority="938" operator="containsText" text="URGENTE">
      <formula>NOT(ISERROR(SEARCH(("URGENTE"),(K1186))))</formula>
    </cfRule>
  </conditionalFormatting>
  <conditionalFormatting sqref="K1186">
    <cfRule type="containsText" dxfId="6694" priority="939" operator="containsText" text="URGENTE">
      <formula>NOT(ISERROR(SEARCH(("URGENTE"),(K1186))))</formula>
    </cfRule>
  </conditionalFormatting>
  <conditionalFormatting sqref="K1186">
    <cfRule type="containsText" dxfId="6693" priority="940" operator="containsText" text="URGENTE">
      <formula>NOT(ISERROR(SEARCH(("URGENTE"),(K1186))))</formula>
    </cfRule>
  </conditionalFormatting>
  <conditionalFormatting sqref="K1186">
    <cfRule type="containsText" dxfId="6692" priority="941" operator="containsText" text="URGENTE">
      <formula>NOT(ISERROR(SEARCH(("URGENTE"),(K1186))))</formula>
    </cfRule>
  </conditionalFormatting>
  <conditionalFormatting sqref="K1186">
    <cfRule type="containsText" dxfId="6691" priority="942" operator="containsText" text="ENCERRADO">
      <formula>NOT(ISERROR(SEARCH(("ENCERRADO"),(K1186))))</formula>
    </cfRule>
  </conditionalFormatting>
  <conditionalFormatting sqref="K1186">
    <cfRule type="containsText" dxfId="6690" priority="943" operator="containsText" text="PROVIDÊNCIAS">
      <formula>NOT(ISERROR(SEARCH(("PROVIDÊNCIAS"),(K1186))))</formula>
    </cfRule>
  </conditionalFormatting>
  <conditionalFormatting sqref="K1186">
    <cfRule type="containsText" dxfId="6689" priority="944" operator="containsText" text="URGENTE">
      <formula>NOT(ISERROR(SEARCH(("URGENTE"),(K1186))))</formula>
    </cfRule>
  </conditionalFormatting>
  <conditionalFormatting sqref="K1186">
    <cfRule type="containsText" dxfId="6688" priority="945" operator="containsText" text="VIGENTE">
      <formula>NOT(ISERROR(SEARCH(("VIGENTE"),(K1186))))</formula>
    </cfRule>
  </conditionalFormatting>
  <conditionalFormatting sqref="K668:L669 N668:P669">
    <cfRule type="containsText" dxfId="6687" priority="946" operator="containsText" text="VIGENTE">
      <formula>NOT(ISERROR(SEARCH(("VIGENTE"),(K668))))</formula>
    </cfRule>
  </conditionalFormatting>
  <conditionalFormatting sqref="K668:L669 N668:P669">
    <cfRule type="containsText" dxfId="6686" priority="947" operator="containsText" text="URGENTE">
      <formula>NOT(ISERROR(SEARCH(("URGENTE"),(K668))))</formula>
    </cfRule>
  </conditionalFormatting>
  <conditionalFormatting sqref="K668:L669 N668:P669">
    <cfRule type="containsText" dxfId="6685" priority="948" operator="containsText" text="PROVIDÊNCIAS">
      <formula>NOT(ISERROR(SEARCH(("PROVIDÊNCIAS"),(K668))))</formula>
    </cfRule>
  </conditionalFormatting>
  <conditionalFormatting sqref="K668:L669 N668:P669">
    <cfRule type="containsText" dxfId="6684" priority="949" operator="containsText" text="ENCERRADO">
      <formula>NOT(ISERROR(SEARCH(("ENCERRADO"),(K668))))</formula>
    </cfRule>
  </conditionalFormatting>
  <conditionalFormatting sqref="K668:L669 N668:P669">
    <cfRule type="containsText" dxfId="6683" priority="950" operator="containsText" text="URGENTE">
      <formula>NOT(ISERROR(SEARCH(("URGENTE"),(K668))))</formula>
    </cfRule>
  </conditionalFormatting>
  <conditionalFormatting sqref="K668:L669 N668:P669">
    <cfRule type="containsText" dxfId="6682" priority="951" operator="containsText" text="URGENTE">
      <formula>NOT(ISERROR(SEARCH(("URGENTE"),(K668))))</formula>
    </cfRule>
  </conditionalFormatting>
  <conditionalFormatting sqref="K668:L669 N668:P669">
    <cfRule type="containsText" dxfId="6681" priority="952" operator="containsText" text="URGENTE">
      <formula>NOT(ISERROR(SEARCH(("URGENTE"),(K668))))</formula>
    </cfRule>
  </conditionalFormatting>
  <conditionalFormatting sqref="K668:K669">
    <cfRule type="containsText" dxfId="6680" priority="953" operator="containsText" text="VIGENTE">
      <formula>NOT(ISERROR(SEARCH(("VIGENTE"),(K668))))</formula>
    </cfRule>
  </conditionalFormatting>
  <conditionalFormatting sqref="K668:K669">
    <cfRule type="containsText" dxfId="6679" priority="954" operator="containsText" text="URGENTE">
      <formula>NOT(ISERROR(SEARCH(("URGENTE"),(K668))))</formula>
    </cfRule>
  </conditionalFormatting>
  <conditionalFormatting sqref="K668:K669">
    <cfRule type="containsText" dxfId="6678" priority="955" operator="containsText" text="PROVIDÊNCIAS">
      <formula>NOT(ISERROR(SEARCH(("PROVIDÊNCIAS"),(K668))))</formula>
    </cfRule>
  </conditionalFormatting>
  <conditionalFormatting sqref="K668:K669">
    <cfRule type="containsText" dxfId="6677" priority="956" operator="containsText" text="ENCERRADO">
      <formula>NOT(ISERROR(SEARCH(("ENCERRADO"),(K668))))</formula>
    </cfRule>
  </conditionalFormatting>
  <conditionalFormatting sqref="K668:K669">
    <cfRule type="containsText" dxfId="6676" priority="957" operator="containsText" text="URGENTE">
      <formula>NOT(ISERROR(SEARCH(("URGENTE"),(K668))))</formula>
    </cfRule>
  </conditionalFormatting>
  <conditionalFormatting sqref="K668:K669">
    <cfRule type="containsText" dxfId="6675" priority="958" operator="containsText" text="URGENTE">
      <formula>NOT(ISERROR(SEARCH(("URGENTE"),(K668))))</formula>
    </cfRule>
  </conditionalFormatting>
  <conditionalFormatting sqref="K668:K669">
    <cfRule type="containsText" dxfId="6674" priority="959" operator="containsText" text="URGENTE">
      <formula>NOT(ISERROR(SEARCH(("URGENTE"),(K668))))</formula>
    </cfRule>
  </conditionalFormatting>
  <conditionalFormatting sqref="K668:K669">
    <cfRule type="containsText" dxfId="6673" priority="960" operator="containsText" text="URGENTE">
      <formula>NOT(ISERROR(SEARCH(("URGENTE"),(K668))))</formula>
    </cfRule>
  </conditionalFormatting>
  <conditionalFormatting sqref="K668:K669">
    <cfRule type="containsText" dxfId="6672" priority="961" operator="containsText" text="URGENTE">
      <formula>NOT(ISERROR(SEARCH(("URGENTE"),(K668))))</formula>
    </cfRule>
  </conditionalFormatting>
  <conditionalFormatting sqref="K668:K669">
    <cfRule type="containsText" dxfId="6671" priority="962" operator="containsText" text="URGENTE">
      <formula>NOT(ISERROR(SEARCH(("URGENTE"),(K668))))</formula>
    </cfRule>
  </conditionalFormatting>
  <conditionalFormatting sqref="K668:K669">
    <cfRule type="containsText" dxfId="6670" priority="963" operator="containsText" text="ENCERRADO">
      <formula>NOT(ISERROR(SEARCH(("ENCERRADO"),(K668))))</formula>
    </cfRule>
  </conditionalFormatting>
  <conditionalFormatting sqref="K668:K669">
    <cfRule type="containsText" dxfId="6669" priority="964" operator="containsText" text="PROVIDÊNCIAS">
      <formula>NOT(ISERROR(SEARCH(("PROVIDÊNCIAS"),(K668))))</formula>
    </cfRule>
  </conditionalFormatting>
  <conditionalFormatting sqref="K668:K669">
    <cfRule type="containsText" dxfId="6668" priority="965" operator="containsText" text="URGENTE">
      <formula>NOT(ISERROR(SEARCH(("URGENTE"),(K668))))</formula>
    </cfRule>
  </conditionalFormatting>
  <conditionalFormatting sqref="K668:K669">
    <cfRule type="containsText" dxfId="6667" priority="966" operator="containsText" text="VIGENTE">
      <formula>NOT(ISERROR(SEARCH(("VIGENTE"),(K668))))</formula>
    </cfRule>
  </conditionalFormatting>
  <conditionalFormatting sqref="K418">
    <cfRule type="containsText" dxfId="6666" priority="967" operator="containsText" text="VIGENTE">
      <formula>NOT(ISERROR(SEARCH(("VIGENTE"),(K418))))</formula>
    </cfRule>
  </conditionalFormatting>
  <conditionalFormatting sqref="K418">
    <cfRule type="containsText" dxfId="6665" priority="968" operator="containsText" text="URGENTE">
      <formula>NOT(ISERROR(SEARCH(("URGENTE"),(K418))))</formula>
    </cfRule>
  </conditionalFormatting>
  <conditionalFormatting sqref="K418">
    <cfRule type="containsText" dxfId="6664" priority="969" operator="containsText" text="PROVIDÊNCIAS">
      <formula>NOT(ISERROR(SEARCH(("PROVIDÊNCIAS"),(K418))))</formula>
    </cfRule>
  </conditionalFormatting>
  <conditionalFormatting sqref="K418">
    <cfRule type="containsText" dxfId="6663" priority="970" operator="containsText" text="ENCERRADO">
      <formula>NOT(ISERROR(SEARCH(("ENCERRADO"),(K418))))</formula>
    </cfRule>
  </conditionalFormatting>
  <conditionalFormatting sqref="K418">
    <cfRule type="containsText" dxfId="6662" priority="971" operator="containsText" text="URGENTE">
      <formula>NOT(ISERROR(SEARCH(("URGENTE"),(K418))))</formula>
    </cfRule>
  </conditionalFormatting>
  <conditionalFormatting sqref="K418">
    <cfRule type="containsText" dxfId="6661" priority="972" operator="containsText" text="URGENTE">
      <formula>NOT(ISERROR(SEARCH(("URGENTE"),(K418))))</formula>
    </cfRule>
  </conditionalFormatting>
  <conditionalFormatting sqref="K418">
    <cfRule type="containsText" dxfId="6660" priority="973" operator="containsText" text="URGENTE">
      <formula>NOT(ISERROR(SEARCH(("URGENTE"),(K418))))</formula>
    </cfRule>
  </conditionalFormatting>
  <conditionalFormatting sqref="K418">
    <cfRule type="containsText" dxfId="6659" priority="974" operator="containsText" text="VIGENTE">
      <formula>NOT(ISERROR(SEARCH(("VIGENTE"),(K418))))</formula>
    </cfRule>
  </conditionalFormatting>
  <conditionalFormatting sqref="K418">
    <cfRule type="containsText" dxfId="6658" priority="975" operator="containsText" text="URGENTE">
      <formula>NOT(ISERROR(SEARCH(("URGENTE"),(K418))))</formula>
    </cfRule>
  </conditionalFormatting>
  <conditionalFormatting sqref="K418">
    <cfRule type="containsText" dxfId="6657" priority="976" operator="containsText" text="PROVIDÊNCIAS">
      <formula>NOT(ISERROR(SEARCH(("PROVIDÊNCIAS"),(K418))))</formula>
    </cfRule>
  </conditionalFormatting>
  <conditionalFormatting sqref="K418">
    <cfRule type="containsText" dxfId="6656" priority="977" operator="containsText" text="ENCERRADO">
      <formula>NOT(ISERROR(SEARCH(("ENCERRADO"),(K418))))</formula>
    </cfRule>
  </conditionalFormatting>
  <conditionalFormatting sqref="K418">
    <cfRule type="containsText" dxfId="6655" priority="978" operator="containsText" text="URGENTE">
      <formula>NOT(ISERROR(SEARCH(("URGENTE"),(K418))))</formula>
    </cfRule>
  </conditionalFormatting>
  <conditionalFormatting sqref="K418">
    <cfRule type="containsText" dxfId="6654" priority="979" operator="containsText" text="URGENTE">
      <formula>NOT(ISERROR(SEARCH(("URGENTE"),(K418))))</formula>
    </cfRule>
  </conditionalFormatting>
  <conditionalFormatting sqref="K418">
    <cfRule type="containsText" dxfId="6653" priority="980" operator="containsText" text="URGENTE">
      <formula>NOT(ISERROR(SEARCH(("URGENTE"),(K418))))</formula>
    </cfRule>
  </conditionalFormatting>
  <conditionalFormatting sqref="K418">
    <cfRule type="containsText" dxfId="6652" priority="981" operator="containsText" text="URGENTE">
      <formula>NOT(ISERROR(SEARCH(("URGENTE"),(K418))))</formula>
    </cfRule>
  </conditionalFormatting>
  <conditionalFormatting sqref="K418">
    <cfRule type="containsText" dxfId="6651" priority="982" operator="containsText" text="URGENTE">
      <formula>NOT(ISERROR(SEARCH(("URGENTE"),(K418))))</formula>
    </cfRule>
  </conditionalFormatting>
  <conditionalFormatting sqref="K418">
    <cfRule type="containsText" dxfId="6650" priority="983" operator="containsText" text="URGENTE">
      <formula>NOT(ISERROR(SEARCH(("URGENTE"),(K418))))</formula>
    </cfRule>
  </conditionalFormatting>
  <conditionalFormatting sqref="K418">
    <cfRule type="containsText" dxfId="6649" priority="984" operator="containsText" text="ENCERRADO">
      <formula>NOT(ISERROR(SEARCH(("ENCERRADO"),(K418))))</formula>
    </cfRule>
  </conditionalFormatting>
  <conditionalFormatting sqref="K418">
    <cfRule type="containsText" dxfId="6648" priority="985" operator="containsText" text="PROVIDÊNCIAS">
      <formula>NOT(ISERROR(SEARCH(("PROVIDÊNCIAS"),(K418))))</formula>
    </cfRule>
  </conditionalFormatting>
  <conditionalFormatting sqref="K418">
    <cfRule type="containsText" dxfId="6647" priority="986" operator="containsText" text="URGENTE">
      <formula>NOT(ISERROR(SEARCH(("URGENTE"),(K418))))</formula>
    </cfRule>
  </conditionalFormatting>
  <conditionalFormatting sqref="K418">
    <cfRule type="containsText" dxfId="6646" priority="987" operator="containsText" text="VIGENTE">
      <formula>NOT(ISERROR(SEARCH(("VIGENTE"),(K418))))</formula>
    </cfRule>
  </conditionalFormatting>
  <conditionalFormatting sqref="K433 L433 N433:P433">
    <cfRule type="containsText" dxfId="6645" priority="988" operator="containsText" text="VIGENTE">
      <formula>NOT(ISERROR(SEARCH(("VIGENTE"),(K433))))</formula>
    </cfRule>
  </conditionalFormatting>
  <conditionalFormatting sqref="K433 L433 N433:P433">
    <cfRule type="containsText" dxfId="6644" priority="989" operator="containsText" text="URGENTE">
      <formula>NOT(ISERROR(SEARCH(("URGENTE"),(K433))))</formula>
    </cfRule>
  </conditionalFormatting>
  <conditionalFormatting sqref="K433 L433 N433:P433">
    <cfRule type="containsText" dxfId="6643" priority="990" operator="containsText" text="PROVIDÊNCIAS">
      <formula>NOT(ISERROR(SEARCH(("PROVIDÊNCIAS"),(K433))))</formula>
    </cfRule>
  </conditionalFormatting>
  <conditionalFormatting sqref="K433 L433 N433:P433">
    <cfRule type="containsText" dxfId="6642" priority="991" operator="containsText" text="ENCERRADO">
      <formula>NOT(ISERROR(SEARCH(("ENCERRADO"),(K433))))</formula>
    </cfRule>
  </conditionalFormatting>
  <conditionalFormatting sqref="K433 L433 N433:P433">
    <cfRule type="containsText" dxfId="6641" priority="992" operator="containsText" text="URGENTE">
      <formula>NOT(ISERROR(SEARCH(("URGENTE"),(K433))))</formula>
    </cfRule>
  </conditionalFormatting>
  <conditionalFormatting sqref="K433 L433 N433:P433">
    <cfRule type="containsText" dxfId="6640" priority="993" operator="containsText" text="URGENTE">
      <formula>NOT(ISERROR(SEARCH(("URGENTE"),(K433))))</formula>
    </cfRule>
  </conditionalFormatting>
  <conditionalFormatting sqref="K433 L433 N433:P433">
    <cfRule type="containsText" dxfId="6639" priority="994" operator="containsText" text="URGENTE">
      <formula>NOT(ISERROR(SEARCH(("URGENTE"),(K433))))</formula>
    </cfRule>
  </conditionalFormatting>
  <conditionalFormatting sqref="K433">
    <cfRule type="containsText" dxfId="6638" priority="995" operator="containsText" text="VIGENTE">
      <formula>NOT(ISERROR(SEARCH(("VIGENTE"),(K433))))</formula>
    </cfRule>
  </conditionalFormatting>
  <conditionalFormatting sqref="K433">
    <cfRule type="containsText" dxfId="6637" priority="996" operator="containsText" text="URGENTE">
      <formula>NOT(ISERROR(SEARCH(("URGENTE"),(K433))))</formula>
    </cfRule>
  </conditionalFormatting>
  <conditionalFormatting sqref="K433">
    <cfRule type="containsText" dxfId="6636" priority="997" operator="containsText" text="PROVIDÊNCIAS">
      <formula>NOT(ISERROR(SEARCH(("PROVIDÊNCIAS"),(K433))))</formula>
    </cfRule>
  </conditionalFormatting>
  <conditionalFormatting sqref="K433">
    <cfRule type="containsText" dxfId="6635" priority="998" operator="containsText" text="ENCERRADO">
      <formula>NOT(ISERROR(SEARCH(("ENCERRADO"),(K433))))</formula>
    </cfRule>
  </conditionalFormatting>
  <conditionalFormatting sqref="K433">
    <cfRule type="containsText" dxfId="6634" priority="999" operator="containsText" text="URGENTE">
      <formula>NOT(ISERROR(SEARCH(("URGENTE"),(K433))))</formula>
    </cfRule>
  </conditionalFormatting>
  <conditionalFormatting sqref="K433">
    <cfRule type="containsText" dxfId="6633" priority="1000" operator="containsText" text="URGENTE">
      <formula>NOT(ISERROR(SEARCH(("URGENTE"),(K433))))</formula>
    </cfRule>
  </conditionalFormatting>
  <conditionalFormatting sqref="K433">
    <cfRule type="containsText" dxfId="6632" priority="1001" operator="containsText" text="URGENTE">
      <formula>NOT(ISERROR(SEARCH(("URGENTE"),(K433))))</formula>
    </cfRule>
  </conditionalFormatting>
  <conditionalFormatting sqref="K433">
    <cfRule type="containsText" dxfId="6631" priority="1002" operator="containsText" text="URGENTE">
      <formula>NOT(ISERROR(SEARCH(("URGENTE"),(K433))))</formula>
    </cfRule>
  </conditionalFormatting>
  <conditionalFormatting sqref="K433">
    <cfRule type="containsText" dxfId="6630" priority="1003" operator="containsText" text="URGENTE">
      <formula>NOT(ISERROR(SEARCH(("URGENTE"),(K433))))</formula>
    </cfRule>
  </conditionalFormatting>
  <conditionalFormatting sqref="K433">
    <cfRule type="containsText" dxfId="6629" priority="1004" operator="containsText" text="URGENTE">
      <formula>NOT(ISERROR(SEARCH(("URGENTE"),(K433))))</formula>
    </cfRule>
  </conditionalFormatting>
  <conditionalFormatting sqref="K433">
    <cfRule type="containsText" dxfId="6628" priority="1005" operator="containsText" text="ENCERRADO">
      <formula>NOT(ISERROR(SEARCH(("ENCERRADO"),(K433))))</formula>
    </cfRule>
  </conditionalFormatting>
  <conditionalFormatting sqref="K433">
    <cfRule type="containsText" dxfId="6627" priority="1006" operator="containsText" text="PROVIDÊNCIAS">
      <formula>NOT(ISERROR(SEARCH(("PROVIDÊNCIAS"),(K433))))</formula>
    </cfRule>
  </conditionalFormatting>
  <conditionalFormatting sqref="K433">
    <cfRule type="containsText" dxfId="6626" priority="1007" operator="containsText" text="URGENTE">
      <formula>NOT(ISERROR(SEARCH(("URGENTE"),(K433))))</formula>
    </cfRule>
  </conditionalFormatting>
  <conditionalFormatting sqref="K433">
    <cfRule type="containsText" dxfId="6625" priority="1008" operator="containsText" text="VIGENTE">
      <formula>NOT(ISERROR(SEARCH(("VIGENTE"),(K433))))</formula>
    </cfRule>
  </conditionalFormatting>
  <conditionalFormatting sqref="K400 N400:P400">
    <cfRule type="containsText" dxfId="6624" priority="1009" operator="containsText" text="VIGENTE">
      <formula>NOT(ISERROR(SEARCH(("VIGENTE"),(K400))))</formula>
    </cfRule>
  </conditionalFormatting>
  <conditionalFormatting sqref="K400 N400:P400">
    <cfRule type="containsText" dxfId="6623" priority="1010" operator="containsText" text="URGENTE">
      <formula>NOT(ISERROR(SEARCH(("URGENTE"),(K400))))</formula>
    </cfRule>
  </conditionalFormatting>
  <conditionalFormatting sqref="K400 N400:P400">
    <cfRule type="containsText" dxfId="6622" priority="1011" operator="containsText" text="PROVIDÊNCIAS">
      <formula>NOT(ISERROR(SEARCH(("PROVIDÊNCIAS"),(K400))))</formula>
    </cfRule>
  </conditionalFormatting>
  <conditionalFormatting sqref="K400 N400:P400">
    <cfRule type="containsText" dxfId="6621" priority="1012" operator="containsText" text="ENCERRADO">
      <formula>NOT(ISERROR(SEARCH(("ENCERRADO"),(K400))))</formula>
    </cfRule>
  </conditionalFormatting>
  <conditionalFormatting sqref="K400 N400:P400">
    <cfRule type="containsText" dxfId="6620" priority="1013" operator="containsText" text="URGENTE">
      <formula>NOT(ISERROR(SEARCH(("URGENTE"),(K400))))</formula>
    </cfRule>
  </conditionalFormatting>
  <conditionalFormatting sqref="K400 N400:P400">
    <cfRule type="containsText" dxfId="6619" priority="1014" operator="containsText" text="URGENTE">
      <formula>NOT(ISERROR(SEARCH(("URGENTE"),(K400))))</formula>
    </cfRule>
  </conditionalFormatting>
  <conditionalFormatting sqref="K400 N400:P400">
    <cfRule type="containsText" dxfId="6618" priority="1015" operator="containsText" text="URGENTE">
      <formula>NOT(ISERROR(SEARCH(("URGENTE"),(K400))))</formula>
    </cfRule>
  </conditionalFormatting>
  <conditionalFormatting sqref="K400">
    <cfRule type="containsText" dxfId="6617" priority="1016" operator="containsText" text="VIGENTE">
      <formula>NOT(ISERROR(SEARCH(("VIGENTE"),(K400))))</formula>
    </cfRule>
  </conditionalFormatting>
  <conditionalFormatting sqref="K400">
    <cfRule type="containsText" dxfId="6616" priority="1017" operator="containsText" text="URGENTE">
      <formula>NOT(ISERROR(SEARCH(("URGENTE"),(K400))))</formula>
    </cfRule>
  </conditionalFormatting>
  <conditionalFormatting sqref="K400">
    <cfRule type="containsText" dxfId="6615" priority="1018" operator="containsText" text="PROVIDÊNCIAS">
      <formula>NOT(ISERROR(SEARCH(("PROVIDÊNCIAS"),(K400))))</formula>
    </cfRule>
  </conditionalFormatting>
  <conditionalFormatting sqref="K400">
    <cfRule type="containsText" dxfId="6614" priority="1019" operator="containsText" text="ENCERRADO">
      <formula>NOT(ISERROR(SEARCH(("ENCERRADO"),(K400))))</formula>
    </cfRule>
  </conditionalFormatting>
  <conditionalFormatting sqref="K400">
    <cfRule type="containsText" dxfId="6613" priority="1020" operator="containsText" text="URGENTE">
      <formula>NOT(ISERROR(SEARCH(("URGENTE"),(K400))))</formula>
    </cfRule>
  </conditionalFormatting>
  <conditionalFormatting sqref="K400">
    <cfRule type="containsText" dxfId="6612" priority="1021" operator="containsText" text="URGENTE">
      <formula>NOT(ISERROR(SEARCH(("URGENTE"),(K400))))</formula>
    </cfRule>
  </conditionalFormatting>
  <conditionalFormatting sqref="K400">
    <cfRule type="containsText" dxfId="6611" priority="1022" operator="containsText" text="URGENTE">
      <formula>NOT(ISERROR(SEARCH(("URGENTE"),(K400))))</formula>
    </cfRule>
  </conditionalFormatting>
  <conditionalFormatting sqref="K400">
    <cfRule type="containsText" dxfId="6610" priority="1023" operator="containsText" text="URGENTE">
      <formula>NOT(ISERROR(SEARCH(("URGENTE"),(K400))))</formula>
    </cfRule>
  </conditionalFormatting>
  <conditionalFormatting sqref="K400">
    <cfRule type="containsText" dxfId="6609" priority="1024" operator="containsText" text="URGENTE">
      <formula>NOT(ISERROR(SEARCH(("URGENTE"),(K400))))</formula>
    </cfRule>
  </conditionalFormatting>
  <conditionalFormatting sqref="K400">
    <cfRule type="containsText" dxfId="6608" priority="1025" operator="containsText" text="URGENTE">
      <formula>NOT(ISERROR(SEARCH(("URGENTE"),(K400))))</formula>
    </cfRule>
  </conditionalFormatting>
  <conditionalFormatting sqref="K400">
    <cfRule type="containsText" dxfId="6607" priority="1026" operator="containsText" text="ENCERRADO">
      <formula>NOT(ISERROR(SEARCH(("ENCERRADO"),(K400))))</formula>
    </cfRule>
  </conditionalFormatting>
  <conditionalFormatting sqref="K400">
    <cfRule type="containsText" dxfId="6606" priority="1027" operator="containsText" text="PROVIDÊNCIAS">
      <formula>NOT(ISERROR(SEARCH(("PROVIDÊNCIAS"),(K400))))</formula>
    </cfRule>
  </conditionalFormatting>
  <conditionalFormatting sqref="K400">
    <cfRule type="containsText" dxfId="6605" priority="1028" operator="containsText" text="URGENTE">
      <formula>NOT(ISERROR(SEARCH(("URGENTE"),(K400))))</formula>
    </cfRule>
  </conditionalFormatting>
  <conditionalFormatting sqref="K400">
    <cfRule type="containsText" dxfId="6604" priority="1029" operator="containsText" text="VIGENTE">
      <formula>NOT(ISERROR(SEARCH(("VIGENTE"),(K400))))</formula>
    </cfRule>
  </conditionalFormatting>
  <conditionalFormatting sqref="K399">
    <cfRule type="containsText" dxfId="6603" priority="1030" operator="containsText" text="VIGENTE">
      <formula>NOT(ISERROR(SEARCH(("VIGENTE"),(K399))))</formula>
    </cfRule>
  </conditionalFormatting>
  <conditionalFormatting sqref="K399">
    <cfRule type="containsText" dxfId="6602" priority="1031" operator="containsText" text="URGENTE">
      <formula>NOT(ISERROR(SEARCH(("URGENTE"),(K399))))</formula>
    </cfRule>
  </conditionalFormatting>
  <conditionalFormatting sqref="K399">
    <cfRule type="containsText" dxfId="6601" priority="1032" operator="containsText" text="PROVIDÊNCIAS">
      <formula>NOT(ISERROR(SEARCH(("PROVIDÊNCIAS"),(K399))))</formula>
    </cfRule>
  </conditionalFormatting>
  <conditionalFormatting sqref="K399">
    <cfRule type="containsText" dxfId="6600" priority="1033" operator="containsText" text="ENCERRADO">
      <formula>NOT(ISERROR(SEARCH(("ENCERRADO"),(K399))))</formula>
    </cfRule>
  </conditionalFormatting>
  <conditionalFormatting sqref="K399">
    <cfRule type="containsText" dxfId="6599" priority="1034" operator="containsText" text="URGENTE">
      <formula>NOT(ISERROR(SEARCH(("URGENTE"),(K399))))</formula>
    </cfRule>
  </conditionalFormatting>
  <conditionalFormatting sqref="K399">
    <cfRule type="containsText" dxfId="6598" priority="1035" operator="containsText" text="URGENTE">
      <formula>NOT(ISERROR(SEARCH(("URGENTE"),(K399))))</formula>
    </cfRule>
  </conditionalFormatting>
  <conditionalFormatting sqref="K399">
    <cfRule type="containsText" dxfId="6597" priority="1036" operator="containsText" text="URGENTE">
      <formula>NOT(ISERROR(SEARCH(("URGENTE"),(K399))))</formula>
    </cfRule>
  </conditionalFormatting>
  <conditionalFormatting sqref="K399">
    <cfRule type="containsText" dxfId="6596" priority="1037" operator="containsText" text="URGENTE">
      <formula>NOT(ISERROR(SEARCH(("URGENTE"),(K399))))</formula>
    </cfRule>
  </conditionalFormatting>
  <conditionalFormatting sqref="K399">
    <cfRule type="containsText" dxfId="6595" priority="1038" operator="containsText" text="URGENTE">
      <formula>NOT(ISERROR(SEARCH(("URGENTE"),(K399))))</formula>
    </cfRule>
  </conditionalFormatting>
  <conditionalFormatting sqref="K399">
    <cfRule type="containsText" dxfId="6594" priority="1039" operator="containsText" text="URGENTE">
      <formula>NOT(ISERROR(SEARCH(("URGENTE"),(K399))))</formula>
    </cfRule>
  </conditionalFormatting>
  <conditionalFormatting sqref="K399">
    <cfRule type="containsText" dxfId="6593" priority="1040" operator="containsText" text="ENCERRADO">
      <formula>NOT(ISERROR(SEARCH(("ENCERRADO"),(K399))))</formula>
    </cfRule>
  </conditionalFormatting>
  <conditionalFormatting sqref="K399">
    <cfRule type="containsText" dxfId="6592" priority="1041" operator="containsText" text="PROVIDÊNCIAS">
      <formula>NOT(ISERROR(SEARCH(("PROVIDÊNCIAS"),(K399))))</formula>
    </cfRule>
  </conditionalFormatting>
  <conditionalFormatting sqref="K399">
    <cfRule type="containsText" dxfId="6591" priority="1042" operator="containsText" text="URGENTE">
      <formula>NOT(ISERROR(SEARCH(("URGENTE"),(K399))))</formula>
    </cfRule>
  </conditionalFormatting>
  <conditionalFormatting sqref="K399">
    <cfRule type="containsText" dxfId="6590" priority="1043" operator="containsText" text="VIGENTE">
      <formula>NOT(ISERROR(SEARCH(("VIGENTE"),(K399))))</formula>
    </cfRule>
  </conditionalFormatting>
  <conditionalFormatting sqref="K399">
    <cfRule type="containsText" dxfId="6589" priority="1044" operator="containsText" text="VIGENTE">
      <formula>NOT(ISERROR(SEARCH(("VIGENTE"),(K399))))</formula>
    </cfRule>
  </conditionalFormatting>
  <conditionalFormatting sqref="K399">
    <cfRule type="containsText" dxfId="6588" priority="1045" operator="containsText" text="URGENTE">
      <formula>NOT(ISERROR(SEARCH(("URGENTE"),(K399))))</formula>
    </cfRule>
  </conditionalFormatting>
  <conditionalFormatting sqref="K399">
    <cfRule type="containsText" dxfId="6587" priority="1046" operator="containsText" text="PROVIDÊNCIAS">
      <formula>NOT(ISERROR(SEARCH(("PROVIDÊNCIAS"),(K399))))</formula>
    </cfRule>
  </conditionalFormatting>
  <conditionalFormatting sqref="K399">
    <cfRule type="containsText" dxfId="6586" priority="1047" operator="containsText" text="ENCERRADO">
      <formula>NOT(ISERROR(SEARCH(("ENCERRADO"),(K399))))</formula>
    </cfRule>
  </conditionalFormatting>
  <conditionalFormatting sqref="K399">
    <cfRule type="containsText" dxfId="6585" priority="1048" operator="containsText" text="URGENTE">
      <formula>NOT(ISERROR(SEARCH(("URGENTE"),(K399))))</formula>
    </cfRule>
  </conditionalFormatting>
  <conditionalFormatting sqref="K399">
    <cfRule type="containsText" dxfId="6584" priority="1049" operator="containsText" text="URGENTE">
      <formula>NOT(ISERROR(SEARCH(("URGENTE"),(K399))))</formula>
    </cfRule>
  </conditionalFormatting>
  <conditionalFormatting sqref="K399">
    <cfRule type="containsText" dxfId="6583" priority="1050" operator="containsText" text="URGENTE">
      <formula>NOT(ISERROR(SEARCH(("URGENTE"),(K399))))</formula>
    </cfRule>
  </conditionalFormatting>
  <conditionalFormatting sqref="K395">
    <cfRule type="containsText" dxfId="6582" priority="1051" operator="containsText" text="VIGENTE">
      <formula>NOT(ISERROR(SEARCH(("VIGENTE"),(K395))))</formula>
    </cfRule>
  </conditionalFormatting>
  <conditionalFormatting sqref="K395">
    <cfRule type="containsText" dxfId="6581" priority="1052" operator="containsText" text="URGENTE">
      <formula>NOT(ISERROR(SEARCH(("URGENTE"),(K395))))</formula>
    </cfRule>
  </conditionalFormatting>
  <conditionalFormatting sqref="K395">
    <cfRule type="containsText" dxfId="6580" priority="1053" operator="containsText" text="PROVIDÊNCIAS">
      <formula>NOT(ISERROR(SEARCH(("PROVIDÊNCIAS"),(K395))))</formula>
    </cfRule>
  </conditionalFormatting>
  <conditionalFormatting sqref="K395">
    <cfRule type="containsText" dxfId="6579" priority="1054" operator="containsText" text="ENCERRADO">
      <formula>NOT(ISERROR(SEARCH(("ENCERRADO"),(K395))))</formula>
    </cfRule>
  </conditionalFormatting>
  <conditionalFormatting sqref="K395">
    <cfRule type="containsText" dxfId="6578" priority="1055" operator="containsText" text="URGENTE">
      <formula>NOT(ISERROR(SEARCH(("URGENTE"),(K395))))</formula>
    </cfRule>
  </conditionalFormatting>
  <conditionalFormatting sqref="K395">
    <cfRule type="containsText" dxfId="6577" priority="1056" operator="containsText" text="URGENTE">
      <formula>NOT(ISERROR(SEARCH(("URGENTE"),(K395))))</formula>
    </cfRule>
  </conditionalFormatting>
  <conditionalFormatting sqref="K395">
    <cfRule type="containsText" dxfId="6576" priority="1057" operator="containsText" text="URGENTE">
      <formula>NOT(ISERROR(SEARCH(("URGENTE"),(K395))))</formula>
    </cfRule>
  </conditionalFormatting>
  <conditionalFormatting sqref="K395">
    <cfRule type="containsText" dxfId="6575" priority="1058" operator="containsText" text="URGENTE">
      <formula>NOT(ISERROR(SEARCH(("URGENTE"),(K395))))</formula>
    </cfRule>
  </conditionalFormatting>
  <conditionalFormatting sqref="K395">
    <cfRule type="containsText" dxfId="6574" priority="1059" operator="containsText" text="URGENTE">
      <formula>NOT(ISERROR(SEARCH(("URGENTE"),(K395))))</formula>
    </cfRule>
  </conditionalFormatting>
  <conditionalFormatting sqref="K395">
    <cfRule type="containsText" dxfId="6573" priority="1060" operator="containsText" text="URGENTE">
      <formula>NOT(ISERROR(SEARCH(("URGENTE"),(K395))))</formula>
    </cfRule>
  </conditionalFormatting>
  <conditionalFormatting sqref="K395">
    <cfRule type="containsText" dxfId="6572" priority="1061" operator="containsText" text="ENCERRADO">
      <formula>NOT(ISERROR(SEARCH(("ENCERRADO"),(K395))))</formula>
    </cfRule>
  </conditionalFormatting>
  <conditionalFormatting sqref="K395">
    <cfRule type="containsText" dxfId="6571" priority="1062" operator="containsText" text="PROVIDÊNCIAS">
      <formula>NOT(ISERROR(SEARCH(("PROVIDÊNCIAS"),(K395))))</formula>
    </cfRule>
  </conditionalFormatting>
  <conditionalFormatting sqref="K395">
    <cfRule type="containsText" dxfId="6570" priority="1063" operator="containsText" text="URGENTE">
      <formula>NOT(ISERROR(SEARCH(("URGENTE"),(K395))))</formula>
    </cfRule>
  </conditionalFormatting>
  <conditionalFormatting sqref="K395">
    <cfRule type="containsText" dxfId="6569" priority="1064" operator="containsText" text="VIGENTE">
      <formula>NOT(ISERROR(SEARCH(("VIGENTE"),(K395))))</formula>
    </cfRule>
  </conditionalFormatting>
  <conditionalFormatting sqref="K395">
    <cfRule type="containsText" dxfId="6568" priority="1065" operator="containsText" text="VIGENTE">
      <formula>NOT(ISERROR(SEARCH(("VIGENTE"),(K395))))</formula>
    </cfRule>
  </conditionalFormatting>
  <conditionalFormatting sqref="K395">
    <cfRule type="containsText" dxfId="6567" priority="1066" operator="containsText" text="URGENTE">
      <formula>NOT(ISERROR(SEARCH(("URGENTE"),(K395))))</formula>
    </cfRule>
  </conditionalFormatting>
  <conditionalFormatting sqref="K395">
    <cfRule type="containsText" dxfId="6566" priority="1067" operator="containsText" text="PROVIDÊNCIAS">
      <formula>NOT(ISERROR(SEARCH(("PROVIDÊNCIAS"),(K395))))</formula>
    </cfRule>
  </conditionalFormatting>
  <conditionalFormatting sqref="K395">
    <cfRule type="containsText" dxfId="6565" priority="1068" operator="containsText" text="ENCERRADO">
      <formula>NOT(ISERROR(SEARCH(("ENCERRADO"),(K395))))</formula>
    </cfRule>
  </conditionalFormatting>
  <conditionalFormatting sqref="K395">
    <cfRule type="containsText" dxfId="6564" priority="1069" operator="containsText" text="URGENTE">
      <formula>NOT(ISERROR(SEARCH(("URGENTE"),(K395))))</formula>
    </cfRule>
  </conditionalFormatting>
  <conditionalFormatting sqref="K395">
    <cfRule type="containsText" dxfId="6563" priority="1070" operator="containsText" text="URGENTE">
      <formula>NOT(ISERROR(SEARCH(("URGENTE"),(K395))))</formula>
    </cfRule>
  </conditionalFormatting>
  <conditionalFormatting sqref="K395">
    <cfRule type="containsText" dxfId="6562" priority="1071" operator="containsText" text="URGENTE">
      <formula>NOT(ISERROR(SEARCH(("URGENTE"),(K395))))</formula>
    </cfRule>
  </conditionalFormatting>
  <conditionalFormatting sqref="K538:K543 L539:L541 N539:P539 N541:P541 L543 N543:P543">
    <cfRule type="containsText" dxfId="6561" priority="1072" operator="containsText" text="VIGENTE">
      <formula>NOT(ISERROR(SEARCH(("VIGENTE"),(K538))))</formula>
    </cfRule>
  </conditionalFormatting>
  <conditionalFormatting sqref="K538:K543 L539:L541 N539:P539 N541:P541 L543 N543:P543">
    <cfRule type="containsText" dxfId="6560" priority="1073" operator="containsText" text="URGENTE">
      <formula>NOT(ISERROR(SEARCH(("URGENTE"),(K538))))</formula>
    </cfRule>
  </conditionalFormatting>
  <conditionalFormatting sqref="K538:K543 L539:L541 N539:P539 N541:P541 L543 N543:P543">
    <cfRule type="containsText" dxfId="6559" priority="1074" operator="containsText" text="PROVIDÊNCIAS">
      <formula>NOT(ISERROR(SEARCH(("PROVIDÊNCIAS"),(K538))))</formula>
    </cfRule>
  </conditionalFormatting>
  <conditionalFormatting sqref="K538:K543 L539:L541 N539:P539 N541:P541 L543 N543:P543">
    <cfRule type="containsText" dxfId="6558" priority="1075" operator="containsText" text="ENCERRADO">
      <formula>NOT(ISERROR(SEARCH(("ENCERRADO"),(K538))))</formula>
    </cfRule>
  </conditionalFormatting>
  <conditionalFormatting sqref="K538:K543 L539:L541 N539:P539 N541:P541 L543 N543:P543">
    <cfRule type="containsText" dxfId="6557" priority="1076" operator="containsText" text="URGENTE">
      <formula>NOT(ISERROR(SEARCH(("URGENTE"),(K538))))</formula>
    </cfRule>
  </conditionalFormatting>
  <conditionalFormatting sqref="K538:K543 L539:L541 N539:P539 N541:P541 L543 N543:P543">
    <cfRule type="containsText" dxfId="6556" priority="1077" operator="containsText" text="URGENTE">
      <formula>NOT(ISERROR(SEARCH(("URGENTE"),(K538))))</formula>
    </cfRule>
  </conditionalFormatting>
  <conditionalFormatting sqref="K538:K543 L539:L541 N539:P539 N541:P541 L543 N543:P543">
    <cfRule type="containsText" dxfId="6555" priority="1078" operator="containsText" text="URGENTE">
      <formula>NOT(ISERROR(SEARCH(("URGENTE"),(K538))))</formula>
    </cfRule>
  </conditionalFormatting>
  <conditionalFormatting sqref="K538:K543">
    <cfRule type="containsText" dxfId="6554" priority="1079" operator="containsText" text="VIGENTE">
      <formula>NOT(ISERROR(SEARCH(("VIGENTE"),(K538))))</formula>
    </cfRule>
  </conditionalFormatting>
  <conditionalFormatting sqref="K538:K543">
    <cfRule type="containsText" dxfId="6553" priority="1080" operator="containsText" text="URGENTE">
      <formula>NOT(ISERROR(SEARCH(("URGENTE"),(K538))))</formula>
    </cfRule>
  </conditionalFormatting>
  <conditionalFormatting sqref="K538:K543">
    <cfRule type="containsText" dxfId="6552" priority="1081" operator="containsText" text="PROVIDÊNCIAS">
      <formula>NOT(ISERROR(SEARCH(("PROVIDÊNCIAS"),(K538))))</formula>
    </cfRule>
  </conditionalFormatting>
  <conditionalFormatting sqref="K538:K543">
    <cfRule type="containsText" dxfId="6551" priority="1082" operator="containsText" text="ENCERRADO">
      <formula>NOT(ISERROR(SEARCH(("ENCERRADO"),(K538))))</formula>
    </cfRule>
  </conditionalFormatting>
  <conditionalFormatting sqref="K538:K543">
    <cfRule type="containsText" dxfId="6550" priority="1083" operator="containsText" text="URGENTE">
      <formula>NOT(ISERROR(SEARCH(("URGENTE"),(K538))))</formula>
    </cfRule>
  </conditionalFormatting>
  <conditionalFormatting sqref="K538:K543">
    <cfRule type="containsText" dxfId="6549" priority="1084" operator="containsText" text="URGENTE">
      <formula>NOT(ISERROR(SEARCH(("URGENTE"),(K538))))</formula>
    </cfRule>
  </conditionalFormatting>
  <conditionalFormatting sqref="K538:K543">
    <cfRule type="containsText" dxfId="6548" priority="1085" operator="containsText" text="URGENTE">
      <formula>NOT(ISERROR(SEARCH(("URGENTE"),(K538))))</formula>
    </cfRule>
  </conditionalFormatting>
  <conditionalFormatting sqref="K538:K543">
    <cfRule type="containsText" dxfId="6547" priority="1086" operator="containsText" text="URGENTE">
      <formula>NOT(ISERROR(SEARCH(("URGENTE"),(K538))))</formula>
    </cfRule>
  </conditionalFormatting>
  <conditionalFormatting sqref="K538:K543">
    <cfRule type="containsText" dxfId="6546" priority="1087" operator="containsText" text="URGENTE">
      <formula>NOT(ISERROR(SEARCH(("URGENTE"),(K538))))</formula>
    </cfRule>
  </conditionalFormatting>
  <conditionalFormatting sqref="K538:K543">
    <cfRule type="containsText" dxfId="6545" priority="1088" operator="containsText" text="URGENTE">
      <formula>NOT(ISERROR(SEARCH(("URGENTE"),(K538))))</formula>
    </cfRule>
  </conditionalFormatting>
  <conditionalFormatting sqref="K538:K543">
    <cfRule type="containsText" dxfId="6544" priority="1089" operator="containsText" text="ENCERRADO">
      <formula>NOT(ISERROR(SEARCH(("ENCERRADO"),(K538))))</formula>
    </cfRule>
  </conditionalFormatting>
  <conditionalFormatting sqref="K538:K543">
    <cfRule type="containsText" dxfId="6543" priority="1090" operator="containsText" text="PROVIDÊNCIAS">
      <formula>NOT(ISERROR(SEARCH(("PROVIDÊNCIAS"),(K538))))</formula>
    </cfRule>
  </conditionalFormatting>
  <conditionalFormatting sqref="K538:K543">
    <cfRule type="containsText" dxfId="6542" priority="1091" operator="containsText" text="URGENTE">
      <formula>NOT(ISERROR(SEARCH(("URGENTE"),(K538))))</formula>
    </cfRule>
  </conditionalFormatting>
  <conditionalFormatting sqref="K538:K543">
    <cfRule type="containsText" dxfId="6541" priority="1092" operator="containsText" text="VIGENTE">
      <formula>NOT(ISERROR(SEARCH(("VIGENTE"),(K538))))</formula>
    </cfRule>
  </conditionalFormatting>
  <conditionalFormatting sqref="K536 L536 N536:P536">
    <cfRule type="containsText" dxfId="6540" priority="1093" operator="containsText" text="VIGENTE">
      <formula>NOT(ISERROR(SEARCH(("VIGENTE"),(K536))))</formula>
    </cfRule>
  </conditionalFormatting>
  <conditionalFormatting sqref="K536 L536 N536:P536">
    <cfRule type="containsText" dxfId="6539" priority="1094" operator="containsText" text="URGENTE">
      <formula>NOT(ISERROR(SEARCH(("URGENTE"),(K536))))</formula>
    </cfRule>
  </conditionalFormatting>
  <conditionalFormatting sqref="K536 L536 N536:P536">
    <cfRule type="containsText" dxfId="6538" priority="1095" operator="containsText" text="PROVIDÊNCIAS">
      <formula>NOT(ISERROR(SEARCH(("PROVIDÊNCIAS"),(K536))))</formula>
    </cfRule>
  </conditionalFormatting>
  <conditionalFormatting sqref="K536 L536 N536:P536">
    <cfRule type="containsText" dxfId="6537" priority="1096" operator="containsText" text="ENCERRADO">
      <formula>NOT(ISERROR(SEARCH(("ENCERRADO"),(K536))))</formula>
    </cfRule>
  </conditionalFormatting>
  <conditionalFormatting sqref="K536 L536 N536:P536">
    <cfRule type="containsText" dxfId="6536" priority="1097" operator="containsText" text="URGENTE">
      <formula>NOT(ISERROR(SEARCH(("URGENTE"),(K536))))</formula>
    </cfRule>
  </conditionalFormatting>
  <conditionalFormatting sqref="K536 L536 N536:P536">
    <cfRule type="containsText" dxfId="6535" priority="1098" operator="containsText" text="URGENTE">
      <formula>NOT(ISERROR(SEARCH(("URGENTE"),(K536))))</formula>
    </cfRule>
  </conditionalFormatting>
  <conditionalFormatting sqref="K536 L536 N536:P536">
    <cfRule type="containsText" dxfId="6534" priority="1099" operator="containsText" text="URGENTE">
      <formula>NOT(ISERROR(SEARCH(("URGENTE"),(K536))))</formula>
    </cfRule>
  </conditionalFormatting>
  <conditionalFormatting sqref="K536">
    <cfRule type="containsText" dxfId="6533" priority="1100" operator="containsText" text="VIGENTE">
      <formula>NOT(ISERROR(SEARCH(("VIGENTE"),(K536))))</formula>
    </cfRule>
  </conditionalFormatting>
  <conditionalFormatting sqref="K536">
    <cfRule type="containsText" dxfId="6532" priority="1101" operator="containsText" text="URGENTE">
      <formula>NOT(ISERROR(SEARCH(("URGENTE"),(K536))))</formula>
    </cfRule>
  </conditionalFormatting>
  <conditionalFormatting sqref="K536">
    <cfRule type="containsText" dxfId="6531" priority="1102" operator="containsText" text="PROVIDÊNCIAS">
      <formula>NOT(ISERROR(SEARCH(("PROVIDÊNCIAS"),(K536))))</formula>
    </cfRule>
  </conditionalFormatting>
  <conditionalFormatting sqref="K536">
    <cfRule type="containsText" dxfId="6530" priority="1103" operator="containsText" text="ENCERRADO">
      <formula>NOT(ISERROR(SEARCH(("ENCERRADO"),(K536))))</formula>
    </cfRule>
  </conditionalFormatting>
  <conditionalFormatting sqref="K536">
    <cfRule type="containsText" dxfId="6529" priority="1104" operator="containsText" text="URGENTE">
      <formula>NOT(ISERROR(SEARCH(("URGENTE"),(K536))))</formula>
    </cfRule>
  </conditionalFormatting>
  <conditionalFormatting sqref="K536">
    <cfRule type="containsText" dxfId="6528" priority="1105" operator="containsText" text="URGENTE">
      <formula>NOT(ISERROR(SEARCH(("URGENTE"),(K536))))</formula>
    </cfRule>
  </conditionalFormatting>
  <conditionalFormatting sqref="K536">
    <cfRule type="containsText" dxfId="6527" priority="1106" operator="containsText" text="URGENTE">
      <formula>NOT(ISERROR(SEARCH(("URGENTE"),(K536))))</formula>
    </cfRule>
  </conditionalFormatting>
  <conditionalFormatting sqref="K536">
    <cfRule type="containsText" dxfId="6526" priority="1107" operator="containsText" text="URGENTE">
      <formula>NOT(ISERROR(SEARCH(("URGENTE"),(K536))))</formula>
    </cfRule>
  </conditionalFormatting>
  <conditionalFormatting sqref="K536">
    <cfRule type="containsText" dxfId="6525" priority="1108" operator="containsText" text="URGENTE">
      <formula>NOT(ISERROR(SEARCH(("URGENTE"),(K536))))</formula>
    </cfRule>
  </conditionalFormatting>
  <conditionalFormatting sqref="K536">
    <cfRule type="containsText" dxfId="6524" priority="1109" operator="containsText" text="URGENTE">
      <formula>NOT(ISERROR(SEARCH(("URGENTE"),(K536))))</formula>
    </cfRule>
  </conditionalFormatting>
  <conditionalFormatting sqref="K536">
    <cfRule type="containsText" dxfId="6523" priority="1110" operator="containsText" text="ENCERRADO">
      <formula>NOT(ISERROR(SEARCH(("ENCERRADO"),(K536))))</formula>
    </cfRule>
  </conditionalFormatting>
  <conditionalFormatting sqref="K536">
    <cfRule type="containsText" dxfId="6522" priority="1111" operator="containsText" text="PROVIDÊNCIAS">
      <formula>NOT(ISERROR(SEARCH(("PROVIDÊNCIAS"),(K536))))</formula>
    </cfRule>
  </conditionalFormatting>
  <conditionalFormatting sqref="K536">
    <cfRule type="containsText" dxfId="6521" priority="1112" operator="containsText" text="URGENTE">
      <formula>NOT(ISERROR(SEARCH(("URGENTE"),(K536))))</formula>
    </cfRule>
  </conditionalFormatting>
  <conditionalFormatting sqref="K536">
    <cfRule type="containsText" dxfId="6520" priority="1113" operator="containsText" text="VIGENTE">
      <formula>NOT(ISERROR(SEARCH(("VIGENTE"),(K536))))</formula>
    </cfRule>
  </conditionalFormatting>
  <conditionalFormatting sqref="K529:K530 L529 N529:P529">
    <cfRule type="containsText" dxfId="6519" priority="1114" operator="containsText" text="VIGENTE">
      <formula>NOT(ISERROR(SEARCH(("VIGENTE"),(K529))))</formula>
    </cfRule>
  </conditionalFormatting>
  <conditionalFormatting sqref="K529:K530 L529 N529:P529">
    <cfRule type="containsText" dxfId="6518" priority="1115" operator="containsText" text="URGENTE">
      <formula>NOT(ISERROR(SEARCH(("URGENTE"),(K529))))</formula>
    </cfRule>
  </conditionalFormatting>
  <conditionalFormatting sqref="K529:K530 L529 N529:P529">
    <cfRule type="containsText" dxfId="6517" priority="1116" operator="containsText" text="PROVIDÊNCIAS">
      <formula>NOT(ISERROR(SEARCH(("PROVIDÊNCIAS"),(K529))))</formula>
    </cfRule>
  </conditionalFormatting>
  <conditionalFormatting sqref="K529:K530 L529 N529:P529">
    <cfRule type="containsText" dxfId="6516" priority="1117" operator="containsText" text="ENCERRADO">
      <formula>NOT(ISERROR(SEARCH(("ENCERRADO"),(K529))))</formula>
    </cfRule>
  </conditionalFormatting>
  <conditionalFormatting sqref="K529:K530 L529 N529:P529">
    <cfRule type="containsText" dxfId="6515" priority="1118" operator="containsText" text="URGENTE">
      <formula>NOT(ISERROR(SEARCH(("URGENTE"),(K529))))</formula>
    </cfRule>
  </conditionalFormatting>
  <conditionalFormatting sqref="K529:K530 L529 N529:P529">
    <cfRule type="containsText" dxfId="6514" priority="1119" operator="containsText" text="URGENTE">
      <formula>NOT(ISERROR(SEARCH(("URGENTE"),(K529))))</formula>
    </cfRule>
  </conditionalFormatting>
  <conditionalFormatting sqref="K529:K530 L529 N529:P529">
    <cfRule type="containsText" dxfId="6513" priority="1120" operator="containsText" text="URGENTE">
      <formula>NOT(ISERROR(SEARCH(("URGENTE"),(K529))))</formula>
    </cfRule>
  </conditionalFormatting>
  <conditionalFormatting sqref="K529:K530">
    <cfRule type="containsText" dxfId="6512" priority="1121" operator="containsText" text="VIGENTE">
      <formula>NOT(ISERROR(SEARCH(("VIGENTE"),(K529))))</formula>
    </cfRule>
  </conditionalFormatting>
  <conditionalFormatting sqref="K529:K530">
    <cfRule type="containsText" dxfId="6511" priority="1122" operator="containsText" text="URGENTE">
      <formula>NOT(ISERROR(SEARCH(("URGENTE"),(K529))))</formula>
    </cfRule>
  </conditionalFormatting>
  <conditionalFormatting sqref="K529:K530">
    <cfRule type="containsText" dxfId="6510" priority="1123" operator="containsText" text="PROVIDÊNCIAS">
      <formula>NOT(ISERROR(SEARCH(("PROVIDÊNCIAS"),(K529))))</formula>
    </cfRule>
  </conditionalFormatting>
  <conditionalFormatting sqref="K529:K530">
    <cfRule type="containsText" dxfId="6509" priority="1124" operator="containsText" text="ENCERRADO">
      <formula>NOT(ISERROR(SEARCH(("ENCERRADO"),(K529))))</formula>
    </cfRule>
  </conditionalFormatting>
  <conditionalFormatting sqref="K529:K530">
    <cfRule type="containsText" dxfId="6508" priority="1125" operator="containsText" text="URGENTE">
      <formula>NOT(ISERROR(SEARCH(("URGENTE"),(K529))))</formula>
    </cfRule>
  </conditionalFormatting>
  <conditionalFormatting sqref="K529:K530">
    <cfRule type="containsText" dxfId="6507" priority="1126" operator="containsText" text="URGENTE">
      <formula>NOT(ISERROR(SEARCH(("URGENTE"),(K529))))</formula>
    </cfRule>
  </conditionalFormatting>
  <conditionalFormatting sqref="K529:K530">
    <cfRule type="containsText" dxfId="6506" priority="1127" operator="containsText" text="URGENTE">
      <formula>NOT(ISERROR(SEARCH(("URGENTE"),(K529))))</formula>
    </cfRule>
  </conditionalFormatting>
  <conditionalFormatting sqref="K529:K530">
    <cfRule type="containsText" dxfId="6505" priority="1128" operator="containsText" text="URGENTE">
      <formula>NOT(ISERROR(SEARCH(("URGENTE"),(K529))))</formula>
    </cfRule>
  </conditionalFormatting>
  <conditionalFormatting sqref="K529:K530">
    <cfRule type="containsText" dxfId="6504" priority="1129" operator="containsText" text="URGENTE">
      <formula>NOT(ISERROR(SEARCH(("URGENTE"),(K529))))</formula>
    </cfRule>
  </conditionalFormatting>
  <conditionalFormatting sqref="K529:K530">
    <cfRule type="containsText" dxfId="6503" priority="1130" operator="containsText" text="URGENTE">
      <formula>NOT(ISERROR(SEARCH(("URGENTE"),(K529))))</formula>
    </cfRule>
  </conditionalFormatting>
  <conditionalFormatting sqref="K529:K530">
    <cfRule type="containsText" dxfId="6502" priority="1131" operator="containsText" text="ENCERRADO">
      <formula>NOT(ISERROR(SEARCH(("ENCERRADO"),(K529))))</formula>
    </cfRule>
  </conditionalFormatting>
  <conditionalFormatting sqref="K529:K530">
    <cfRule type="containsText" dxfId="6501" priority="1132" operator="containsText" text="PROVIDÊNCIAS">
      <formula>NOT(ISERROR(SEARCH(("PROVIDÊNCIAS"),(K529))))</formula>
    </cfRule>
  </conditionalFormatting>
  <conditionalFormatting sqref="K529:K530">
    <cfRule type="containsText" dxfId="6500" priority="1133" operator="containsText" text="URGENTE">
      <formula>NOT(ISERROR(SEARCH(("URGENTE"),(K529))))</formula>
    </cfRule>
  </conditionalFormatting>
  <conditionalFormatting sqref="K529:K530">
    <cfRule type="containsText" dxfId="6499" priority="1134" operator="containsText" text="VIGENTE">
      <formula>NOT(ISERROR(SEARCH(("VIGENTE"),(K529))))</formula>
    </cfRule>
  </conditionalFormatting>
  <conditionalFormatting sqref="K437:L438 N437:P438">
    <cfRule type="containsText" dxfId="6498" priority="1135" operator="containsText" text="VIGENTE">
      <formula>NOT(ISERROR(SEARCH(("VIGENTE"),(K437))))</formula>
    </cfRule>
  </conditionalFormatting>
  <conditionalFormatting sqref="K437:L438 N437:P438">
    <cfRule type="containsText" dxfId="6497" priority="1136" operator="containsText" text="URGENTE">
      <formula>NOT(ISERROR(SEARCH(("URGENTE"),(K437))))</formula>
    </cfRule>
  </conditionalFormatting>
  <conditionalFormatting sqref="K437:L438 N437:P438">
    <cfRule type="containsText" dxfId="6496" priority="1137" operator="containsText" text="PROVIDÊNCIAS">
      <formula>NOT(ISERROR(SEARCH(("PROVIDÊNCIAS"),(K437))))</formula>
    </cfRule>
  </conditionalFormatting>
  <conditionalFormatting sqref="K437:L438 N437:P438">
    <cfRule type="containsText" dxfId="6495" priority="1138" operator="containsText" text="ENCERRADO">
      <formula>NOT(ISERROR(SEARCH(("ENCERRADO"),(K437))))</formula>
    </cfRule>
  </conditionalFormatting>
  <conditionalFormatting sqref="K437:L438 N437:P438">
    <cfRule type="containsText" dxfId="6494" priority="1139" operator="containsText" text="URGENTE">
      <formula>NOT(ISERROR(SEARCH(("URGENTE"),(K437))))</formula>
    </cfRule>
  </conditionalFormatting>
  <conditionalFormatting sqref="K437:L438 N437:P438">
    <cfRule type="containsText" dxfId="6493" priority="1140" operator="containsText" text="URGENTE">
      <formula>NOT(ISERROR(SEARCH(("URGENTE"),(K437))))</formula>
    </cfRule>
  </conditionalFormatting>
  <conditionalFormatting sqref="K437:L438 N437:P438">
    <cfRule type="containsText" dxfId="6492" priority="1141" operator="containsText" text="URGENTE">
      <formula>NOT(ISERROR(SEARCH(("URGENTE"),(K437))))</formula>
    </cfRule>
  </conditionalFormatting>
  <conditionalFormatting sqref="K437:K438">
    <cfRule type="containsText" dxfId="6491" priority="1142" operator="containsText" text="VIGENTE">
      <formula>NOT(ISERROR(SEARCH(("VIGENTE"),(K437))))</formula>
    </cfRule>
  </conditionalFormatting>
  <conditionalFormatting sqref="K437:K438">
    <cfRule type="containsText" dxfId="6490" priority="1143" operator="containsText" text="URGENTE">
      <formula>NOT(ISERROR(SEARCH(("URGENTE"),(K437))))</formula>
    </cfRule>
  </conditionalFormatting>
  <conditionalFormatting sqref="K437:K438">
    <cfRule type="containsText" dxfId="6489" priority="1144" operator="containsText" text="PROVIDÊNCIAS">
      <formula>NOT(ISERROR(SEARCH(("PROVIDÊNCIAS"),(K437))))</formula>
    </cfRule>
  </conditionalFormatting>
  <conditionalFormatting sqref="K437:K438">
    <cfRule type="containsText" dxfId="6488" priority="1145" operator="containsText" text="ENCERRADO">
      <formula>NOT(ISERROR(SEARCH(("ENCERRADO"),(K437))))</formula>
    </cfRule>
  </conditionalFormatting>
  <conditionalFormatting sqref="K437:K438">
    <cfRule type="containsText" dxfId="6487" priority="1146" operator="containsText" text="URGENTE">
      <formula>NOT(ISERROR(SEARCH(("URGENTE"),(K437))))</formula>
    </cfRule>
  </conditionalFormatting>
  <conditionalFormatting sqref="K437:K438">
    <cfRule type="containsText" dxfId="6486" priority="1147" operator="containsText" text="URGENTE">
      <formula>NOT(ISERROR(SEARCH(("URGENTE"),(K437))))</formula>
    </cfRule>
  </conditionalFormatting>
  <conditionalFormatting sqref="K437:K438">
    <cfRule type="containsText" dxfId="6485" priority="1148" operator="containsText" text="URGENTE">
      <formula>NOT(ISERROR(SEARCH(("URGENTE"),(K437))))</formula>
    </cfRule>
  </conditionalFormatting>
  <conditionalFormatting sqref="K437:K438">
    <cfRule type="containsText" dxfId="6484" priority="1149" operator="containsText" text="URGENTE">
      <formula>NOT(ISERROR(SEARCH(("URGENTE"),(K437))))</formula>
    </cfRule>
  </conditionalFormatting>
  <conditionalFormatting sqref="K437:K438">
    <cfRule type="containsText" dxfId="6483" priority="1150" operator="containsText" text="URGENTE">
      <formula>NOT(ISERROR(SEARCH(("URGENTE"),(K437))))</formula>
    </cfRule>
  </conditionalFormatting>
  <conditionalFormatting sqref="K437:K438">
    <cfRule type="containsText" dxfId="6482" priority="1151" operator="containsText" text="URGENTE">
      <formula>NOT(ISERROR(SEARCH(("URGENTE"),(K437))))</formula>
    </cfRule>
  </conditionalFormatting>
  <conditionalFormatting sqref="K437:K438">
    <cfRule type="containsText" dxfId="6481" priority="1152" operator="containsText" text="ENCERRADO">
      <formula>NOT(ISERROR(SEARCH(("ENCERRADO"),(K437))))</formula>
    </cfRule>
  </conditionalFormatting>
  <conditionalFormatting sqref="K437:K438">
    <cfRule type="containsText" dxfId="6480" priority="1153" operator="containsText" text="PROVIDÊNCIAS">
      <formula>NOT(ISERROR(SEARCH(("PROVIDÊNCIAS"),(K437))))</formula>
    </cfRule>
  </conditionalFormatting>
  <conditionalFormatting sqref="K437:K438">
    <cfRule type="containsText" dxfId="6479" priority="1154" operator="containsText" text="URGENTE">
      <formula>NOT(ISERROR(SEARCH(("URGENTE"),(K437))))</formula>
    </cfRule>
  </conditionalFormatting>
  <conditionalFormatting sqref="K437:K438">
    <cfRule type="containsText" dxfId="6478" priority="1155" operator="containsText" text="VIGENTE">
      <formula>NOT(ISERROR(SEARCH(("VIGENTE"),(K437))))</formula>
    </cfRule>
  </conditionalFormatting>
  <conditionalFormatting sqref="K401:K404 L401 N401:P401 O403:P403">
    <cfRule type="containsText" dxfId="6477" priority="1156" operator="containsText" text="VIGENTE">
      <formula>NOT(ISERROR(SEARCH(("VIGENTE"),(K401))))</formula>
    </cfRule>
  </conditionalFormatting>
  <conditionalFormatting sqref="K401:K404 L401 N401:P401 O403:P403">
    <cfRule type="containsText" dxfId="6476" priority="1157" operator="containsText" text="URGENTE">
      <formula>NOT(ISERROR(SEARCH(("URGENTE"),(K401))))</formula>
    </cfRule>
  </conditionalFormatting>
  <conditionalFormatting sqref="K401:K404 L401 N401:P401 O403:P403">
    <cfRule type="containsText" dxfId="6475" priority="1158" operator="containsText" text="PROVIDÊNCIAS">
      <formula>NOT(ISERROR(SEARCH(("PROVIDÊNCIAS"),(K401))))</formula>
    </cfRule>
  </conditionalFormatting>
  <conditionalFormatting sqref="K401:K404 L401 N401:P401 O403:P403">
    <cfRule type="containsText" dxfId="6474" priority="1159" operator="containsText" text="ENCERRADO">
      <formula>NOT(ISERROR(SEARCH(("ENCERRADO"),(K401))))</formula>
    </cfRule>
  </conditionalFormatting>
  <conditionalFormatting sqref="K401:K404 L401 N401:P401 O403:P403">
    <cfRule type="containsText" dxfId="6473" priority="1160" operator="containsText" text="URGENTE">
      <formula>NOT(ISERROR(SEARCH(("URGENTE"),(K401))))</formula>
    </cfRule>
  </conditionalFormatting>
  <conditionalFormatting sqref="K401:K404 L401 N401:P401 O403:P403">
    <cfRule type="containsText" dxfId="6472" priority="1161" operator="containsText" text="URGENTE">
      <formula>NOT(ISERROR(SEARCH(("URGENTE"),(K401))))</formula>
    </cfRule>
  </conditionalFormatting>
  <conditionalFormatting sqref="K401:K404 L401 N401:P401 O403:P403">
    <cfRule type="containsText" dxfId="6471" priority="1162" operator="containsText" text="URGENTE">
      <formula>NOT(ISERROR(SEARCH(("URGENTE"),(K401))))</formula>
    </cfRule>
  </conditionalFormatting>
  <conditionalFormatting sqref="K401:K404">
    <cfRule type="containsText" dxfId="6470" priority="1163" operator="containsText" text="VIGENTE">
      <formula>NOT(ISERROR(SEARCH(("VIGENTE"),(K401))))</formula>
    </cfRule>
  </conditionalFormatting>
  <conditionalFormatting sqref="K401:K404">
    <cfRule type="containsText" dxfId="6469" priority="1164" operator="containsText" text="URGENTE">
      <formula>NOT(ISERROR(SEARCH(("URGENTE"),(K401))))</formula>
    </cfRule>
  </conditionalFormatting>
  <conditionalFormatting sqref="K401:K404">
    <cfRule type="containsText" dxfId="6468" priority="1165" operator="containsText" text="PROVIDÊNCIAS">
      <formula>NOT(ISERROR(SEARCH(("PROVIDÊNCIAS"),(K401))))</formula>
    </cfRule>
  </conditionalFormatting>
  <conditionalFormatting sqref="K401:K404">
    <cfRule type="containsText" dxfId="6467" priority="1166" operator="containsText" text="ENCERRADO">
      <formula>NOT(ISERROR(SEARCH(("ENCERRADO"),(K401))))</formula>
    </cfRule>
  </conditionalFormatting>
  <conditionalFormatting sqref="K401:K404">
    <cfRule type="containsText" dxfId="6466" priority="1167" operator="containsText" text="URGENTE">
      <formula>NOT(ISERROR(SEARCH(("URGENTE"),(K401))))</formula>
    </cfRule>
  </conditionalFormatting>
  <conditionalFormatting sqref="K401:K404">
    <cfRule type="containsText" dxfId="6465" priority="1168" operator="containsText" text="URGENTE">
      <formula>NOT(ISERROR(SEARCH(("URGENTE"),(K401))))</formula>
    </cfRule>
  </conditionalFormatting>
  <conditionalFormatting sqref="K401:K404">
    <cfRule type="containsText" dxfId="6464" priority="1169" operator="containsText" text="URGENTE">
      <formula>NOT(ISERROR(SEARCH(("URGENTE"),(K401))))</formula>
    </cfRule>
  </conditionalFormatting>
  <conditionalFormatting sqref="K401:K404">
    <cfRule type="containsText" dxfId="6463" priority="1170" operator="containsText" text="URGENTE">
      <formula>NOT(ISERROR(SEARCH(("URGENTE"),(K401))))</formula>
    </cfRule>
  </conditionalFormatting>
  <conditionalFormatting sqref="K401:K404">
    <cfRule type="containsText" dxfId="6462" priority="1171" operator="containsText" text="URGENTE">
      <formula>NOT(ISERROR(SEARCH(("URGENTE"),(K401))))</formula>
    </cfRule>
  </conditionalFormatting>
  <conditionalFormatting sqref="K401:K404">
    <cfRule type="containsText" dxfId="6461" priority="1172" operator="containsText" text="URGENTE">
      <formula>NOT(ISERROR(SEARCH(("URGENTE"),(K401))))</formula>
    </cfRule>
  </conditionalFormatting>
  <conditionalFormatting sqref="K401:K404">
    <cfRule type="containsText" dxfId="6460" priority="1173" operator="containsText" text="ENCERRADO">
      <formula>NOT(ISERROR(SEARCH(("ENCERRADO"),(K401))))</formula>
    </cfRule>
  </conditionalFormatting>
  <conditionalFormatting sqref="K401:K404">
    <cfRule type="containsText" dxfId="6459" priority="1174" operator="containsText" text="PROVIDÊNCIAS">
      <formula>NOT(ISERROR(SEARCH(("PROVIDÊNCIAS"),(K401))))</formula>
    </cfRule>
  </conditionalFormatting>
  <conditionalFormatting sqref="K401:K404">
    <cfRule type="containsText" dxfId="6458" priority="1175" operator="containsText" text="URGENTE">
      <formula>NOT(ISERROR(SEARCH(("URGENTE"),(K401))))</formula>
    </cfRule>
  </conditionalFormatting>
  <conditionalFormatting sqref="K401:K404">
    <cfRule type="containsText" dxfId="6457" priority="1176" operator="containsText" text="VIGENTE">
      <formula>NOT(ISERROR(SEARCH(("VIGENTE"),(K401))))</formula>
    </cfRule>
  </conditionalFormatting>
  <conditionalFormatting sqref="K379:K389 L379 N379 O379:P381 L381 N381 L383 N383:P383 L386:L387 N386:P387">
    <cfRule type="containsText" dxfId="6456" priority="1177" operator="containsText" text="VIGENTE">
      <formula>NOT(ISERROR(SEARCH(("VIGENTE"),(K379))))</formula>
    </cfRule>
  </conditionalFormatting>
  <conditionalFormatting sqref="K379:K389 L379 N379 O379:P381 L381 N381 L383 N383:P383 L386:L387 N386:P387">
    <cfRule type="containsText" dxfId="6455" priority="1178" operator="containsText" text="URGENTE">
      <formula>NOT(ISERROR(SEARCH(("URGENTE"),(K379))))</formula>
    </cfRule>
  </conditionalFormatting>
  <conditionalFormatting sqref="K379:K389 L379 N379 O379:P381 L381 N381 L383 N383:P383 L386:L387 N386:P387">
    <cfRule type="containsText" dxfId="6454" priority="1179" operator="containsText" text="PROVIDÊNCIAS">
      <formula>NOT(ISERROR(SEARCH(("PROVIDÊNCIAS"),(K379))))</formula>
    </cfRule>
  </conditionalFormatting>
  <conditionalFormatting sqref="K379:K389 L379 N379 O379:P381 L381 N381 L383 N383:P383 L386:L387 N386:P387">
    <cfRule type="containsText" dxfId="6453" priority="1180" operator="containsText" text="ENCERRADO">
      <formula>NOT(ISERROR(SEARCH(("ENCERRADO"),(K379))))</formula>
    </cfRule>
  </conditionalFormatting>
  <conditionalFormatting sqref="K379:K389 L379 N379 O379:P381 L381 N381 L383 N383:P383 L386:L387 N386:P387">
    <cfRule type="containsText" dxfId="6452" priority="1181" operator="containsText" text="URGENTE">
      <formula>NOT(ISERROR(SEARCH(("URGENTE"),(K379))))</formula>
    </cfRule>
  </conditionalFormatting>
  <conditionalFormatting sqref="K379:K389 L379 N379 O379:P381 L381 N381 L383 N383:P383 L386:L387 N386:P387">
    <cfRule type="containsText" dxfId="6451" priority="1182" operator="containsText" text="URGENTE">
      <formula>NOT(ISERROR(SEARCH(("URGENTE"),(K379))))</formula>
    </cfRule>
  </conditionalFormatting>
  <conditionalFormatting sqref="K379:K389 L379 N379 O379:P381 L381 N381 L383 N383:P383 L386:L387 N386:P387">
    <cfRule type="containsText" dxfId="6450" priority="1183" operator="containsText" text="URGENTE">
      <formula>NOT(ISERROR(SEARCH(("URGENTE"),(K379))))</formula>
    </cfRule>
  </conditionalFormatting>
  <conditionalFormatting sqref="K379:K389">
    <cfRule type="containsText" dxfId="6449" priority="1184" operator="containsText" text="VIGENTE">
      <formula>NOT(ISERROR(SEARCH(("VIGENTE"),(K379))))</formula>
    </cfRule>
  </conditionalFormatting>
  <conditionalFormatting sqref="K379:K389">
    <cfRule type="containsText" dxfId="6448" priority="1185" operator="containsText" text="URGENTE">
      <formula>NOT(ISERROR(SEARCH(("URGENTE"),(K379))))</formula>
    </cfRule>
  </conditionalFormatting>
  <conditionalFormatting sqref="K379:K389">
    <cfRule type="containsText" dxfId="6447" priority="1186" operator="containsText" text="PROVIDÊNCIAS">
      <formula>NOT(ISERROR(SEARCH(("PROVIDÊNCIAS"),(K379))))</formula>
    </cfRule>
  </conditionalFormatting>
  <conditionalFormatting sqref="K379:K389">
    <cfRule type="containsText" dxfId="6446" priority="1187" operator="containsText" text="ENCERRADO">
      <formula>NOT(ISERROR(SEARCH(("ENCERRADO"),(K379))))</formula>
    </cfRule>
  </conditionalFormatting>
  <conditionalFormatting sqref="K379:K389">
    <cfRule type="containsText" dxfId="6445" priority="1188" operator="containsText" text="URGENTE">
      <formula>NOT(ISERROR(SEARCH(("URGENTE"),(K379))))</formula>
    </cfRule>
  </conditionalFormatting>
  <conditionalFormatting sqref="K379:K389">
    <cfRule type="containsText" dxfId="6444" priority="1189" operator="containsText" text="URGENTE">
      <formula>NOT(ISERROR(SEARCH(("URGENTE"),(K379))))</formula>
    </cfRule>
  </conditionalFormatting>
  <conditionalFormatting sqref="K379:K389">
    <cfRule type="containsText" dxfId="6443" priority="1190" operator="containsText" text="URGENTE">
      <formula>NOT(ISERROR(SEARCH(("URGENTE"),(K379))))</formula>
    </cfRule>
  </conditionalFormatting>
  <conditionalFormatting sqref="K379:K389">
    <cfRule type="containsText" dxfId="6442" priority="1191" operator="containsText" text="URGENTE">
      <formula>NOT(ISERROR(SEARCH(("URGENTE"),(K379))))</formula>
    </cfRule>
  </conditionalFormatting>
  <conditionalFormatting sqref="K379:K389">
    <cfRule type="containsText" dxfId="6441" priority="1192" operator="containsText" text="URGENTE">
      <formula>NOT(ISERROR(SEARCH(("URGENTE"),(K379))))</formula>
    </cfRule>
  </conditionalFormatting>
  <conditionalFormatting sqref="K379:K389">
    <cfRule type="containsText" dxfId="6440" priority="1193" operator="containsText" text="URGENTE">
      <formula>NOT(ISERROR(SEARCH(("URGENTE"),(K379))))</formula>
    </cfRule>
  </conditionalFormatting>
  <conditionalFormatting sqref="K379:K389">
    <cfRule type="containsText" dxfId="6439" priority="1194" operator="containsText" text="ENCERRADO">
      <formula>NOT(ISERROR(SEARCH(("ENCERRADO"),(K379))))</formula>
    </cfRule>
  </conditionalFormatting>
  <conditionalFormatting sqref="K379:K389">
    <cfRule type="containsText" dxfId="6438" priority="1195" operator="containsText" text="PROVIDÊNCIAS">
      <formula>NOT(ISERROR(SEARCH(("PROVIDÊNCIAS"),(K379))))</formula>
    </cfRule>
  </conditionalFormatting>
  <conditionalFormatting sqref="K379:K389">
    <cfRule type="containsText" dxfId="6437" priority="1196" operator="containsText" text="URGENTE">
      <formula>NOT(ISERROR(SEARCH(("URGENTE"),(K379))))</formula>
    </cfRule>
  </conditionalFormatting>
  <conditionalFormatting sqref="K379:K389">
    <cfRule type="containsText" dxfId="6436" priority="1197" operator="containsText" text="VIGENTE">
      <formula>NOT(ISERROR(SEARCH(("VIGENTE"),(K379))))</formula>
    </cfRule>
  </conditionalFormatting>
  <conditionalFormatting sqref="K367">
    <cfRule type="containsText" dxfId="6435" priority="1198" operator="containsText" text="VIGENTE">
      <formula>NOT(ISERROR(SEARCH(("VIGENTE"),(K367))))</formula>
    </cfRule>
  </conditionalFormatting>
  <conditionalFormatting sqref="K367">
    <cfRule type="containsText" dxfId="6434" priority="1199" operator="containsText" text="URGENTE">
      <formula>NOT(ISERROR(SEARCH(("URGENTE"),(K367))))</formula>
    </cfRule>
  </conditionalFormatting>
  <conditionalFormatting sqref="K367">
    <cfRule type="containsText" dxfId="6433" priority="1200" operator="containsText" text="PROVIDÊNCIAS">
      <formula>NOT(ISERROR(SEARCH(("PROVIDÊNCIAS"),(K367))))</formula>
    </cfRule>
  </conditionalFormatting>
  <conditionalFormatting sqref="K367">
    <cfRule type="containsText" dxfId="6432" priority="1201" operator="containsText" text="ENCERRADO">
      <formula>NOT(ISERROR(SEARCH(("ENCERRADO"),(K367))))</formula>
    </cfRule>
  </conditionalFormatting>
  <conditionalFormatting sqref="K367">
    <cfRule type="containsText" dxfId="6431" priority="1202" operator="containsText" text="URGENTE">
      <formula>NOT(ISERROR(SEARCH(("URGENTE"),(K367))))</formula>
    </cfRule>
  </conditionalFormatting>
  <conditionalFormatting sqref="K367">
    <cfRule type="containsText" dxfId="6430" priority="1203" operator="containsText" text="URGENTE">
      <formula>NOT(ISERROR(SEARCH(("URGENTE"),(K367))))</formula>
    </cfRule>
  </conditionalFormatting>
  <conditionalFormatting sqref="K367">
    <cfRule type="containsText" dxfId="6429" priority="1204" operator="containsText" text="URGENTE">
      <formula>NOT(ISERROR(SEARCH(("URGENTE"),(K367))))</formula>
    </cfRule>
  </conditionalFormatting>
  <conditionalFormatting sqref="K367">
    <cfRule type="containsText" dxfId="6428" priority="1205" operator="containsText" text="URGENTE">
      <formula>NOT(ISERROR(SEARCH(("URGENTE"),(K367))))</formula>
    </cfRule>
  </conditionalFormatting>
  <conditionalFormatting sqref="K367">
    <cfRule type="containsText" dxfId="6427" priority="1206" operator="containsText" text="URGENTE">
      <formula>NOT(ISERROR(SEARCH(("URGENTE"),(K367))))</formula>
    </cfRule>
  </conditionalFormatting>
  <conditionalFormatting sqref="K367">
    <cfRule type="containsText" dxfId="6426" priority="1207" operator="containsText" text="URGENTE">
      <formula>NOT(ISERROR(SEARCH(("URGENTE"),(K367))))</formula>
    </cfRule>
  </conditionalFormatting>
  <conditionalFormatting sqref="K367">
    <cfRule type="containsText" dxfId="6425" priority="1208" operator="containsText" text="ENCERRADO">
      <formula>NOT(ISERROR(SEARCH(("ENCERRADO"),(K367))))</formula>
    </cfRule>
  </conditionalFormatting>
  <conditionalFormatting sqref="K367">
    <cfRule type="containsText" dxfId="6424" priority="1209" operator="containsText" text="PROVIDÊNCIAS">
      <formula>NOT(ISERROR(SEARCH(("PROVIDÊNCIAS"),(K367))))</formula>
    </cfRule>
  </conditionalFormatting>
  <conditionalFormatting sqref="K367">
    <cfRule type="containsText" dxfId="6423" priority="1210" operator="containsText" text="URGENTE">
      <formula>NOT(ISERROR(SEARCH(("URGENTE"),(K367))))</formula>
    </cfRule>
  </conditionalFormatting>
  <conditionalFormatting sqref="K367">
    <cfRule type="containsText" dxfId="6422" priority="1211" operator="containsText" text="VIGENTE">
      <formula>NOT(ISERROR(SEARCH(("VIGENTE"),(K367))))</formula>
    </cfRule>
  </conditionalFormatting>
  <conditionalFormatting sqref="K367">
    <cfRule type="containsText" dxfId="6421" priority="1212" operator="containsText" text="VIGENTE">
      <formula>NOT(ISERROR(SEARCH(("VIGENTE"),(K367))))</formula>
    </cfRule>
  </conditionalFormatting>
  <conditionalFormatting sqref="K367">
    <cfRule type="containsText" dxfId="6420" priority="1213" operator="containsText" text="URGENTE">
      <formula>NOT(ISERROR(SEARCH(("URGENTE"),(K367))))</formula>
    </cfRule>
  </conditionalFormatting>
  <conditionalFormatting sqref="K367">
    <cfRule type="containsText" dxfId="6419" priority="1214" operator="containsText" text="PROVIDÊNCIAS">
      <formula>NOT(ISERROR(SEARCH(("PROVIDÊNCIAS"),(K367))))</formula>
    </cfRule>
  </conditionalFormatting>
  <conditionalFormatting sqref="K367">
    <cfRule type="containsText" dxfId="6418" priority="1215" operator="containsText" text="ENCERRADO">
      <formula>NOT(ISERROR(SEARCH(("ENCERRADO"),(K367))))</formula>
    </cfRule>
  </conditionalFormatting>
  <conditionalFormatting sqref="K367">
    <cfRule type="containsText" dxfId="6417" priority="1216" operator="containsText" text="URGENTE">
      <formula>NOT(ISERROR(SEARCH(("URGENTE"),(K367))))</formula>
    </cfRule>
  </conditionalFormatting>
  <conditionalFormatting sqref="K367">
    <cfRule type="containsText" dxfId="6416" priority="1217" operator="containsText" text="URGENTE">
      <formula>NOT(ISERROR(SEARCH(("URGENTE"),(K367))))</formula>
    </cfRule>
  </conditionalFormatting>
  <conditionalFormatting sqref="K367">
    <cfRule type="containsText" dxfId="6415" priority="1218" operator="containsText" text="URGENTE">
      <formula>NOT(ISERROR(SEARCH(("URGENTE"),(K367))))</formula>
    </cfRule>
  </conditionalFormatting>
  <conditionalFormatting sqref="K1445:L1446">
    <cfRule type="containsText" dxfId="6414" priority="1219" operator="containsText" text="VIGENTE">
      <formula>NOT(ISERROR(SEARCH(("VIGENTE"),(K1445))))</formula>
    </cfRule>
  </conditionalFormatting>
  <conditionalFormatting sqref="K1445:L1446">
    <cfRule type="containsText" dxfId="6413" priority="1220" operator="containsText" text="URGENTE">
      <formula>NOT(ISERROR(SEARCH(("URGENTE"),(K1445))))</formula>
    </cfRule>
  </conditionalFormatting>
  <conditionalFormatting sqref="K1445:L1446">
    <cfRule type="containsText" dxfId="6412" priority="1221" operator="containsText" text="PROVIDÊNCIAS">
      <formula>NOT(ISERROR(SEARCH(("PROVIDÊNCIAS"),(K1445))))</formula>
    </cfRule>
  </conditionalFormatting>
  <conditionalFormatting sqref="K1445:L1446">
    <cfRule type="containsText" dxfId="6411" priority="1222" operator="containsText" text="ENCERRADO">
      <formula>NOT(ISERROR(SEARCH(("ENCERRADO"),(K1445))))</formula>
    </cfRule>
  </conditionalFormatting>
  <conditionalFormatting sqref="K1445:L1446">
    <cfRule type="containsText" dxfId="6410" priority="1223" operator="containsText" text="URGENTE">
      <formula>NOT(ISERROR(SEARCH(("URGENTE"),(K1445))))</formula>
    </cfRule>
  </conditionalFormatting>
  <conditionalFormatting sqref="K1445:L1446">
    <cfRule type="containsText" dxfId="6409" priority="1224" operator="containsText" text="URGENTE">
      <formula>NOT(ISERROR(SEARCH(("URGENTE"),(K1445))))</formula>
    </cfRule>
  </conditionalFormatting>
  <conditionalFormatting sqref="K1445:L1446">
    <cfRule type="containsText" dxfId="6408" priority="1225" operator="containsText" text="URGENTE">
      <formula>NOT(ISERROR(SEARCH(("URGENTE"),(K1445))))</formula>
    </cfRule>
  </conditionalFormatting>
  <conditionalFormatting sqref="K1445:K1446">
    <cfRule type="containsText" dxfId="6407" priority="1226" operator="containsText" text="VIGENTE">
      <formula>NOT(ISERROR(SEARCH(("VIGENTE"),(K1445))))</formula>
    </cfRule>
  </conditionalFormatting>
  <conditionalFormatting sqref="K1445:K1446">
    <cfRule type="containsText" dxfId="6406" priority="1227" operator="containsText" text="URGENTE">
      <formula>NOT(ISERROR(SEARCH(("URGENTE"),(K1445))))</formula>
    </cfRule>
  </conditionalFormatting>
  <conditionalFormatting sqref="K1445:K1446">
    <cfRule type="containsText" dxfId="6405" priority="1228" operator="containsText" text="PROVIDÊNCIAS">
      <formula>NOT(ISERROR(SEARCH(("PROVIDÊNCIAS"),(K1445))))</formula>
    </cfRule>
  </conditionalFormatting>
  <conditionalFormatting sqref="K1445:K1446">
    <cfRule type="containsText" dxfId="6404" priority="1229" operator="containsText" text="ENCERRADO">
      <formula>NOT(ISERROR(SEARCH(("ENCERRADO"),(K1445))))</formula>
    </cfRule>
  </conditionalFormatting>
  <conditionalFormatting sqref="K1445:K1446">
    <cfRule type="containsText" dxfId="6403" priority="1230" operator="containsText" text="URGENTE">
      <formula>NOT(ISERROR(SEARCH(("URGENTE"),(K1445))))</formula>
    </cfRule>
  </conditionalFormatting>
  <conditionalFormatting sqref="K1445:K1446">
    <cfRule type="containsText" dxfId="6402" priority="1231" operator="containsText" text="URGENTE">
      <formula>NOT(ISERROR(SEARCH(("URGENTE"),(K1445))))</formula>
    </cfRule>
  </conditionalFormatting>
  <conditionalFormatting sqref="K1445:K1446">
    <cfRule type="containsText" dxfId="6401" priority="1232" operator="containsText" text="URGENTE">
      <formula>NOT(ISERROR(SEARCH(("URGENTE"),(K1445))))</formula>
    </cfRule>
  </conditionalFormatting>
  <conditionalFormatting sqref="K1445:K1446">
    <cfRule type="containsText" dxfId="6400" priority="1233" operator="containsText" text="URGENTE">
      <formula>NOT(ISERROR(SEARCH(("URGENTE"),(K1445))))</formula>
    </cfRule>
  </conditionalFormatting>
  <conditionalFormatting sqref="K1445:K1446">
    <cfRule type="containsText" dxfId="6399" priority="1234" operator="containsText" text="URGENTE">
      <formula>NOT(ISERROR(SEARCH(("URGENTE"),(K1445))))</formula>
    </cfRule>
  </conditionalFormatting>
  <conditionalFormatting sqref="K1445:K1446">
    <cfRule type="containsText" dxfId="6398" priority="1235" operator="containsText" text="URGENTE">
      <formula>NOT(ISERROR(SEARCH(("URGENTE"),(K1445))))</formula>
    </cfRule>
  </conditionalFormatting>
  <conditionalFormatting sqref="K1445:K1446">
    <cfRule type="containsText" dxfId="6397" priority="1236" operator="containsText" text="ENCERRADO">
      <formula>NOT(ISERROR(SEARCH(("ENCERRADO"),(K1445))))</formula>
    </cfRule>
  </conditionalFormatting>
  <conditionalFormatting sqref="K1445:K1446">
    <cfRule type="containsText" dxfId="6396" priority="1237" operator="containsText" text="PROVIDÊNCIAS">
      <formula>NOT(ISERROR(SEARCH(("PROVIDÊNCIAS"),(K1445))))</formula>
    </cfRule>
  </conditionalFormatting>
  <conditionalFormatting sqref="K1445:K1446">
    <cfRule type="containsText" dxfId="6395" priority="1238" operator="containsText" text="URGENTE">
      <formula>NOT(ISERROR(SEARCH(("URGENTE"),(K1445))))</formula>
    </cfRule>
  </conditionalFormatting>
  <conditionalFormatting sqref="K1445:K1446">
    <cfRule type="containsText" dxfId="6394" priority="1239" operator="containsText" text="VIGENTE">
      <formula>NOT(ISERROR(SEARCH(("VIGENTE"),(K1445))))</formula>
    </cfRule>
  </conditionalFormatting>
  <conditionalFormatting sqref="K1261 K1390:K1392 K1394">
    <cfRule type="containsText" dxfId="6393" priority="1240" operator="containsText" text="VIGENTE">
      <formula>NOT(ISERROR(SEARCH(("VIGENTE"),(K1261))))</formula>
    </cfRule>
  </conditionalFormatting>
  <conditionalFormatting sqref="K1261 K1390:K1392 K1394">
    <cfRule type="containsText" dxfId="6392" priority="1241" operator="containsText" text="URGENTE">
      <formula>NOT(ISERROR(SEARCH(("URGENTE"),(K1261))))</formula>
    </cfRule>
  </conditionalFormatting>
  <conditionalFormatting sqref="K1261 K1390:K1392 K1394">
    <cfRule type="containsText" dxfId="6391" priority="1242" operator="containsText" text="PROVIDÊNCIAS">
      <formula>NOT(ISERROR(SEARCH(("PROVIDÊNCIAS"),(K1261))))</formula>
    </cfRule>
  </conditionalFormatting>
  <conditionalFormatting sqref="K1261 K1390:K1392 K1394">
    <cfRule type="containsText" dxfId="6390" priority="1243" operator="containsText" text="ENCERRADO">
      <formula>NOT(ISERROR(SEARCH(("ENCERRADO"),(K1261))))</formula>
    </cfRule>
  </conditionalFormatting>
  <conditionalFormatting sqref="K1261 K1390:K1392 K1394">
    <cfRule type="containsText" dxfId="6389" priority="1244" operator="containsText" text="URGENTE">
      <formula>NOT(ISERROR(SEARCH(("URGENTE"),(K1261))))</formula>
    </cfRule>
  </conditionalFormatting>
  <conditionalFormatting sqref="K1261 K1390:K1392 K1394">
    <cfRule type="containsText" dxfId="6388" priority="1245" operator="containsText" text="URGENTE">
      <formula>NOT(ISERROR(SEARCH(("URGENTE"),(K1261))))</formula>
    </cfRule>
  </conditionalFormatting>
  <conditionalFormatting sqref="K1261 K1390:K1392 K1394">
    <cfRule type="containsText" dxfId="6387" priority="1246" operator="containsText" text="URGENTE">
      <formula>NOT(ISERROR(SEARCH(("URGENTE"),(K1261))))</formula>
    </cfRule>
  </conditionalFormatting>
  <conditionalFormatting sqref="K1261 K1390:K1392 K1394">
    <cfRule type="containsText" dxfId="6386" priority="1247" operator="containsText" text="URGENTE">
      <formula>NOT(ISERROR(SEARCH(("URGENTE"),(K1261))))</formula>
    </cfRule>
  </conditionalFormatting>
  <conditionalFormatting sqref="K1261 K1390:K1392 K1394">
    <cfRule type="containsText" dxfId="6385" priority="1248" operator="containsText" text="URGENTE">
      <formula>NOT(ISERROR(SEARCH(("URGENTE"),(K1261))))</formula>
    </cfRule>
  </conditionalFormatting>
  <conditionalFormatting sqref="K1261 K1390:K1392 K1394">
    <cfRule type="containsText" dxfId="6384" priority="1249" operator="containsText" text="URGENTE">
      <formula>NOT(ISERROR(SEARCH(("URGENTE"),(K1261))))</formula>
    </cfRule>
  </conditionalFormatting>
  <conditionalFormatting sqref="K1261 K1390:K1392 K1394">
    <cfRule type="containsText" dxfId="6383" priority="1250" operator="containsText" text="ENCERRADO">
      <formula>NOT(ISERROR(SEARCH(("ENCERRADO"),(K1261))))</formula>
    </cfRule>
  </conditionalFormatting>
  <conditionalFormatting sqref="K1261 K1390:K1392 K1394">
    <cfRule type="containsText" dxfId="6382" priority="1251" operator="containsText" text="PROVIDÊNCIAS">
      <formula>NOT(ISERROR(SEARCH(("PROVIDÊNCIAS"),(K1261))))</formula>
    </cfRule>
  </conditionalFormatting>
  <conditionalFormatting sqref="K1261 K1390:K1392 K1394">
    <cfRule type="containsText" dxfId="6381" priority="1252" operator="containsText" text="URGENTE">
      <formula>NOT(ISERROR(SEARCH(("URGENTE"),(K1261))))</formula>
    </cfRule>
  </conditionalFormatting>
  <conditionalFormatting sqref="K1261 K1390:K1392 K1394">
    <cfRule type="containsText" dxfId="6380" priority="1253" operator="containsText" text="VIGENTE">
      <formula>NOT(ISERROR(SEARCH(("VIGENTE"),(K1261))))</formula>
    </cfRule>
  </conditionalFormatting>
  <conditionalFormatting sqref="K1261 K1390:K1392 K1394">
    <cfRule type="containsText" dxfId="6379" priority="1254" operator="containsText" text="URGENTE">
      <formula>NOT(ISERROR(SEARCH(("URGENTE"),(K1261))))</formula>
    </cfRule>
  </conditionalFormatting>
  <conditionalFormatting sqref="K1261 K1390:K1392 K1394">
    <cfRule type="containsText" dxfId="6378" priority="1255" operator="containsText" text="URGENTE">
      <formula>NOT(ISERROR(SEARCH(("URGENTE"),(K1261))))</formula>
    </cfRule>
  </conditionalFormatting>
  <conditionalFormatting sqref="K1261 K1390:K1392 K1394">
    <cfRule type="containsText" dxfId="6377" priority="1256" operator="containsText" text="URGENTE">
      <formula>NOT(ISERROR(SEARCH(("URGENTE"),(K1261))))</formula>
    </cfRule>
  </conditionalFormatting>
  <conditionalFormatting sqref="K1261 K1390:K1392 K1394">
    <cfRule type="containsText" dxfId="6376" priority="1257" operator="containsText" text="ENCERRADO">
      <formula>NOT(ISERROR(SEARCH(("ENCERRADO"),(K1261))))</formula>
    </cfRule>
  </conditionalFormatting>
  <conditionalFormatting sqref="K1261 K1390:K1392 K1394">
    <cfRule type="containsText" dxfId="6375" priority="1258" operator="containsText" text="PROVIDÊNCIAS">
      <formula>NOT(ISERROR(SEARCH(("PROVIDÊNCIAS"),(K1261))))</formula>
    </cfRule>
  </conditionalFormatting>
  <conditionalFormatting sqref="K1261 K1390:K1392 K1394">
    <cfRule type="containsText" dxfId="6374" priority="1259" operator="containsText" text="URGENTE">
      <formula>NOT(ISERROR(SEARCH(("URGENTE"),(K1261))))</formula>
    </cfRule>
  </conditionalFormatting>
  <conditionalFormatting sqref="K1261 K1390:K1392 K1394">
    <cfRule type="containsText" dxfId="6373" priority="1260" operator="containsText" text="VIGENTE">
      <formula>NOT(ISERROR(SEARCH(("VIGENTE"),(K1261))))</formula>
    </cfRule>
  </conditionalFormatting>
  <conditionalFormatting sqref="K1390:K1392 K1394">
    <cfRule type="containsText" dxfId="6372" priority="1261" operator="containsText" text="VIGENTE">
      <formula>NOT(ISERROR(SEARCH(("VIGENTE"),(K1390))))</formula>
    </cfRule>
  </conditionalFormatting>
  <conditionalFormatting sqref="K1390:K1392 K1394">
    <cfRule type="containsText" dxfId="6371" priority="1262" operator="containsText" text="URGENTE">
      <formula>NOT(ISERROR(SEARCH(("URGENTE"),(K1390))))</formula>
    </cfRule>
  </conditionalFormatting>
  <conditionalFormatting sqref="K1390:K1392 K1394">
    <cfRule type="containsText" dxfId="6370" priority="1263" operator="containsText" text="PROVIDÊNCIAS">
      <formula>NOT(ISERROR(SEARCH(("PROVIDÊNCIAS"),(K1390))))</formula>
    </cfRule>
  </conditionalFormatting>
  <conditionalFormatting sqref="K1390:K1392 K1394">
    <cfRule type="containsText" dxfId="6369" priority="1264" operator="containsText" text="ENCERRADO">
      <formula>NOT(ISERROR(SEARCH(("ENCERRADO"),(K1390))))</formula>
    </cfRule>
  </conditionalFormatting>
  <conditionalFormatting sqref="K1390:K1392 K1394">
    <cfRule type="containsText" dxfId="6368" priority="1265" operator="containsText" text="URGENTE">
      <formula>NOT(ISERROR(SEARCH(("URGENTE"),(K1390))))</formula>
    </cfRule>
  </conditionalFormatting>
  <conditionalFormatting sqref="K1390:K1392 K1394">
    <cfRule type="containsText" dxfId="6367" priority="1266" operator="containsText" text="URGENTE">
      <formula>NOT(ISERROR(SEARCH(("URGENTE"),(K1390))))</formula>
    </cfRule>
  </conditionalFormatting>
  <conditionalFormatting sqref="K1390:K1392 K1394">
    <cfRule type="containsText" dxfId="6366" priority="1267" operator="containsText" text="URGENTE">
      <formula>NOT(ISERROR(SEARCH(("URGENTE"),(K1390))))</formula>
    </cfRule>
  </conditionalFormatting>
  <conditionalFormatting sqref="K1390:K1392 K1394">
    <cfRule type="containsText" dxfId="6365" priority="1268" operator="containsText" text="URGENTE">
      <formula>NOT(ISERROR(SEARCH(("URGENTE"),(K1390))))</formula>
    </cfRule>
  </conditionalFormatting>
  <conditionalFormatting sqref="K1390:K1392 K1394">
    <cfRule type="containsText" dxfId="6364" priority="1269" operator="containsText" text="URGENTE">
      <formula>NOT(ISERROR(SEARCH(("URGENTE"),(K1390))))</formula>
    </cfRule>
  </conditionalFormatting>
  <conditionalFormatting sqref="K1390:K1392 K1394">
    <cfRule type="containsText" dxfId="6363" priority="1270" operator="containsText" text="URGENTE">
      <formula>NOT(ISERROR(SEARCH(("URGENTE"),(K1390))))</formula>
    </cfRule>
  </conditionalFormatting>
  <conditionalFormatting sqref="K1390:K1392 K1394">
    <cfRule type="containsText" dxfId="6362" priority="1271" operator="containsText" text="ENCERRADO">
      <formula>NOT(ISERROR(SEARCH(("ENCERRADO"),(K1390))))</formula>
    </cfRule>
  </conditionalFormatting>
  <conditionalFormatting sqref="K1390:K1392 K1394">
    <cfRule type="containsText" dxfId="6361" priority="1272" operator="containsText" text="PROVIDÊNCIAS">
      <formula>NOT(ISERROR(SEARCH(("PROVIDÊNCIAS"),(K1390))))</formula>
    </cfRule>
  </conditionalFormatting>
  <conditionalFormatting sqref="K1390:K1392 K1394">
    <cfRule type="containsText" dxfId="6360" priority="1273" operator="containsText" text="URGENTE">
      <formula>NOT(ISERROR(SEARCH(("URGENTE"),(K1390))))</formula>
    </cfRule>
  </conditionalFormatting>
  <conditionalFormatting sqref="K1390:K1392 K1394">
    <cfRule type="containsText" dxfId="6359" priority="1274" operator="containsText" text="VIGENTE">
      <formula>NOT(ISERROR(SEARCH(("VIGENTE"),(K1390))))</formula>
    </cfRule>
  </conditionalFormatting>
  <conditionalFormatting sqref="K1390:K1392 K1394">
    <cfRule type="containsText" dxfId="6358" priority="1275" operator="containsText" text="VIGENTE">
      <formula>NOT(ISERROR(SEARCH(("VIGENTE"),(K1390))))</formula>
    </cfRule>
  </conditionalFormatting>
  <conditionalFormatting sqref="K1390:K1392 K1394">
    <cfRule type="containsText" dxfId="6357" priority="1276" operator="containsText" text="URGENTE">
      <formula>NOT(ISERROR(SEARCH(("URGENTE"),(K1390))))</formula>
    </cfRule>
  </conditionalFormatting>
  <conditionalFormatting sqref="K1390:K1392 K1394">
    <cfRule type="containsText" dxfId="6356" priority="1277" operator="containsText" text="PROVIDÊNCIAS">
      <formula>NOT(ISERROR(SEARCH(("PROVIDÊNCIAS"),(K1390))))</formula>
    </cfRule>
  </conditionalFormatting>
  <conditionalFormatting sqref="K1390:K1392 K1394">
    <cfRule type="containsText" dxfId="6355" priority="1278" operator="containsText" text="ENCERRADO">
      <formula>NOT(ISERROR(SEARCH(("ENCERRADO"),(K1390))))</formula>
    </cfRule>
  </conditionalFormatting>
  <conditionalFormatting sqref="K1390:K1392 K1394">
    <cfRule type="containsText" dxfId="6354" priority="1279" operator="containsText" text="URGENTE">
      <formula>NOT(ISERROR(SEARCH(("URGENTE"),(K1390))))</formula>
    </cfRule>
  </conditionalFormatting>
  <conditionalFormatting sqref="K1390:K1392 K1394">
    <cfRule type="containsText" dxfId="6353" priority="1280" operator="containsText" text="URGENTE">
      <formula>NOT(ISERROR(SEARCH(("URGENTE"),(K1390))))</formula>
    </cfRule>
  </conditionalFormatting>
  <conditionalFormatting sqref="K1390:K1392 K1394">
    <cfRule type="containsText" dxfId="6352" priority="1281" operator="containsText" text="URGENTE">
      <formula>NOT(ISERROR(SEARCH(("URGENTE"),(K1390))))</formula>
    </cfRule>
  </conditionalFormatting>
  <conditionalFormatting sqref="K1428:L1428">
    <cfRule type="containsText" dxfId="6351" priority="1282" operator="containsText" text="VIGENTE">
      <formula>NOT(ISERROR(SEARCH(("VIGENTE"),(K1428))))</formula>
    </cfRule>
  </conditionalFormatting>
  <conditionalFormatting sqref="K1428:L1428">
    <cfRule type="containsText" dxfId="6350" priority="1283" operator="containsText" text="URGENTE">
      <formula>NOT(ISERROR(SEARCH(("URGENTE"),(K1428))))</formula>
    </cfRule>
  </conditionalFormatting>
  <conditionalFormatting sqref="K1428:L1428">
    <cfRule type="containsText" dxfId="6349" priority="1284" operator="containsText" text="PROVIDÊNCIAS">
      <formula>NOT(ISERROR(SEARCH(("PROVIDÊNCIAS"),(K1428))))</formula>
    </cfRule>
  </conditionalFormatting>
  <conditionalFormatting sqref="K1428:L1428">
    <cfRule type="containsText" dxfId="6348" priority="1285" operator="containsText" text="ENCERRADO">
      <formula>NOT(ISERROR(SEARCH(("ENCERRADO"),(K1428))))</formula>
    </cfRule>
  </conditionalFormatting>
  <conditionalFormatting sqref="K1428:L1428">
    <cfRule type="containsText" dxfId="6347" priority="1286" operator="containsText" text="URGENTE">
      <formula>NOT(ISERROR(SEARCH(("URGENTE"),(K1428))))</formula>
    </cfRule>
  </conditionalFormatting>
  <conditionalFormatting sqref="K1428:L1428">
    <cfRule type="containsText" dxfId="6346" priority="1287" operator="containsText" text="URGENTE">
      <formula>NOT(ISERROR(SEARCH(("URGENTE"),(K1428))))</formula>
    </cfRule>
  </conditionalFormatting>
  <conditionalFormatting sqref="K1428:L1428">
    <cfRule type="containsText" dxfId="6345" priority="1288" operator="containsText" text="URGENTE">
      <formula>NOT(ISERROR(SEARCH(("URGENTE"),(K1428))))</formula>
    </cfRule>
  </conditionalFormatting>
  <conditionalFormatting sqref="K1428">
    <cfRule type="containsText" dxfId="6344" priority="1289" operator="containsText" text="VIGENTE">
      <formula>NOT(ISERROR(SEARCH(("VIGENTE"),(K1428))))</formula>
    </cfRule>
  </conditionalFormatting>
  <conditionalFormatting sqref="K1428">
    <cfRule type="containsText" dxfId="6343" priority="1290" operator="containsText" text="URGENTE">
      <formula>NOT(ISERROR(SEARCH(("URGENTE"),(K1428))))</formula>
    </cfRule>
  </conditionalFormatting>
  <conditionalFormatting sqref="K1428">
    <cfRule type="containsText" dxfId="6342" priority="1291" operator="containsText" text="PROVIDÊNCIAS">
      <formula>NOT(ISERROR(SEARCH(("PROVIDÊNCIAS"),(K1428))))</formula>
    </cfRule>
  </conditionalFormatting>
  <conditionalFormatting sqref="K1428">
    <cfRule type="containsText" dxfId="6341" priority="1292" operator="containsText" text="ENCERRADO">
      <formula>NOT(ISERROR(SEARCH(("ENCERRADO"),(K1428))))</formula>
    </cfRule>
  </conditionalFormatting>
  <conditionalFormatting sqref="K1428">
    <cfRule type="containsText" dxfId="6340" priority="1293" operator="containsText" text="URGENTE">
      <formula>NOT(ISERROR(SEARCH(("URGENTE"),(K1428))))</formula>
    </cfRule>
  </conditionalFormatting>
  <conditionalFormatting sqref="K1428">
    <cfRule type="containsText" dxfId="6339" priority="1294" operator="containsText" text="URGENTE">
      <formula>NOT(ISERROR(SEARCH(("URGENTE"),(K1428))))</formula>
    </cfRule>
  </conditionalFormatting>
  <conditionalFormatting sqref="K1428">
    <cfRule type="containsText" dxfId="6338" priority="1295" operator="containsText" text="URGENTE">
      <formula>NOT(ISERROR(SEARCH(("URGENTE"),(K1428))))</formula>
    </cfRule>
  </conditionalFormatting>
  <conditionalFormatting sqref="K1428">
    <cfRule type="containsText" dxfId="6337" priority="1296" operator="containsText" text="URGENTE">
      <formula>NOT(ISERROR(SEARCH(("URGENTE"),(K1428))))</formula>
    </cfRule>
  </conditionalFormatting>
  <conditionalFormatting sqref="K1428">
    <cfRule type="containsText" dxfId="6336" priority="1297" operator="containsText" text="URGENTE">
      <formula>NOT(ISERROR(SEARCH(("URGENTE"),(K1428))))</formula>
    </cfRule>
  </conditionalFormatting>
  <conditionalFormatting sqref="K1428">
    <cfRule type="containsText" dxfId="6335" priority="1298" operator="containsText" text="URGENTE">
      <formula>NOT(ISERROR(SEARCH(("URGENTE"),(K1428))))</formula>
    </cfRule>
  </conditionalFormatting>
  <conditionalFormatting sqref="K1428">
    <cfRule type="containsText" dxfId="6334" priority="1299" operator="containsText" text="ENCERRADO">
      <formula>NOT(ISERROR(SEARCH(("ENCERRADO"),(K1428))))</formula>
    </cfRule>
  </conditionalFormatting>
  <conditionalFormatting sqref="K1428">
    <cfRule type="containsText" dxfId="6333" priority="1300" operator="containsText" text="PROVIDÊNCIAS">
      <formula>NOT(ISERROR(SEARCH(("PROVIDÊNCIAS"),(K1428))))</formula>
    </cfRule>
  </conditionalFormatting>
  <conditionalFormatting sqref="K1428">
    <cfRule type="containsText" dxfId="6332" priority="1301" operator="containsText" text="URGENTE">
      <formula>NOT(ISERROR(SEARCH(("URGENTE"),(K1428))))</formula>
    </cfRule>
  </conditionalFormatting>
  <conditionalFormatting sqref="K1428">
    <cfRule type="containsText" dxfId="6331" priority="1302" operator="containsText" text="VIGENTE">
      <formula>NOT(ISERROR(SEARCH(("VIGENTE"),(K1428))))</formula>
    </cfRule>
  </conditionalFormatting>
  <conditionalFormatting sqref="K1395:L1396 V1396">
    <cfRule type="containsText" dxfId="6330" priority="1303" operator="containsText" text="VIGENTE">
      <formula>NOT(ISERROR(SEARCH(("VIGENTE"),(K1395))))</formula>
    </cfRule>
  </conditionalFormatting>
  <conditionalFormatting sqref="K1395:L1396 V1396">
    <cfRule type="containsText" dxfId="6329" priority="1304" operator="containsText" text="URGENTE">
      <formula>NOT(ISERROR(SEARCH(("URGENTE"),(K1395))))</formula>
    </cfRule>
  </conditionalFormatting>
  <conditionalFormatting sqref="K1395:L1396 V1396">
    <cfRule type="containsText" dxfId="6328" priority="1305" operator="containsText" text="PROVIDÊNCIAS">
      <formula>NOT(ISERROR(SEARCH(("PROVIDÊNCIAS"),(K1395))))</formula>
    </cfRule>
  </conditionalFormatting>
  <conditionalFormatting sqref="K1395:L1396 V1396">
    <cfRule type="containsText" dxfId="6327" priority="1306" operator="containsText" text="ENCERRADO">
      <formula>NOT(ISERROR(SEARCH(("ENCERRADO"),(K1395))))</formula>
    </cfRule>
  </conditionalFormatting>
  <conditionalFormatting sqref="K1395:L1396 V1396">
    <cfRule type="containsText" dxfId="6326" priority="1307" operator="containsText" text="URGENTE">
      <formula>NOT(ISERROR(SEARCH(("URGENTE"),(K1395))))</formula>
    </cfRule>
  </conditionalFormatting>
  <conditionalFormatting sqref="K1395:L1396 V1396">
    <cfRule type="containsText" dxfId="6325" priority="1308" operator="containsText" text="URGENTE">
      <formula>NOT(ISERROR(SEARCH(("URGENTE"),(K1395))))</formula>
    </cfRule>
  </conditionalFormatting>
  <conditionalFormatting sqref="K1395:L1396 V1396">
    <cfRule type="containsText" dxfId="6324" priority="1309" operator="containsText" text="URGENTE">
      <formula>NOT(ISERROR(SEARCH(("URGENTE"),(K1395))))</formula>
    </cfRule>
  </conditionalFormatting>
  <conditionalFormatting sqref="K1395:K1396">
    <cfRule type="containsText" dxfId="6323" priority="1310" operator="containsText" text="VIGENTE">
      <formula>NOT(ISERROR(SEARCH(("VIGENTE"),(K1395))))</formula>
    </cfRule>
  </conditionalFormatting>
  <conditionalFormatting sqref="K1395:K1396">
    <cfRule type="containsText" dxfId="6322" priority="1311" operator="containsText" text="URGENTE">
      <formula>NOT(ISERROR(SEARCH(("URGENTE"),(K1395))))</formula>
    </cfRule>
  </conditionalFormatting>
  <conditionalFormatting sqref="K1395:K1396">
    <cfRule type="containsText" dxfId="6321" priority="1312" operator="containsText" text="PROVIDÊNCIAS">
      <formula>NOT(ISERROR(SEARCH(("PROVIDÊNCIAS"),(K1395))))</formula>
    </cfRule>
  </conditionalFormatting>
  <conditionalFormatting sqref="K1395:K1396">
    <cfRule type="containsText" dxfId="6320" priority="1313" operator="containsText" text="ENCERRADO">
      <formula>NOT(ISERROR(SEARCH(("ENCERRADO"),(K1395))))</formula>
    </cfRule>
  </conditionalFormatting>
  <conditionalFormatting sqref="K1395:K1396">
    <cfRule type="containsText" dxfId="6319" priority="1314" operator="containsText" text="URGENTE">
      <formula>NOT(ISERROR(SEARCH(("URGENTE"),(K1395))))</formula>
    </cfRule>
  </conditionalFormatting>
  <conditionalFormatting sqref="K1395:K1396">
    <cfRule type="containsText" dxfId="6318" priority="1315" operator="containsText" text="URGENTE">
      <formula>NOT(ISERROR(SEARCH(("URGENTE"),(K1395))))</formula>
    </cfRule>
  </conditionalFormatting>
  <conditionalFormatting sqref="K1395:K1396">
    <cfRule type="containsText" dxfId="6317" priority="1316" operator="containsText" text="URGENTE">
      <formula>NOT(ISERROR(SEARCH(("URGENTE"),(K1395))))</formula>
    </cfRule>
  </conditionalFormatting>
  <conditionalFormatting sqref="K1395:K1396">
    <cfRule type="containsText" dxfId="6316" priority="1317" operator="containsText" text="URGENTE">
      <formula>NOT(ISERROR(SEARCH(("URGENTE"),(K1395))))</formula>
    </cfRule>
  </conditionalFormatting>
  <conditionalFormatting sqref="K1395:K1396">
    <cfRule type="containsText" dxfId="6315" priority="1318" operator="containsText" text="URGENTE">
      <formula>NOT(ISERROR(SEARCH(("URGENTE"),(K1395))))</formula>
    </cfRule>
  </conditionalFormatting>
  <conditionalFormatting sqref="K1395:K1396">
    <cfRule type="containsText" dxfId="6314" priority="1319" operator="containsText" text="URGENTE">
      <formula>NOT(ISERROR(SEARCH(("URGENTE"),(K1395))))</formula>
    </cfRule>
  </conditionalFormatting>
  <conditionalFormatting sqref="K1395:K1396">
    <cfRule type="containsText" dxfId="6313" priority="1320" operator="containsText" text="ENCERRADO">
      <formula>NOT(ISERROR(SEARCH(("ENCERRADO"),(K1395))))</formula>
    </cfRule>
  </conditionalFormatting>
  <conditionalFormatting sqref="K1395:K1396">
    <cfRule type="containsText" dxfId="6312" priority="1321" operator="containsText" text="PROVIDÊNCIAS">
      <formula>NOT(ISERROR(SEARCH(("PROVIDÊNCIAS"),(K1395))))</formula>
    </cfRule>
  </conditionalFormatting>
  <conditionalFormatting sqref="K1395:K1396">
    <cfRule type="containsText" dxfId="6311" priority="1322" operator="containsText" text="URGENTE">
      <formula>NOT(ISERROR(SEARCH(("URGENTE"),(K1395))))</formula>
    </cfRule>
  </conditionalFormatting>
  <conditionalFormatting sqref="K1395:K1396">
    <cfRule type="containsText" dxfId="6310" priority="1323" operator="containsText" text="VIGENTE">
      <formula>NOT(ISERROR(SEARCH(("VIGENTE"),(K1395))))</formula>
    </cfRule>
  </conditionalFormatting>
  <conditionalFormatting sqref="K1388">
    <cfRule type="containsText" dxfId="6309" priority="1324" operator="containsText" text="VIGENTE">
      <formula>NOT(ISERROR(SEARCH(("VIGENTE"),(K1388))))</formula>
    </cfRule>
  </conditionalFormatting>
  <conditionalFormatting sqref="K1388">
    <cfRule type="containsText" dxfId="6308" priority="1325" operator="containsText" text="URGENTE">
      <formula>NOT(ISERROR(SEARCH(("URGENTE"),(K1388))))</formula>
    </cfRule>
  </conditionalFormatting>
  <conditionalFormatting sqref="K1388">
    <cfRule type="containsText" dxfId="6307" priority="1326" operator="containsText" text="PROVIDÊNCIAS">
      <formula>NOT(ISERROR(SEARCH(("PROVIDÊNCIAS"),(K1388))))</formula>
    </cfRule>
  </conditionalFormatting>
  <conditionalFormatting sqref="K1388">
    <cfRule type="containsText" dxfId="6306" priority="1327" operator="containsText" text="ENCERRADO">
      <formula>NOT(ISERROR(SEARCH(("ENCERRADO"),(K1388))))</formula>
    </cfRule>
  </conditionalFormatting>
  <conditionalFormatting sqref="K1388">
    <cfRule type="containsText" dxfId="6305" priority="1328" operator="containsText" text="URGENTE">
      <formula>NOT(ISERROR(SEARCH(("URGENTE"),(K1388))))</formula>
    </cfRule>
  </conditionalFormatting>
  <conditionalFormatting sqref="K1388">
    <cfRule type="containsText" dxfId="6304" priority="1329" operator="containsText" text="URGENTE">
      <formula>NOT(ISERROR(SEARCH(("URGENTE"),(K1388))))</formula>
    </cfRule>
  </conditionalFormatting>
  <conditionalFormatting sqref="K1388">
    <cfRule type="containsText" dxfId="6303" priority="1330" operator="containsText" text="URGENTE">
      <formula>NOT(ISERROR(SEARCH(("URGENTE"),(K1388))))</formula>
    </cfRule>
  </conditionalFormatting>
  <conditionalFormatting sqref="K1388">
    <cfRule type="containsText" dxfId="6302" priority="1331" operator="containsText" text="URGENTE">
      <formula>NOT(ISERROR(SEARCH(("URGENTE"),(K1388))))</formula>
    </cfRule>
  </conditionalFormatting>
  <conditionalFormatting sqref="K1388">
    <cfRule type="containsText" dxfId="6301" priority="1332" operator="containsText" text="URGENTE">
      <formula>NOT(ISERROR(SEARCH(("URGENTE"),(K1388))))</formula>
    </cfRule>
  </conditionalFormatting>
  <conditionalFormatting sqref="K1388">
    <cfRule type="containsText" dxfId="6300" priority="1333" operator="containsText" text="URGENTE">
      <formula>NOT(ISERROR(SEARCH(("URGENTE"),(K1388))))</formula>
    </cfRule>
  </conditionalFormatting>
  <conditionalFormatting sqref="K1388">
    <cfRule type="containsText" dxfId="6299" priority="1334" operator="containsText" text="ENCERRADO">
      <formula>NOT(ISERROR(SEARCH(("ENCERRADO"),(K1388))))</formula>
    </cfRule>
  </conditionalFormatting>
  <conditionalFormatting sqref="K1388">
    <cfRule type="containsText" dxfId="6298" priority="1335" operator="containsText" text="PROVIDÊNCIAS">
      <formula>NOT(ISERROR(SEARCH(("PROVIDÊNCIAS"),(K1388))))</formula>
    </cfRule>
  </conditionalFormatting>
  <conditionalFormatting sqref="K1388">
    <cfRule type="containsText" dxfId="6297" priority="1336" operator="containsText" text="URGENTE">
      <formula>NOT(ISERROR(SEARCH(("URGENTE"),(K1388))))</formula>
    </cfRule>
  </conditionalFormatting>
  <conditionalFormatting sqref="K1388">
    <cfRule type="containsText" dxfId="6296" priority="1337" operator="containsText" text="VIGENTE">
      <formula>NOT(ISERROR(SEARCH(("VIGENTE"),(K1388))))</formula>
    </cfRule>
  </conditionalFormatting>
  <conditionalFormatting sqref="K1388">
    <cfRule type="containsText" dxfId="6295" priority="1338" operator="containsText" text="VIGENTE">
      <formula>NOT(ISERROR(SEARCH(("VIGENTE"),(K1388))))</formula>
    </cfRule>
  </conditionalFormatting>
  <conditionalFormatting sqref="K1388">
    <cfRule type="containsText" dxfId="6294" priority="1339" operator="containsText" text="URGENTE">
      <formula>NOT(ISERROR(SEARCH(("URGENTE"),(K1388))))</formula>
    </cfRule>
  </conditionalFormatting>
  <conditionalFormatting sqref="K1388">
    <cfRule type="containsText" dxfId="6293" priority="1340" operator="containsText" text="PROVIDÊNCIAS">
      <formula>NOT(ISERROR(SEARCH(("PROVIDÊNCIAS"),(K1388))))</formula>
    </cfRule>
  </conditionalFormatting>
  <conditionalFormatting sqref="K1388">
    <cfRule type="containsText" dxfId="6292" priority="1341" operator="containsText" text="ENCERRADO">
      <formula>NOT(ISERROR(SEARCH(("ENCERRADO"),(K1388))))</formula>
    </cfRule>
  </conditionalFormatting>
  <conditionalFormatting sqref="K1388">
    <cfRule type="containsText" dxfId="6291" priority="1342" operator="containsText" text="URGENTE">
      <formula>NOT(ISERROR(SEARCH(("URGENTE"),(K1388))))</formula>
    </cfRule>
  </conditionalFormatting>
  <conditionalFormatting sqref="K1388">
    <cfRule type="containsText" dxfId="6290" priority="1343" operator="containsText" text="URGENTE">
      <formula>NOT(ISERROR(SEARCH(("URGENTE"),(K1388))))</formula>
    </cfRule>
  </conditionalFormatting>
  <conditionalFormatting sqref="K1388">
    <cfRule type="containsText" dxfId="6289" priority="1344" operator="containsText" text="URGENTE">
      <formula>NOT(ISERROR(SEARCH(("URGENTE"),(K1388))))</formula>
    </cfRule>
  </conditionalFormatting>
  <conditionalFormatting sqref="K859">
    <cfRule type="containsText" dxfId="6288" priority="1345" operator="containsText" text="VIGENTE">
      <formula>NOT(ISERROR(SEARCH(("VIGENTE"),(K859))))</formula>
    </cfRule>
  </conditionalFormatting>
  <conditionalFormatting sqref="K859">
    <cfRule type="containsText" dxfId="6287" priority="1346" operator="containsText" text="URGENTE">
      <formula>NOT(ISERROR(SEARCH(("URGENTE"),(K859))))</formula>
    </cfRule>
  </conditionalFormatting>
  <conditionalFormatting sqref="K859">
    <cfRule type="containsText" dxfId="6286" priority="1347" operator="containsText" text="PROVIDÊNCIAS">
      <formula>NOT(ISERROR(SEARCH(("PROVIDÊNCIAS"),(K859))))</formula>
    </cfRule>
  </conditionalFormatting>
  <conditionalFormatting sqref="K859">
    <cfRule type="containsText" dxfId="6285" priority="1348" operator="containsText" text="ENCERRADO">
      <formula>NOT(ISERROR(SEARCH(("ENCERRADO"),(K859))))</formula>
    </cfRule>
  </conditionalFormatting>
  <conditionalFormatting sqref="K859">
    <cfRule type="containsText" dxfId="6284" priority="1349" operator="containsText" text="URGENTE">
      <formula>NOT(ISERROR(SEARCH(("URGENTE"),(K859))))</formula>
    </cfRule>
  </conditionalFormatting>
  <conditionalFormatting sqref="K859">
    <cfRule type="containsText" dxfId="6283" priority="1350" operator="containsText" text="URGENTE">
      <formula>NOT(ISERROR(SEARCH(("URGENTE"),(K859))))</formula>
    </cfRule>
  </conditionalFormatting>
  <conditionalFormatting sqref="K859">
    <cfRule type="containsText" dxfId="6282" priority="1351" operator="containsText" text="URGENTE">
      <formula>NOT(ISERROR(SEARCH(("URGENTE"),(K859))))</formula>
    </cfRule>
  </conditionalFormatting>
  <conditionalFormatting sqref="K859">
    <cfRule type="containsText" dxfId="6281" priority="1352" operator="containsText" text="URGENTE">
      <formula>NOT(ISERROR(SEARCH(("URGENTE"),(K859))))</formula>
    </cfRule>
  </conditionalFormatting>
  <conditionalFormatting sqref="K859">
    <cfRule type="containsText" dxfId="6280" priority="1353" operator="containsText" text="URGENTE">
      <formula>NOT(ISERROR(SEARCH(("URGENTE"),(K859))))</formula>
    </cfRule>
  </conditionalFormatting>
  <conditionalFormatting sqref="K859">
    <cfRule type="containsText" dxfId="6279" priority="1354" operator="containsText" text="URGENTE">
      <formula>NOT(ISERROR(SEARCH(("URGENTE"),(K859))))</formula>
    </cfRule>
  </conditionalFormatting>
  <conditionalFormatting sqref="K859">
    <cfRule type="containsText" dxfId="6278" priority="1355" operator="containsText" text="ENCERRADO">
      <formula>NOT(ISERROR(SEARCH(("ENCERRADO"),(K859))))</formula>
    </cfRule>
  </conditionalFormatting>
  <conditionalFormatting sqref="K859">
    <cfRule type="containsText" dxfId="6277" priority="1356" operator="containsText" text="PROVIDÊNCIAS">
      <formula>NOT(ISERROR(SEARCH(("PROVIDÊNCIAS"),(K859))))</formula>
    </cfRule>
  </conditionalFormatting>
  <conditionalFormatting sqref="K859">
    <cfRule type="containsText" dxfId="6276" priority="1357" operator="containsText" text="URGENTE">
      <formula>NOT(ISERROR(SEARCH(("URGENTE"),(K859))))</formula>
    </cfRule>
  </conditionalFormatting>
  <conditionalFormatting sqref="K859">
    <cfRule type="containsText" dxfId="6275" priority="1358" operator="containsText" text="VIGENTE">
      <formula>NOT(ISERROR(SEARCH(("VIGENTE"),(K859))))</formula>
    </cfRule>
  </conditionalFormatting>
  <conditionalFormatting sqref="K859">
    <cfRule type="containsText" dxfId="6274" priority="1359" operator="containsText" text="VIGENTE">
      <formula>NOT(ISERROR(SEARCH(("VIGENTE"),(K859))))</formula>
    </cfRule>
  </conditionalFormatting>
  <conditionalFormatting sqref="K859">
    <cfRule type="containsText" dxfId="6273" priority="1360" operator="containsText" text="URGENTE">
      <formula>NOT(ISERROR(SEARCH(("URGENTE"),(K859))))</formula>
    </cfRule>
  </conditionalFormatting>
  <conditionalFormatting sqref="K859">
    <cfRule type="containsText" dxfId="6272" priority="1361" operator="containsText" text="PROVIDÊNCIAS">
      <formula>NOT(ISERROR(SEARCH(("PROVIDÊNCIAS"),(K859))))</formula>
    </cfRule>
  </conditionalFormatting>
  <conditionalFormatting sqref="K859">
    <cfRule type="containsText" dxfId="6271" priority="1362" operator="containsText" text="ENCERRADO">
      <formula>NOT(ISERROR(SEARCH(("ENCERRADO"),(K859))))</formula>
    </cfRule>
  </conditionalFormatting>
  <conditionalFormatting sqref="K859">
    <cfRule type="containsText" dxfId="6270" priority="1363" operator="containsText" text="URGENTE">
      <formula>NOT(ISERROR(SEARCH(("URGENTE"),(K859))))</formula>
    </cfRule>
  </conditionalFormatting>
  <conditionalFormatting sqref="K859">
    <cfRule type="containsText" dxfId="6269" priority="1364" operator="containsText" text="URGENTE">
      <formula>NOT(ISERROR(SEARCH(("URGENTE"),(K859))))</formula>
    </cfRule>
  </conditionalFormatting>
  <conditionalFormatting sqref="K859">
    <cfRule type="containsText" dxfId="6268" priority="1365" operator="containsText" text="URGENTE">
      <formula>NOT(ISERROR(SEARCH(("URGENTE"),(K859))))</formula>
    </cfRule>
  </conditionalFormatting>
  <conditionalFormatting sqref="K1443:L1444">
    <cfRule type="containsText" dxfId="6267" priority="1366" operator="containsText" text="VIGENTE">
      <formula>NOT(ISERROR(SEARCH(("VIGENTE"),(K1443))))</formula>
    </cfRule>
  </conditionalFormatting>
  <conditionalFormatting sqref="K1443:L1444">
    <cfRule type="containsText" dxfId="6266" priority="1367" operator="containsText" text="URGENTE">
      <formula>NOT(ISERROR(SEARCH(("URGENTE"),(K1443))))</formula>
    </cfRule>
  </conditionalFormatting>
  <conditionalFormatting sqref="K1443:L1444">
    <cfRule type="containsText" dxfId="6265" priority="1368" operator="containsText" text="PROVIDÊNCIAS">
      <formula>NOT(ISERROR(SEARCH(("PROVIDÊNCIAS"),(K1443))))</formula>
    </cfRule>
  </conditionalFormatting>
  <conditionalFormatting sqref="K1443:L1444">
    <cfRule type="containsText" dxfId="6264" priority="1369" operator="containsText" text="ENCERRADO">
      <formula>NOT(ISERROR(SEARCH(("ENCERRADO"),(K1443))))</formula>
    </cfRule>
  </conditionalFormatting>
  <conditionalFormatting sqref="K1443:L1444">
    <cfRule type="containsText" dxfId="6263" priority="1370" operator="containsText" text="URGENTE">
      <formula>NOT(ISERROR(SEARCH(("URGENTE"),(K1443))))</formula>
    </cfRule>
  </conditionalFormatting>
  <conditionalFormatting sqref="K1443:L1444">
    <cfRule type="containsText" dxfId="6262" priority="1371" operator="containsText" text="URGENTE">
      <formula>NOT(ISERROR(SEARCH(("URGENTE"),(K1443))))</formula>
    </cfRule>
  </conditionalFormatting>
  <conditionalFormatting sqref="K1443:L1444">
    <cfRule type="containsText" dxfId="6261" priority="1372" operator="containsText" text="URGENTE">
      <formula>NOT(ISERROR(SEARCH(("URGENTE"),(K1443))))</formula>
    </cfRule>
  </conditionalFormatting>
  <conditionalFormatting sqref="K1443:K1444">
    <cfRule type="containsText" dxfId="6260" priority="1373" operator="containsText" text="VIGENTE">
      <formula>NOT(ISERROR(SEARCH(("VIGENTE"),(K1443))))</formula>
    </cfRule>
  </conditionalFormatting>
  <conditionalFormatting sqref="K1443:K1444">
    <cfRule type="containsText" dxfId="6259" priority="1374" operator="containsText" text="URGENTE">
      <formula>NOT(ISERROR(SEARCH(("URGENTE"),(K1443))))</formula>
    </cfRule>
  </conditionalFormatting>
  <conditionalFormatting sqref="K1443:K1444">
    <cfRule type="containsText" dxfId="6258" priority="1375" operator="containsText" text="PROVIDÊNCIAS">
      <formula>NOT(ISERROR(SEARCH(("PROVIDÊNCIAS"),(K1443))))</formula>
    </cfRule>
  </conditionalFormatting>
  <conditionalFormatting sqref="K1443:K1444">
    <cfRule type="containsText" dxfId="6257" priority="1376" operator="containsText" text="ENCERRADO">
      <formula>NOT(ISERROR(SEARCH(("ENCERRADO"),(K1443))))</formula>
    </cfRule>
  </conditionalFormatting>
  <conditionalFormatting sqref="K1443:K1444">
    <cfRule type="containsText" dxfId="6256" priority="1377" operator="containsText" text="URGENTE">
      <formula>NOT(ISERROR(SEARCH(("URGENTE"),(K1443))))</formula>
    </cfRule>
  </conditionalFormatting>
  <conditionalFormatting sqref="K1443:K1444">
    <cfRule type="containsText" dxfId="6255" priority="1378" operator="containsText" text="URGENTE">
      <formula>NOT(ISERROR(SEARCH(("URGENTE"),(K1443))))</formula>
    </cfRule>
  </conditionalFormatting>
  <conditionalFormatting sqref="K1443:K1444">
    <cfRule type="containsText" dxfId="6254" priority="1379" operator="containsText" text="URGENTE">
      <formula>NOT(ISERROR(SEARCH(("URGENTE"),(K1443))))</formula>
    </cfRule>
  </conditionalFormatting>
  <conditionalFormatting sqref="K1443:K1444">
    <cfRule type="containsText" dxfId="6253" priority="1380" operator="containsText" text="URGENTE">
      <formula>NOT(ISERROR(SEARCH(("URGENTE"),(K1443))))</formula>
    </cfRule>
  </conditionalFormatting>
  <conditionalFormatting sqref="K1443:K1444">
    <cfRule type="containsText" dxfId="6252" priority="1381" operator="containsText" text="URGENTE">
      <formula>NOT(ISERROR(SEARCH(("URGENTE"),(K1443))))</formula>
    </cfRule>
  </conditionalFormatting>
  <conditionalFormatting sqref="K1443:K1444">
    <cfRule type="containsText" dxfId="6251" priority="1382" operator="containsText" text="URGENTE">
      <formula>NOT(ISERROR(SEARCH(("URGENTE"),(K1443))))</formula>
    </cfRule>
  </conditionalFormatting>
  <conditionalFormatting sqref="K1443:K1444">
    <cfRule type="containsText" dxfId="6250" priority="1383" operator="containsText" text="ENCERRADO">
      <formula>NOT(ISERROR(SEARCH(("ENCERRADO"),(K1443))))</formula>
    </cfRule>
  </conditionalFormatting>
  <conditionalFormatting sqref="K1443:K1444">
    <cfRule type="containsText" dxfId="6249" priority="1384" operator="containsText" text="PROVIDÊNCIAS">
      <formula>NOT(ISERROR(SEARCH(("PROVIDÊNCIAS"),(K1443))))</formula>
    </cfRule>
  </conditionalFormatting>
  <conditionalFormatting sqref="K1443:K1444">
    <cfRule type="containsText" dxfId="6248" priority="1385" operator="containsText" text="URGENTE">
      <formula>NOT(ISERROR(SEARCH(("URGENTE"),(K1443))))</formula>
    </cfRule>
  </conditionalFormatting>
  <conditionalFormatting sqref="K1443:K1444">
    <cfRule type="containsText" dxfId="6247" priority="1386" operator="containsText" text="VIGENTE">
      <formula>NOT(ISERROR(SEARCH(("VIGENTE"),(K1443))))</formula>
    </cfRule>
  </conditionalFormatting>
  <conditionalFormatting sqref="K1220">
    <cfRule type="containsText" dxfId="6246" priority="1387" operator="containsText" text="VIGENTE">
      <formula>NOT(ISERROR(SEARCH(("VIGENTE"),(K1220))))</formula>
    </cfRule>
  </conditionalFormatting>
  <conditionalFormatting sqref="K1220">
    <cfRule type="containsText" dxfId="6245" priority="1388" operator="containsText" text="URGENTE">
      <formula>NOT(ISERROR(SEARCH(("URGENTE"),(K1220))))</formula>
    </cfRule>
  </conditionalFormatting>
  <conditionalFormatting sqref="K1220">
    <cfRule type="containsText" dxfId="6244" priority="1389" operator="containsText" text="PROVIDÊNCIAS">
      <formula>NOT(ISERROR(SEARCH(("PROVIDÊNCIAS"),(K1220))))</formula>
    </cfRule>
  </conditionalFormatting>
  <conditionalFormatting sqref="K1220">
    <cfRule type="containsText" dxfId="6243" priority="1390" operator="containsText" text="ENCERRADO">
      <formula>NOT(ISERROR(SEARCH(("ENCERRADO"),(K1220))))</formula>
    </cfRule>
  </conditionalFormatting>
  <conditionalFormatting sqref="K1220">
    <cfRule type="containsText" dxfId="6242" priority="1391" operator="containsText" text="URGENTE">
      <formula>NOT(ISERROR(SEARCH(("URGENTE"),(K1220))))</formula>
    </cfRule>
  </conditionalFormatting>
  <conditionalFormatting sqref="K1220">
    <cfRule type="containsText" dxfId="6241" priority="1392" operator="containsText" text="URGENTE">
      <formula>NOT(ISERROR(SEARCH(("URGENTE"),(K1220))))</formula>
    </cfRule>
  </conditionalFormatting>
  <conditionalFormatting sqref="K1220">
    <cfRule type="containsText" dxfId="6240" priority="1393" operator="containsText" text="URGENTE">
      <formula>NOT(ISERROR(SEARCH(("URGENTE"),(K1220))))</formula>
    </cfRule>
  </conditionalFormatting>
  <conditionalFormatting sqref="K1220">
    <cfRule type="containsText" dxfId="6239" priority="1394" operator="containsText" text="URGENTE">
      <formula>NOT(ISERROR(SEARCH(("URGENTE"),(K1220))))</formula>
    </cfRule>
  </conditionalFormatting>
  <conditionalFormatting sqref="K1220">
    <cfRule type="containsText" dxfId="6238" priority="1395" operator="containsText" text="URGENTE">
      <formula>NOT(ISERROR(SEARCH(("URGENTE"),(K1220))))</formula>
    </cfRule>
  </conditionalFormatting>
  <conditionalFormatting sqref="K1220">
    <cfRule type="containsText" dxfId="6237" priority="1396" operator="containsText" text="URGENTE">
      <formula>NOT(ISERROR(SEARCH(("URGENTE"),(K1220))))</formula>
    </cfRule>
  </conditionalFormatting>
  <conditionalFormatting sqref="K1220">
    <cfRule type="containsText" dxfId="6236" priority="1397" operator="containsText" text="ENCERRADO">
      <formula>NOT(ISERROR(SEARCH(("ENCERRADO"),(K1220))))</formula>
    </cfRule>
  </conditionalFormatting>
  <conditionalFormatting sqref="K1220">
    <cfRule type="containsText" dxfId="6235" priority="1398" operator="containsText" text="PROVIDÊNCIAS">
      <formula>NOT(ISERROR(SEARCH(("PROVIDÊNCIAS"),(K1220))))</formula>
    </cfRule>
  </conditionalFormatting>
  <conditionalFormatting sqref="K1220">
    <cfRule type="containsText" dxfId="6234" priority="1399" operator="containsText" text="URGENTE">
      <formula>NOT(ISERROR(SEARCH(("URGENTE"),(K1220))))</formula>
    </cfRule>
  </conditionalFormatting>
  <conditionalFormatting sqref="K1220">
    <cfRule type="containsText" dxfId="6233" priority="1400" operator="containsText" text="VIGENTE">
      <formula>NOT(ISERROR(SEARCH(("VIGENTE"),(K1220))))</formula>
    </cfRule>
  </conditionalFormatting>
  <conditionalFormatting sqref="K1220">
    <cfRule type="containsText" dxfId="6232" priority="1401" operator="containsText" text="VIGENTE">
      <formula>NOT(ISERROR(SEARCH(("VIGENTE"),(K1220))))</formula>
    </cfRule>
  </conditionalFormatting>
  <conditionalFormatting sqref="K1220">
    <cfRule type="containsText" dxfId="6231" priority="1402" operator="containsText" text="URGENTE">
      <formula>NOT(ISERROR(SEARCH(("URGENTE"),(K1220))))</formula>
    </cfRule>
  </conditionalFormatting>
  <conditionalFormatting sqref="K1220">
    <cfRule type="containsText" dxfId="6230" priority="1403" operator="containsText" text="PROVIDÊNCIAS">
      <formula>NOT(ISERROR(SEARCH(("PROVIDÊNCIAS"),(K1220))))</formula>
    </cfRule>
  </conditionalFormatting>
  <conditionalFormatting sqref="K1220">
    <cfRule type="containsText" dxfId="6229" priority="1404" operator="containsText" text="ENCERRADO">
      <formula>NOT(ISERROR(SEARCH(("ENCERRADO"),(K1220))))</formula>
    </cfRule>
  </conditionalFormatting>
  <conditionalFormatting sqref="K1220">
    <cfRule type="containsText" dxfId="6228" priority="1405" operator="containsText" text="URGENTE">
      <formula>NOT(ISERROR(SEARCH(("URGENTE"),(K1220))))</formula>
    </cfRule>
  </conditionalFormatting>
  <conditionalFormatting sqref="K1220">
    <cfRule type="containsText" dxfId="6227" priority="1406" operator="containsText" text="URGENTE">
      <formula>NOT(ISERROR(SEARCH(("URGENTE"),(K1220))))</formula>
    </cfRule>
  </conditionalFormatting>
  <conditionalFormatting sqref="K1220">
    <cfRule type="containsText" dxfId="6226" priority="1407" operator="containsText" text="URGENTE">
      <formula>NOT(ISERROR(SEARCH(("URGENTE"),(K1220))))</formula>
    </cfRule>
  </conditionalFormatting>
  <conditionalFormatting sqref="K1402:K1404 L1404 T1404">
    <cfRule type="containsText" dxfId="6225" priority="1408" operator="containsText" text="VIGENTE">
      <formula>NOT(ISERROR(SEARCH(("VIGENTE"),(K1402))))</formula>
    </cfRule>
  </conditionalFormatting>
  <conditionalFormatting sqref="K1402:K1404 L1404 T1404">
    <cfRule type="containsText" dxfId="6224" priority="1409" operator="containsText" text="URGENTE">
      <formula>NOT(ISERROR(SEARCH(("URGENTE"),(K1402))))</formula>
    </cfRule>
  </conditionalFormatting>
  <conditionalFormatting sqref="K1402:K1404 L1404 T1404">
    <cfRule type="containsText" dxfId="6223" priority="1410" operator="containsText" text="PROVIDÊNCIAS">
      <formula>NOT(ISERROR(SEARCH(("PROVIDÊNCIAS"),(K1402))))</formula>
    </cfRule>
  </conditionalFormatting>
  <conditionalFormatting sqref="K1402:K1404 L1404 T1404">
    <cfRule type="containsText" dxfId="6222" priority="1411" operator="containsText" text="ENCERRADO">
      <formula>NOT(ISERROR(SEARCH(("ENCERRADO"),(K1402))))</formula>
    </cfRule>
  </conditionalFormatting>
  <conditionalFormatting sqref="K1402:K1404 L1404 T1404">
    <cfRule type="containsText" dxfId="6221" priority="1412" operator="containsText" text="URGENTE">
      <formula>NOT(ISERROR(SEARCH(("URGENTE"),(K1402))))</formula>
    </cfRule>
  </conditionalFormatting>
  <conditionalFormatting sqref="K1402:K1404 L1404 T1404">
    <cfRule type="containsText" dxfId="6220" priority="1413" operator="containsText" text="URGENTE">
      <formula>NOT(ISERROR(SEARCH(("URGENTE"),(K1402))))</formula>
    </cfRule>
  </conditionalFormatting>
  <conditionalFormatting sqref="K1402:K1404 L1404 T1404">
    <cfRule type="containsText" dxfId="6219" priority="1414" operator="containsText" text="URGENTE">
      <formula>NOT(ISERROR(SEARCH(("URGENTE"),(K1402))))</formula>
    </cfRule>
  </conditionalFormatting>
  <conditionalFormatting sqref="K1402:K1404">
    <cfRule type="containsText" dxfId="6218" priority="1415" operator="containsText" text="VIGENTE">
      <formula>NOT(ISERROR(SEARCH(("VIGENTE"),(K1402))))</formula>
    </cfRule>
  </conditionalFormatting>
  <conditionalFormatting sqref="K1402:K1404">
    <cfRule type="containsText" dxfId="6217" priority="1416" operator="containsText" text="URGENTE">
      <formula>NOT(ISERROR(SEARCH(("URGENTE"),(K1402))))</formula>
    </cfRule>
  </conditionalFormatting>
  <conditionalFormatting sqref="K1402:K1404">
    <cfRule type="containsText" dxfId="6216" priority="1417" operator="containsText" text="PROVIDÊNCIAS">
      <formula>NOT(ISERROR(SEARCH(("PROVIDÊNCIAS"),(K1402))))</formula>
    </cfRule>
  </conditionalFormatting>
  <conditionalFormatting sqref="K1402:K1404">
    <cfRule type="containsText" dxfId="6215" priority="1418" operator="containsText" text="ENCERRADO">
      <formula>NOT(ISERROR(SEARCH(("ENCERRADO"),(K1402))))</formula>
    </cfRule>
  </conditionalFormatting>
  <conditionalFormatting sqref="K1402:K1404">
    <cfRule type="containsText" dxfId="6214" priority="1419" operator="containsText" text="URGENTE">
      <formula>NOT(ISERROR(SEARCH(("URGENTE"),(K1402))))</formula>
    </cfRule>
  </conditionalFormatting>
  <conditionalFormatting sqref="K1402:K1404">
    <cfRule type="containsText" dxfId="6213" priority="1420" operator="containsText" text="URGENTE">
      <formula>NOT(ISERROR(SEARCH(("URGENTE"),(K1402))))</formula>
    </cfRule>
  </conditionalFormatting>
  <conditionalFormatting sqref="K1402:K1404">
    <cfRule type="containsText" dxfId="6212" priority="1421" operator="containsText" text="URGENTE">
      <formula>NOT(ISERROR(SEARCH(("URGENTE"),(K1402))))</formula>
    </cfRule>
  </conditionalFormatting>
  <conditionalFormatting sqref="K1402:K1404">
    <cfRule type="containsText" dxfId="6211" priority="1422" operator="containsText" text="URGENTE">
      <formula>NOT(ISERROR(SEARCH(("URGENTE"),(K1402))))</formula>
    </cfRule>
  </conditionalFormatting>
  <conditionalFormatting sqref="K1402:K1404">
    <cfRule type="containsText" dxfId="6210" priority="1423" operator="containsText" text="URGENTE">
      <formula>NOT(ISERROR(SEARCH(("URGENTE"),(K1402))))</formula>
    </cfRule>
  </conditionalFormatting>
  <conditionalFormatting sqref="K1402:K1404">
    <cfRule type="containsText" dxfId="6209" priority="1424" operator="containsText" text="URGENTE">
      <formula>NOT(ISERROR(SEARCH(("URGENTE"),(K1402))))</formula>
    </cfRule>
  </conditionalFormatting>
  <conditionalFormatting sqref="K1402:K1404">
    <cfRule type="containsText" dxfId="6208" priority="1425" operator="containsText" text="ENCERRADO">
      <formula>NOT(ISERROR(SEARCH(("ENCERRADO"),(K1402))))</formula>
    </cfRule>
  </conditionalFormatting>
  <conditionalFormatting sqref="K1402:K1404">
    <cfRule type="containsText" dxfId="6207" priority="1426" operator="containsText" text="PROVIDÊNCIAS">
      <formula>NOT(ISERROR(SEARCH(("PROVIDÊNCIAS"),(K1402))))</formula>
    </cfRule>
  </conditionalFormatting>
  <conditionalFormatting sqref="K1402:K1404">
    <cfRule type="containsText" dxfId="6206" priority="1427" operator="containsText" text="URGENTE">
      <formula>NOT(ISERROR(SEARCH(("URGENTE"),(K1402))))</formula>
    </cfRule>
  </conditionalFormatting>
  <conditionalFormatting sqref="K1402:K1404">
    <cfRule type="containsText" dxfId="6205" priority="1428" operator="containsText" text="VIGENTE">
      <formula>NOT(ISERROR(SEARCH(("VIGENTE"),(K1402))))</formula>
    </cfRule>
  </conditionalFormatting>
  <conditionalFormatting sqref="K1435:L1435">
    <cfRule type="containsText" dxfId="6204" priority="1429" operator="containsText" text="URGENTE">
      <formula>NOT(ISERROR(SEARCH(("URGENTE"),(K1435))))</formula>
    </cfRule>
  </conditionalFormatting>
  <conditionalFormatting sqref="K1435:L1435">
    <cfRule type="containsText" dxfId="6203" priority="1430" operator="containsText" text="URGENTE">
      <formula>NOT(ISERROR(SEARCH(("URGENTE"),(K1435))))</formula>
    </cfRule>
  </conditionalFormatting>
  <conditionalFormatting sqref="K1435:L1435">
    <cfRule type="containsText" dxfId="6202" priority="1431" operator="containsText" text="URGENTE">
      <formula>NOT(ISERROR(SEARCH(("URGENTE"),(K1435))))</formula>
    </cfRule>
  </conditionalFormatting>
  <conditionalFormatting sqref="K1435:L1435">
    <cfRule type="containsText" dxfId="6201" priority="1432" operator="containsText" text="ENCERRADO">
      <formula>NOT(ISERROR(SEARCH(("ENCERRADO"),(K1435))))</formula>
    </cfRule>
  </conditionalFormatting>
  <conditionalFormatting sqref="K1435:L1435">
    <cfRule type="containsText" dxfId="6200" priority="1433" operator="containsText" text="PROVIDÊNCIAS">
      <formula>NOT(ISERROR(SEARCH(("PROVIDÊNCIAS"),(K1435))))</formula>
    </cfRule>
  </conditionalFormatting>
  <conditionalFormatting sqref="K1435:L1435">
    <cfRule type="containsText" dxfId="6199" priority="1434" operator="containsText" text="URGENTE">
      <formula>NOT(ISERROR(SEARCH(("URGENTE"),(K1435))))</formula>
    </cfRule>
  </conditionalFormatting>
  <conditionalFormatting sqref="K1435:L1435">
    <cfRule type="containsText" dxfId="6198" priority="1435" operator="containsText" text="VIGENTE">
      <formula>NOT(ISERROR(SEARCH(("VIGENTE"),(K1435))))</formula>
    </cfRule>
  </conditionalFormatting>
  <conditionalFormatting sqref="K1435">
    <cfRule type="containsText" dxfId="6197" priority="1436" operator="containsText" text="VIGENTE">
      <formula>NOT(ISERROR(SEARCH(("VIGENTE"),(K1435))))</formula>
    </cfRule>
  </conditionalFormatting>
  <conditionalFormatting sqref="K1435">
    <cfRule type="containsText" dxfId="6196" priority="1437" operator="containsText" text="URGENTE">
      <formula>NOT(ISERROR(SEARCH(("URGENTE"),(K1435))))</formula>
    </cfRule>
  </conditionalFormatting>
  <conditionalFormatting sqref="K1435">
    <cfRule type="containsText" dxfId="6195" priority="1438" operator="containsText" text="PROVIDÊNCIAS">
      <formula>NOT(ISERROR(SEARCH(("PROVIDÊNCIAS"),(K1435))))</formula>
    </cfRule>
  </conditionalFormatting>
  <conditionalFormatting sqref="K1435">
    <cfRule type="containsText" dxfId="6194" priority="1439" operator="containsText" text="ENCERRADO">
      <formula>NOT(ISERROR(SEARCH(("ENCERRADO"),(K1435))))</formula>
    </cfRule>
  </conditionalFormatting>
  <conditionalFormatting sqref="K1435">
    <cfRule type="containsText" dxfId="6193" priority="1440" operator="containsText" text="URGENTE">
      <formula>NOT(ISERROR(SEARCH(("URGENTE"),(K1435))))</formula>
    </cfRule>
  </conditionalFormatting>
  <conditionalFormatting sqref="K1435">
    <cfRule type="containsText" dxfId="6192" priority="1441" operator="containsText" text="URGENTE">
      <formula>NOT(ISERROR(SEARCH(("URGENTE"),(K1435))))</formula>
    </cfRule>
  </conditionalFormatting>
  <conditionalFormatting sqref="K1435">
    <cfRule type="containsText" dxfId="6191" priority="1442" operator="containsText" text="URGENTE">
      <formula>NOT(ISERROR(SEARCH(("URGENTE"),(K1435))))</formula>
    </cfRule>
  </conditionalFormatting>
  <conditionalFormatting sqref="K1435">
    <cfRule type="containsText" dxfId="6190" priority="1443" operator="containsText" text="URGENTE">
      <formula>NOT(ISERROR(SEARCH(("URGENTE"),(K1435))))</formula>
    </cfRule>
  </conditionalFormatting>
  <conditionalFormatting sqref="K1435">
    <cfRule type="containsText" dxfId="6189" priority="1444" operator="containsText" text="URGENTE">
      <formula>NOT(ISERROR(SEARCH(("URGENTE"),(K1435))))</formula>
    </cfRule>
  </conditionalFormatting>
  <conditionalFormatting sqref="K1435">
    <cfRule type="containsText" dxfId="6188" priority="1445" operator="containsText" text="URGENTE">
      <formula>NOT(ISERROR(SEARCH(("URGENTE"),(K1435))))</formula>
    </cfRule>
  </conditionalFormatting>
  <conditionalFormatting sqref="K1435">
    <cfRule type="containsText" dxfId="6187" priority="1446" operator="containsText" text="ENCERRADO">
      <formula>NOT(ISERROR(SEARCH(("ENCERRADO"),(K1435))))</formula>
    </cfRule>
  </conditionalFormatting>
  <conditionalFormatting sqref="K1435">
    <cfRule type="containsText" dxfId="6186" priority="1447" operator="containsText" text="PROVIDÊNCIAS">
      <formula>NOT(ISERROR(SEARCH(("PROVIDÊNCIAS"),(K1435))))</formula>
    </cfRule>
  </conditionalFormatting>
  <conditionalFormatting sqref="K1435">
    <cfRule type="containsText" dxfId="6185" priority="1448" operator="containsText" text="URGENTE">
      <formula>NOT(ISERROR(SEARCH(("URGENTE"),(K1435))))</formula>
    </cfRule>
  </conditionalFormatting>
  <conditionalFormatting sqref="K1435">
    <cfRule type="containsText" dxfId="6184" priority="1449" operator="containsText" text="VIGENTE">
      <formula>NOT(ISERROR(SEARCH(("VIGENTE"),(K1435))))</formula>
    </cfRule>
  </conditionalFormatting>
  <conditionalFormatting sqref="K1232">
    <cfRule type="containsText" dxfId="6183" priority="1450" operator="containsText" text="URGENTE">
      <formula>NOT(ISERROR(SEARCH(("URGENTE"),(K1232))))</formula>
    </cfRule>
  </conditionalFormatting>
  <conditionalFormatting sqref="K1232">
    <cfRule type="containsText" dxfId="6182" priority="1451" operator="containsText" text="URGENTE">
      <formula>NOT(ISERROR(SEARCH(("URGENTE"),(K1232))))</formula>
    </cfRule>
  </conditionalFormatting>
  <conditionalFormatting sqref="K1232">
    <cfRule type="containsText" dxfId="6181" priority="1452" operator="containsText" text="URGENTE">
      <formula>NOT(ISERROR(SEARCH(("URGENTE"),(K1232))))</formula>
    </cfRule>
  </conditionalFormatting>
  <conditionalFormatting sqref="K1232">
    <cfRule type="containsText" dxfId="6180" priority="1453" operator="containsText" text="ENCERRADO">
      <formula>NOT(ISERROR(SEARCH(("ENCERRADO"),(K1232))))</formula>
    </cfRule>
  </conditionalFormatting>
  <conditionalFormatting sqref="K1232">
    <cfRule type="containsText" dxfId="6179" priority="1454" operator="containsText" text="PROVIDÊNCIAS">
      <formula>NOT(ISERROR(SEARCH(("PROVIDÊNCIAS"),(K1232))))</formula>
    </cfRule>
  </conditionalFormatting>
  <conditionalFormatting sqref="K1232">
    <cfRule type="containsText" dxfId="6178" priority="1455" operator="containsText" text="URGENTE">
      <formula>NOT(ISERROR(SEARCH(("URGENTE"),(K1232))))</formula>
    </cfRule>
  </conditionalFormatting>
  <conditionalFormatting sqref="K1232">
    <cfRule type="containsText" dxfId="6177" priority="1456" operator="containsText" text="VIGENTE">
      <formula>NOT(ISERROR(SEARCH(("VIGENTE"),(K1232))))</formula>
    </cfRule>
  </conditionalFormatting>
  <conditionalFormatting sqref="K1232">
    <cfRule type="containsText" dxfId="6176" priority="1457" operator="containsText" text="VIGENTE">
      <formula>NOT(ISERROR(SEARCH(("VIGENTE"),(K1232))))</formula>
    </cfRule>
  </conditionalFormatting>
  <conditionalFormatting sqref="K1232">
    <cfRule type="containsText" dxfId="6175" priority="1458" operator="containsText" text="URGENTE">
      <formula>NOT(ISERROR(SEARCH(("URGENTE"),(K1232))))</formula>
    </cfRule>
  </conditionalFormatting>
  <conditionalFormatting sqref="K1232">
    <cfRule type="containsText" dxfId="6174" priority="1459" operator="containsText" text="PROVIDÊNCIAS">
      <formula>NOT(ISERROR(SEARCH(("PROVIDÊNCIAS"),(K1232))))</formula>
    </cfRule>
  </conditionalFormatting>
  <conditionalFormatting sqref="K1232">
    <cfRule type="containsText" dxfId="6173" priority="1460" operator="containsText" text="ENCERRADO">
      <formula>NOT(ISERROR(SEARCH(("ENCERRADO"),(K1232))))</formula>
    </cfRule>
  </conditionalFormatting>
  <conditionalFormatting sqref="K1232">
    <cfRule type="containsText" dxfId="6172" priority="1461" operator="containsText" text="URGENTE">
      <formula>NOT(ISERROR(SEARCH(("URGENTE"),(K1232))))</formula>
    </cfRule>
  </conditionalFormatting>
  <conditionalFormatting sqref="K1232">
    <cfRule type="containsText" dxfId="6171" priority="1462" operator="containsText" text="URGENTE">
      <formula>NOT(ISERROR(SEARCH(("URGENTE"),(K1232))))</formula>
    </cfRule>
  </conditionalFormatting>
  <conditionalFormatting sqref="K1232">
    <cfRule type="containsText" dxfId="6170" priority="1463" operator="containsText" text="URGENTE">
      <formula>NOT(ISERROR(SEARCH(("URGENTE"),(K1232))))</formula>
    </cfRule>
  </conditionalFormatting>
  <conditionalFormatting sqref="K1232">
    <cfRule type="containsText" dxfId="6169" priority="1464" operator="containsText" text="URGENTE">
      <formula>NOT(ISERROR(SEARCH(("URGENTE"),(K1232))))</formula>
    </cfRule>
  </conditionalFormatting>
  <conditionalFormatting sqref="K1232">
    <cfRule type="containsText" dxfId="6168" priority="1465" operator="containsText" text="URGENTE">
      <formula>NOT(ISERROR(SEARCH(("URGENTE"),(K1232))))</formula>
    </cfRule>
  </conditionalFormatting>
  <conditionalFormatting sqref="K1232">
    <cfRule type="containsText" dxfId="6167" priority="1466" operator="containsText" text="URGENTE">
      <formula>NOT(ISERROR(SEARCH(("URGENTE"),(K1232))))</formula>
    </cfRule>
  </conditionalFormatting>
  <conditionalFormatting sqref="K1232">
    <cfRule type="containsText" dxfId="6166" priority="1467" operator="containsText" text="ENCERRADO">
      <formula>NOT(ISERROR(SEARCH(("ENCERRADO"),(K1232))))</formula>
    </cfRule>
  </conditionalFormatting>
  <conditionalFormatting sqref="K1232">
    <cfRule type="containsText" dxfId="6165" priority="1468" operator="containsText" text="PROVIDÊNCIAS">
      <formula>NOT(ISERROR(SEARCH(("PROVIDÊNCIAS"),(K1232))))</formula>
    </cfRule>
  </conditionalFormatting>
  <conditionalFormatting sqref="K1232">
    <cfRule type="containsText" dxfId="6164" priority="1469" operator="containsText" text="URGENTE">
      <formula>NOT(ISERROR(SEARCH(("URGENTE"),(K1232))))</formula>
    </cfRule>
  </conditionalFormatting>
  <conditionalFormatting sqref="K1232">
    <cfRule type="containsText" dxfId="6163" priority="1470" operator="containsText" text="VIGENTE">
      <formula>NOT(ISERROR(SEARCH(("VIGENTE"),(K1232))))</formula>
    </cfRule>
  </conditionalFormatting>
  <conditionalFormatting sqref="K1182">
    <cfRule type="containsText" dxfId="6162" priority="1471" operator="containsText" text="URGENTE">
      <formula>NOT(ISERROR(SEARCH(("URGENTE"),(K1182))))</formula>
    </cfRule>
  </conditionalFormatting>
  <conditionalFormatting sqref="K1182">
    <cfRule type="containsText" dxfId="6161" priority="1472" operator="containsText" text="URGENTE">
      <formula>NOT(ISERROR(SEARCH(("URGENTE"),(K1182))))</formula>
    </cfRule>
  </conditionalFormatting>
  <conditionalFormatting sqref="K1182">
    <cfRule type="containsText" dxfId="6160" priority="1473" operator="containsText" text="URGENTE">
      <formula>NOT(ISERROR(SEARCH(("URGENTE"),(K1182))))</formula>
    </cfRule>
  </conditionalFormatting>
  <conditionalFormatting sqref="K1182">
    <cfRule type="containsText" dxfId="6159" priority="1474" operator="containsText" text="ENCERRADO">
      <formula>NOT(ISERROR(SEARCH(("ENCERRADO"),(K1182))))</formula>
    </cfRule>
  </conditionalFormatting>
  <conditionalFormatting sqref="K1182">
    <cfRule type="containsText" dxfId="6158" priority="1475" operator="containsText" text="PROVIDÊNCIAS">
      <formula>NOT(ISERROR(SEARCH(("PROVIDÊNCIAS"),(K1182))))</formula>
    </cfRule>
  </conditionalFormatting>
  <conditionalFormatting sqref="K1182">
    <cfRule type="containsText" dxfId="6157" priority="1476" operator="containsText" text="URGENTE">
      <formula>NOT(ISERROR(SEARCH(("URGENTE"),(K1182))))</formula>
    </cfRule>
  </conditionalFormatting>
  <conditionalFormatting sqref="K1182">
    <cfRule type="containsText" dxfId="6156" priority="1477" operator="containsText" text="VIGENTE">
      <formula>NOT(ISERROR(SEARCH(("VIGENTE"),(K1182))))</formula>
    </cfRule>
  </conditionalFormatting>
  <conditionalFormatting sqref="K1182">
    <cfRule type="containsText" dxfId="6155" priority="1478" operator="containsText" text="VIGENTE">
      <formula>NOT(ISERROR(SEARCH(("VIGENTE"),(K1182))))</formula>
    </cfRule>
  </conditionalFormatting>
  <conditionalFormatting sqref="K1182">
    <cfRule type="containsText" dxfId="6154" priority="1479" operator="containsText" text="URGENTE">
      <formula>NOT(ISERROR(SEARCH(("URGENTE"),(K1182))))</formula>
    </cfRule>
  </conditionalFormatting>
  <conditionalFormatting sqref="K1182">
    <cfRule type="containsText" dxfId="6153" priority="1480" operator="containsText" text="PROVIDÊNCIAS">
      <formula>NOT(ISERROR(SEARCH(("PROVIDÊNCIAS"),(K1182))))</formula>
    </cfRule>
  </conditionalFormatting>
  <conditionalFormatting sqref="K1182">
    <cfRule type="containsText" dxfId="6152" priority="1481" operator="containsText" text="ENCERRADO">
      <formula>NOT(ISERROR(SEARCH(("ENCERRADO"),(K1182))))</formula>
    </cfRule>
  </conditionalFormatting>
  <conditionalFormatting sqref="K1182">
    <cfRule type="containsText" dxfId="6151" priority="1482" operator="containsText" text="URGENTE">
      <formula>NOT(ISERROR(SEARCH(("URGENTE"),(K1182))))</formula>
    </cfRule>
  </conditionalFormatting>
  <conditionalFormatting sqref="K1182">
    <cfRule type="containsText" dxfId="6150" priority="1483" operator="containsText" text="URGENTE">
      <formula>NOT(ISERROR(SEARCH(("URGENTE"),(K1182))))</formula>
    </cfRule>
  </conditionalFormatting>
  <conditionalFormatting sqref="K1182">
    <cfRule type="containsText" dxfId="6149" priority="1484" operator="containsText" text="URGENTE">
      <formula>NOT(ISERROR(SEARCH(("URGENTE"),(K1182))))</formula>
    </cfRule>
  </conditionalFormatting>
  <conditionalFormatting sqref="K1182">
    <cfRule type="containsText" dxfId="6148" priority="1485" operator="containsText" text="URGENTE">
      <formula>NOT(ISERROR(SEARCH(("URGENTE"),(K1182))))</formula>
    </cfRule>
  </conditionalFormatting>
  <conditionalFormatting sqref="K1182">
    <cfRule type="containsText" dxfId="6147" priority="1486" operator="containsText" text="URGENTE">
      <formula>NOT(ISERROR(SEARCH(("URGENTE"),(K1182))))</formula>
    </cfRule>
  </conditionalFormatting>
  <conditionalFormatting sqref="K1182">
    <cfRule type="containsText" dxfId="6146" priority="1487" operator="containsText" text="URGENTE">
      <formula>NOT(ISERROR(SEARCH(("URGENTE"),(K1182))))</formula>
    </cfRule>
  </conditionalFormatting>
  <conditionalFormatting sqref="K1182">
    <cfRule type="containsText" dxfId="6145" priority="1488" operator="containsText" text="ENCERRADO">
      <formula>NOT(ISERROR(SEARCH(("ENCERRADO"),(K1182))))</formula>
    </cfRule>
  </conditionalFormatting>
  <conditionalFormatting sqref="K1182">
    <cfRule type="containsText" dxfId="6144" priority="1489" operator="containsText" text="PROVIDÊNCIAS">
      <formula>NOT(ISERROR(SEARCH(("PROVIDÊNCIAS"),(K1182))))</formula>
    </cfRule>
  </conditionalFormatting>
  <conditionalFormatting sqref="K1182">
    <cfRule type="containsText" dxfId="6143" priority="1490" operator="containsText" text="URGENTE">
      <formula>NOT(ISERROR(SEARCH(("URGENTE"),(K1182))))</formula>
    </cfRule>
  </conditionalFormatting>
  <conditionalFormatting sqref="K1182">
    <cfRule type="containsText" dxfId="6142" priority="1491" operator="containsText" text="VIGENTE">
      <formula>NOT(ISERROR(SEARCH(("VIGENTE"),(K1182))))</formula>
    </cfRule>
  </conditionalFormatting>
  <conditionalFormatting sqref="K1389">
    <cfRule type="containsText" dxfId="6141" priority="1492" operator="containsText" text="VIGENTE">
      <formula>NOT(ISERROR(SEARCH(("VIGENTE"),(K1389))))</formula>
    </cfRule>
  </conditionalFormatting>
  <conditionalFormatting sqref="K1389">
    <cfRule type="containsText" dxfId="6140" priority="1493" operator="containsText" text="URGENTE">
      <formula>NOT(ISERROR(SEARCH(("URGENTE"),(K1389))))</formula>
    </cfRule>
  </conditionalFormatting>
  <conditionalFormatting sqref="K1389">
    <cfRule type="containsText" dxfId="6139" priority="1494" operator="containsText" text="PROVIDÊNCIAS">
      <formula>NOT(ISERROR(SEARCH(("PROVIDÊNCIAS"),(K1389))))</formula>
    </cfRule>
  </conditionalFormatting>
  <conditionalFormatting sqref="K1389">
    <cfRule type="containsText" dxfId="6138" priority="1495" operator="containsText" text="ENCERRADO">
      <formula>NOT(ISERROR(SEARCH(("ENCERRADO"),(K1389))))</formula>
    </cfRule>
  </conditionalFormatting>
  <conditionalFormatting sqref="K1389">
    <cfRule type="containsText" dxfId="6137" priority="1496" operator="containsText" text="URGENTE">
      <formula>NOT(ISERROR(SEARCH(("URGENTE"),(K1389))))</formula>
    </cfRule>
  </conditionalFormatting>
  <conditionalFormatting sqref="K1389">
    <cfRule type="containsText" dxfId="6136" priority="1497" operator="containsText" text="URGENTE">
      <formula>NOT(ISERROR(SEARCH(("URGENTE"),(K1389))))</formula>
    </cfRule>
  </conditionalFormatting>
  <conditionalFormatting sqref="K1389">
    <cfRule type="containsText" dxfId="6135" priority="1498" operator="containsText" text="URGENTE">
      <formula>NOT(ISERROR(SEARCH(("URGENTE"),(K1389))))</formula>
    </cfRule>
  </conditionalFormatting>
  <conditionalFormatting sqref="K1389">
    <cfRule type="containsText" dxfId="6134" priority="1499" operator="containsText" text="URGENTE">
      <formula>NOT(ISERROR(SEARCH(("URGENTE"),(K1389))))</formula>
    </cfRule>
  </conditionalFormatting>
  <conditionalFormatting sqref="K1389">
    <cfRule type="containsText" dxfId="6133" priority="1500" operator="containsText" text="URGENTE">
      <formula>NOT(ISERROR(SEARCH(("URGENTE"),(K1389))))</formula>
    </cfRule>
  </conditionalFormatting>
  <conditionalFormatting sqref="K1389">
    <cfRule type="containsText" dxfId="6132" priority="1501" operator="containsText" text="URGENTE">
      <formula>NOT(ISERROR(SEARCH(("URGENTE"),(K1389))))</formula>
    </cfRule>
  </conditionalFormatting>
  <conditionalFormatting sqref="K1389">
    <cfRule type="containsText" dxfId="6131" priority="1502" operator="containsText" text="ENCERRADO">
      <formula>NOT(ISERROR(SEARCH(("ENCERRADO"),(K1389))))</formula>
    </cfRule>
  </conditionalFormatting>
  <conditionalFormatting sqref="K1389">
    <cfRule type="containsText" dxfId="6130" priority="1503" operator="containsText" text="PROVIDÊNCIAS">
      <formula>NOT(ISERROR(SEARCH(("PROVIDÊNCIAS"),(K1389))))</formula>
    </cfRule>
  </conditionalFormatting>
  <conditionalFormatting sqref="K1389">
    <cfRule type="containsText" dxfId="6129" priority="1504" operator="containsText" text="URGENTE">
      <formula>NOT(ISERROR(SEARCH(("URGENTE"),(K1389))))</formula>
    </cfRule>
  </conditionalFormatting>
  <conditionalFormatting sqref="K1389">
    <cfRule type="containsText" dxfId="6128" priority="1505" operator="containsText" text="VIGENTE">
      <formula>NOT(ISERROR(SEARCH(("VIGENTE"),(K1389))))</formula>
    </cfRule>
  </conditionalFormatting>
  <conditionalFormatting sqref="K1389">
    <cfRule type="containsText" dxfId="6127" priority="1506" operator="containsText" text="VIGENTE">
      <formula>NOT(ISERROR(SEARCH(("VIGENTE"),(K1389))))</formula>
    </cfRule>
  </conditionalFormatting>
  <conditionalFormatting sqref="K1389">
    <cfRule type="containsText" dxfId="6126" priority="1507" operator="containsText" text="URGENTE">
      <formula>NOT(ISERROR(SEARCH(("URGENTE"),(K1389))))</formula>
    </cfRule>
  </conditionalFormatting>
  <conditionalFormatting sqref="K1389">
    <cfRule type="containsText" dxfId="6125" priority="1508" operator="containsText" text="PROVIDÊNCIAS">
      <formula>NOT(ISERROR(SEARCH(("PROVIDÊNCIAS"),(K1389))))</formula>
    </cfRule>
  </conditionalFormatting>
  <conditionalFormatting sqref="K1389">
    <cfRule type="containsText" dxfId="6124" priority="1509" operator="containsText" text="ENCERRADO">
      <formula>NOT(ISERROR(SEARCH(("ENCERRADO"),(K1389))))</formula>
    </cfRule>
  </conditionalFormatting>
  <conditionalFormatting sqref="K1389">
    <cfRule type="containsText" dxfId="6123" priority="1510" operator="containsText" text="URGENTE">
      <formula>NOT(ISERROR(SEARCH(("URGENTE"),(K1389))))</formula>
    </cfRule>
  </conditionalFormatting>
  <conditionalFormatting sqref="K1389">
    <cfRule type="containsText" dxfId="6122" priority="1511" operator="containsText" text="URGENTE">
      <formula>NOT(ISERROR(SEARCH(("URGENTE"),(K1389))))</formula>
    </cfRule>
  </conditionalFormatting>
  <conditionalFormatting sqref="K1389">
    <cfRule type="containsText" dxfId="6121" priority="1512" operator="containsText" text="URGENTE">
      <formula>NOT(ISERROR(SEARCH(("URGENTE"),(K1389))))</formula>
    </cfRule>
  </conditionalFormatting>
  <conditionalFormatting sqref="K1340:K1342">
    <cfRule type="containsText" dxfId="6120" priority="1513" operator="containsText" text="VIGENTE">
      <formula>NOT(ISERROR(SEARCH(("VIGENTE"),(K1340))))</formula>
    </cfRule>
  </conditionalFormatting>
  <conditionalFormatting sqref="K1340:K1342">
    <cfRule type="containsText" dxfId="6119" priority="1514" operator="containsText" text="URGENTE">
      <formula>NOT(ISERROR(SEARCH(("URGENTE"),(K1340))))</formula>
    </cfRule>
  </conditionalFormatting>
  <conditionalFormatting sqref="K1340:K1342">
    <cfRule type="containsText" dxfId="6118" priority="1515" operator="containsText" text="PROVIDÊNCIAS">
      <formula>NOT(ISERROR(SEARCH(("PROVIDÊNCIAS"),(K1340))))</formula>
    </cfRule>
  </conditionalFormatting>
  <conditionalFormatting sqref="K1340:K1342">
    <cfRule type="containsText" dxfId="6117" priority="1516" operator="containsText" text="ENCERRADO">
      <formula>NOT(ISERROR(SEARCH(("ENCERRADO"),(K1340))))</formula>
    </cfRule>
  </conditionalFormatting>
  <conditionalFormatting sqref="K1340:K1342">
    <cfRule type="containsText" dxfId="6116" priority="1517" operator="containsText" text="URGENTE">
      <formula>NOT(ISERROR(SEARCH(("URGENTE"),(K1340))))</formula>
    </cfRule>
  </conditionalFormatting>
  <conditionalFormatting sqref="K1340:K1342">
    <cfRule type="containsText" dxfId="6115" priority="1518" operator="containsText" text="URGENTE">
      <formula>NOT(ISERROR(SEARCH(("URGENTE"),(K1340))))</formula>
    </cfRule>
  </conditionalFormatting>
  <conditionalFormatting sqref="K1340:K1342">
    <cfRule type="containsText" dxfId="6114" priority="1519" operator="containsText" text="URGENTE">
      <formula>NOT(ISERROR(SEARCH(("URGENTE"),(K1340))))</formula>
    </cfRule>
  </conditionalFormatting>
  <conditionalFormatting sqref="K1340:K1342">
    <cfRule type="containsText" dxfId="6113" priority="1520" operator="containsText" text="URGENTE">
      <formula>NOT(ISERROR(SEARCH(("URGENTE"),(K1340))))</formula>
    </cfRule>
  </conditionalFormatting>
  <conditionalFormatting sqref="K1340:K1342">
    <cfRule type="containsText" dxfId="6112" priority="1521" operator="containsText" text="URGENTE">
      <formula>NOT(ISERROR(SEARCH(("URGENTE"),(K1340))))</formula>
    </cfRule>
  </conditionalFormatting>
  <conditionalFormatting sqref="K1340:K1342">
    <cfRule type="containsText" dxfId="6111" priority="1522" operator="containsText" text="URGENTE">
      <formula>NOT(ISERROR(SEARCH(("URGENTE"),(K1340))))</formula>
    </cfRule>
  </conditionalFormatting>
  <conditionalFormatting sqref="K1340:K1342">
    <cfRule type="containsText" dxfId="6110" priority="1523" operator="containsText" text="ENCERRADO">
      <formula>NOT(ISERROR(SEARCH(("ENCERRADO"),(K1340))))</formula>
    </cfRule>
  </conditionalFormatting>
  <conditionalFormatting sqref="K1340:K1342">
    <cfRule type="containsText" dxfId="6109" priority="1524" operator="containsText" text="PROVIDÊNCIAS">
      <formula>NOT(ISERROR(SEARCH(("PROVIDÊNCIAS"),(K1340))))</formula>
    </cfRule>
  </conditionalFormatting>
  <conditionalFormatting sqref="K1340:K1342">
    <cfRule type="containsText" dxfId="6108" priority="1525" operator="containsText" text="URGENTE">
      <formula>NOT(ISERROR(SEARCH(("URGENTE"),(K1340))))</formula>
    </cfRule>
  </conditionalFormatting>
  <conditionalFormatting sqref="K1340:K1342">
    <cfRule type="containsText" dxfId="6107" priority="1526" operator="containsText" text="VIGENTE">
      <formula>NOT(ISERROR(SEARCH(("VIGENTE"),(K1340))))</formula>
    </cfRule>
  </conditionalFormatting>
  <conditionalFormatting sqref="K1340:K1342">
    <cfRule type="containsText" dxfId="6106" priority="1527" operator="containsText" text="VIGENTE">
      <formula>NOT(ISERROR(SEARCH(("VIGENTE"),(K1340))))</formula>
    </cfRule>
  </conditionalFormatting>
  <conditionalFormatting sqref="K1340:K1342">
    <cfRule type="containsText" dxfId="6105" priority="1528" operator="containsText" text="URGENTE">
      <formula>NOT(ISERROR(SEARCH(("URGENTE"),(K1340))))</formula>
    </cfRule>
  </conditionalFormatting>
  <conditionalFormatting sqref="K1340:K1342">
    <cfRule type="containsText" dxfId="6104" priority="1529" operator="containsText" text="PROVIDÊNCIAS">
      <formula>NOT(ISERROR(SEARCH(("PROVIDÊNCIAS"),(K1340))))</formula>
    </cfRule>
  </conditionalFormatting>
  <conditionalFormatting sqref="K1340:K1342">
    <cfRule type="containsText" dxfId="6103" priority="1530" operator="containsText" text="ENCERRADO">
      <formula>NOT(ISERROR(SEARCH(("ENCERRADO"),(K1340))))</formula>
    </cfRule>
  </conditionalFormatting>
  <conditionalFormatting sqref="K1340:K1342">
    <cfRule type="containsText" dxfId="6102" priority="1531" operator="containsText" text="URGENTE">
      <formula>NOT(ISERROR(SEARCH(("URGENTE"),(K1340))))</formula>
    </cfRule>
  </conditionalFormatting>
  <conditionalFormatting sqref="K1340:K1342">
    <cfRule type="containsText" dxfId="6101" priority="1532" operator="containsText" text="URGENTE">
      <formula>NOT(ISERROR(SEARCH(("URGENTE"),(K1340))))</formula>
    </cfRule>
  </conditionalFormatting>
  <conditionalFormatting sqref="K1340:K1342">
    <cfRule type="containsText" dxfId="6100" priority="1533" operator="containsText" text="URGENTE">
      <formula>NOT(ISERROR(SEARCH(("URGENTE"),(K1340))))</formula>
    </cfRule>
  </conditionalFormatting>
  <conditionalFormatting sqref="K653:K654">
    <cfRule type="containsText" dxfId="6099" priority="1534" operator="containsText" text="VIGENTE">
      <formula>NOT(ISERROR(SEARCH(("VIGENTE"),(K653))))</formula>
    </cfRule>
  </conditionalFormatting>
  <conditionalFormatting sqref="K653:K654">
    <cfRule type="containsText" dxfId="6098" priority="1535" operator="containsText" text="URGENTE">
      <formula>NOT(ISERROR(SEARCH(("URGENTE"),(K653))))</formula>
    </cfRule>
  </conditionalFormatting>
  <conditionalFormatting sqref="K653:K654">
    <cfRule type="containsText" dxfId="6097" priority="1536" operator="containsText" text="PROVIDÊNCIAS">
      <formula>NOT(ISERROR(SEARCH(("PROVIDÊNCIAS"),(K653))))</formula>
    </cfRule>
  </conditionalFormatting>
  <conditionalFormatting sqref="K653:K654">
    <cfRule type="containsText" dxfId="6096" priority="1537" operator="containsText" text="ENCERRADO">
      <formula>NOT(ISERROR(SEARCH(("ENCERRADO"),(K653))))</formula>
    </cfRule>
  </conditionalFormatting>
  <conditionalFormatting sqref="K653:K654">
    <cfRule type="containsText" dxfId="6095" priority="1538" operator="containsText" text="URGENTE">
      <formula>NOT(ISERROR(SEARCH(("URGENTE"),(K653))))</formula>
    </cfRule>
  </conditionalFormatting>
  <conditionalFormatting sqref="K653:K654">
    <cfRule type="containsText" dxfId="6094" priority="1539" operator="containsText" text="URGENTE">
      <formula>NOT(ISERROR(SEARCH(("URGENTE"),(K653))))</formula>
    </cfRule>
  </conditionalFormatting>
  <conditionalFormatting sqref="K653:K654">
    <cfRule type="containsText" dxfId="6093" priority="1540" operator="containsText" text="URGENTE">
      <formula>NOT(ISERROR(SEARCH(("URGENTE"),(K653))))</formula>
    </cfRule>
  </conditionalFormatting>
  <conditionalFormatting sqref="K653:K654">
    <cfRule type="containsText" dxfId="6092" priority="1541" operator="containsText" text="URGENTE">
      <formula>NOT(ISERROR(SEARCH(("URGENTE"),(K653))))</formula>
    </cfRule>
  </conditionalFormatting>
  <conditionalFormatting sqref="K653:K654">
    <cfRule type="containsText" dxfId="6091" priority="1542" operator="containsText" text="URGENTE">
      <formula>NOT(ISERROR(SEARCH(("URGENTE"),(K653))))</formula>
    </cfRule>
  </conditionalFormatting>
  <conditionalFormatting sqref="K653:K654">
    <cfRule type="containsText" dxfId="6090" priority="1543" operator="containsText" text="URGENTE">
      <formula>NOT(ISERROR(SEARCH(("URGENTE"),(K653))))</formula>
    </cfRule>
  </conditionalFormatting>
  <conditionalFormatting sqref="K653:K654">
    <cfRule type="containsText" dxfId="6089" priority="1544" operator="containsText" text="ENCERRADO">
      <formula>NOT(ISERROR(SEARCH(("ENCERRADO"),(K653))))</formula>
    </cfRule>
  </conditionalFormatting>
  <conditionalFormatting sqref="K653:K654">
    <cfRule type="containsText" dxfId="6088" priority="1545" operator="containsText" text="PROVIDÊNCIAS">
      <formula>NOT(ISERROR(SEARCH(("PROVIDÊNCIAS"),(K653))))</formula>
    </cfRule>
  </conditionalFormatting>
  <conditionalFormatting sqref="K653:K654">
    <cfRule type="containsText" dxfId="6087" priority="1546" operator="containsText" text="URGENTE">
      <formula>NOT(ISERROR(SEARCH(("URGENTE"),(K653))))</formula>
    </cfRule>
  </conditionalFormatting>
  <conditionalFormatting sqref="K653:K654">
    <cfRule type="containsText" dxfId="6086" priority="1547" operator="containsText" text="VIGENTE">
      <formula>NOT(ISERROR(SEARCH(("VIGENTE"),(K653))))</formula>
    </cfRule>
  </conditionalFormatting>
  <conditionalFormatting sqref="K653:K654">
    <cfRule type="containsText" dxfId="6085" priority="1548" operator="containsText" text="VIGENTE">
      <formula>NOT(ISERROR(SEARCH(("VIGENTE"),(K653))))</formula>
    </cfRule>
  </conditionalFormatting>
  <conditionalFormatting sqref="K653:K654">
    <cfRule type="containsText" dxfId="6084" priority="1549" operator="containsText" text="URGENTE">
      <formula>NOT(ISERROR(SEARCH(("URGENTE"),(K653))))</formula>
    </cfRule>
  </conditionalFormatting>
  <conditionalFormatting sqref="K653:K654">
    <cfRule type="containsText" dxfId="6083" priority="1550" operator="containsText" text="PROVIDÊNCIAS">
      <formula>NOT(ISERROR(SEARCH(("PROVIDÊNCIAS"),(K653))))</formula>
    </cfRule>
  </conditionalFormatting>
  <conditionalFormatting sqref="K653:K654">
    <cfRule type="containsText" dxfId="6082" priority="1551" operator="containsText" text="ENCERRADO">
      <formula>NOT(ISERROR(SEARCH(("ENCERRADO"),(K653))))</formula>
    </cfRule>
  </conditionalFormatting>
  <conditionalFormatting sqref="K653:K654">
    <cfRule type="containsText" dxfId="6081" priority="1552" operator="containsText" text="URGENTE">
      <formula>NOT(ISERROR(SEARCH(("URGENTE"),(K653))))</formula>
    </cfRule>
  </conditionalFormatting>
  <conditionalFormatting sqref="K653:K654">
    <cfRule type="containsText" dxfId="6080" priority="1553" operator="containsText" text="URGENTE">
      <formula>NOT(ISERROR(SEARCH(("URGENTE"),(K653))))</formula>
    </cfRule>
  </conditionalFormatting>
  <conditionalFormatting sqref="K653:K654">
    <cfRule type="containsText" dxfId="6079" priority="1554" operator="containsText" text="URGENTE">
      <formula>NOT(ISERROR(SEARCH(("URGENTE"),(K653))))</formula>
    </cfRule>
  </conditionalFormatting>
  <conditionalFormatting sqref="K1213">
    <cfRule type="containsText" dxfId="6078" priority="1555" operator="containsText" text="VIGENTE">
      <formula>NOT(ISERROR(SEARCH(("VIGENTE"),(K1213))))</formula>
    </cfRule>
  </conditionalFormatting>
  <conditionalFormatting sqref="K1213">
    <cfRule type="containsText" dxfId="6077" priority="1556" operator="containsText" text="URGENTE">
      <formula>NOT(ISERROR(SEARCH(("URGENTE"),(K1213))))</formula>
    </cfRule>
  </conditionalFormatting>
  <conditionalFormatting sqref="K1213">
    <cfRule type="containsText" dxfId="6076" priority="1557" operator="containsText" text="PROVIDÊNCIAS">
      <formula>NOT(ISERROR(SEARCH(("PROVIDÊNCIAS"),(K1213))))</formula>
    </cfRule>
  </conditionalFormatting>
  <conditionalFormatting sqref="K1213">
    <cfRule type="containsText" dxfId="6075" priority="1558" operator="containsText" text="ENCERRADO">
      <formula>NOT(ISERROR(SEARCH(("ENCERRADO"),(K1213))))</formula>
    </cfRule>
  </conditionalFormatting>
  <conditionalFormatting sqref="K1213">
    <cfRule type="containsText" dxfId="6074" priority="1559" operator="containsText" text="URGENTE">
      <formula>NOT(ISERROR(SEARCH(("URGENTE"),(K1213))))</formula>
    </cfRule>
  </conditionalFormatting>
  <conditionalFormatting sqref="K1213">
    <cfRule type="containsText" dxfId="6073" priority="1560" operator="containsText" text="URGENTE">
      <formula>NOT(ISERROR(SEARCH(("URGENTE"),(K1213))))</formula>
    </cfRule>
  </conditionalFormatting>
  <conditionalFormatting sqref="K1213">
    <cfRule type="containsText" dxfId="6072" priority="1561" operator="containsText" text="URGENTE">
      <formula>NOT(ISERROR(SEARCH(("URGENTE"),(K1213))))</formula>
    </cfRule>
  </conditionalFormatting>
  <conditionalFormatting sqref="K1213">
    <cfRule type="containsText" dxfId="6071" priority="1562" operator="containsText" text="VIGENTE">
      <formula>NOT(ISERROR(SEARCH(("VIGENTE"),(K1213))))</formula>
    </cfRule>
  </conditionalFormatting>
  <conditionalFormatting sqref="K1213">
    <cfRule type="containsText" dxfId="6070" priority="1563" operator="containsText" text="URGENTE">
      <formula>NOT(ISERROR(SEARCH(("URGENTE"),(K1213))))</formula>
    </cfRule>
  </conditionalFormatting>
  <conditionalFormatting sqref="K1213">
    <cfRule type="containsText" dxfId="6069" priority="1564" operator="containsText" text="PROVIDÊNCIAS">
      <formula>NOT(ISERROR(SEARCH(("PROVIDÊNCIAS"),(K1213))))</formula>
    </cfRule>
  </conditionalFormatting>
  <conditionalFormatting sqref="K1213">
    <cfRule type="containsText" dxfId="6068" priority="1565" operator="containsText" text="ENCERRADO">
      <formula>NOT(ISERROR(SEARCH(("ENCERRADO"),(K1213))))</formula>
    </cfRule>
  </conditionalFormatting>
  <conditionalFormatting sqref="K1213">
    <cfRule type="containsText" dxfId="6067" priority="1566" operator="containsText" text="URGENTE">
      <formula>NOT(ISERROR(SEARCH(("URGENTE"),(K1213))))</formula>
    </cfRule>
  </conditionalFormatting>
  <conditionalFormatting sqref="K1213">
    <cfRule type="containsText" dxfId="6066" priority="1567" operator="containsText" text="URGENTE">
      <formula>NOT(ISERROR(SEARCH(("URGENTE"),(K1213))))</formula>
    </cfRule>
  </conditionalFormatting>
  <conditionalFormatting sqref="K1213">
    <cfRule type="containsText" dxfId="6065" priority="1568" operator="containsText" text="URGENTE">
      <formula>NOT(ISERROR(SEARCH(("URGENTE"),(K1213))))</formula>
    </cfRule>
  </conditionalFormatting>
  <conditionalFormatting sqref="K1213">
    <cfRule type="containsText" dxfId="6064" priority="1569" operator="containsText" text="URGENTE">
      <formula>NOT(ISERROR(SEARCH(("URGENTE"),(K1213))))</formula>
    </cfRule>
  </conditionalFormatting>
  <conditionalFormatting sqref="K1213">
    <cfRule type="containsText" dxfId="6063" priority="1570" operator="containsText" text="URGENTE">
      <formula>NOT(ISERROR(SEARCH(("URGENTE"),(K1213))))</formula>
    </cfRule>
  </conditionalFormatting>
  <conditionalFormatting sqref="K1213">
    <cfRule type="containsText" dxfId="6062" priority="1571" operator="containsText" text="URGENTE">
      <formula>NOT(ISERROR(SEARCH(("URGENTE"),(K1213))))</formula>
    </cfRule>
  </conditionalFormatting>
  <conditionalFormatting sqref="K1213">
    <cfRule type="containsText" dxfId="6061" priority="1572" operator="containsText" text="ENCERRADO">
      <formula>NOT(ISERROR(SEARCH(("ENCERRADO"),(K1213))))</formula>
    </cfRule>
  </conditionalFormatting>
  <conditionalFormatting sqref="K1213">
    <cfRule type="containsText" dxfId="6060" priority="1573" operator="containsText" text="PROVIDÊNCIAS">
      <formula>NOT(ISERROR(SEARCH(("PROVIDÊNCIAS"),(K1213))))</formula>
    </cfRule>
  </conditionalFormatting>
  <conditionalFormatting sqref="K1213">
    <cfRule type="containsText" dxfId="6059" priority="1574" operator="containsText" text="URGENTE">
      <formula>NOT(ISERROR(SEARCH(("URGENTE"),(K1213))))</formula>
    </cfRule>
  </conditionalFormatting>
  <conditionalFormatting sqref="K1213">
    <cfRule type="containsText" dxfId="6058" priority="1575" operator="containsText" text="VIGENTE">
      <formula>NOT(ISERROR(SEARCH(("VIGENTE"),(K1213))))</formula>
    </cfRule>
  </conditionalFormatting>
  <conditionalFormatting sqref="K650">
    <cfRule type="containsText" dxfId="6057" priority="1576" operator="containsText" text="VIGENTE">
      <formula>NOT(ISERROR(SEARCH(("VIGENTE"),(K650))))</formula>
    </cfRule>
  </conditionalFormatting>
  <conditionalFormatting sqref="K650">
    <cfRule type="containsText" dxfId="6056" priority="1577" operator="containsText" text="URGENTE">
      <formula>NOT(ISERROR(SEARCH(("URGENTE"),(K650))))</formula>
    </cfRule>
  </conditionalFormatting>
  <conditionalFormatting sqref="K650">
    <cfRule type="containsText" dxfId="6055" priority="1578" operator="containsText" text="PROVIDÊNCIAS">
      <formula>NOT(ISERROR(SEARCH(("PROVIDÊNCIAS"),(K650))))</formula>
    </cfRule>
  </conditionalFormatting>
  <conditionalFormatting sqref="K650">
    <cfRule type="containsText" dxfId="6054" priority="1579" operator="containsText" text="ENCERRADO">
      <formula>NOT(ISERROR(SEARCH(("ENCERRADO"),(K650))))</formula>
    </cfRule>
  </conditionalFormatting>
  <conditionalFormatting sqref="K650">
    <cfRule type="containsText" dxfId="6053" priority="1580" operator="containsText" text="URGENTE">
      <formula>NOT(ISERROR(SEARCH(("URGENTE"),(K650))))</formula>
    </cfRule>
  </conditionalFormatting>
  <conditionalFormatting sqref="K650">
    <cfRule type="containsText" dxfId="6052" priority="1581" operator="containsText" text="URGENTE">
      <formula>NOT(ISERROR(SEARCH(("URGENTE"),(K650))))</formula>
    </cfRule>
  </conditionalFormatting>
  <conditionalFormatting sqref="K650">
    <cfRule type="containsText" dxfId="6051" priority="1582" operator="containsText" text="URGENTE">
      <formula>NOT(ISERROR(SEARCH(("URGENTE"),(K650))))</formula>
    </cfRule>
  </conditionalFormatting>
  <conditionalFormatting sqref="K650">
    <cfRule type="containsText" dxfId="6050" priority="1583" operator="containsText" text="URGENTE">
      <formula>NOT(ISERROR(SEARCH(("URGENTE"),(K650))))</formula>
    </cfRule>
  </conditionalFormatting>
  <conditionalFormatting sqref="K650">
    <cfRule type="containsText" dxfId="6049" priority="1584" operator="containsText" text="URGENTE">
      <formula>NOT(ISERROR(SEARCH(("URGENTE"),(K650))))</formula>
    </cfRule>
  </conditionalFormatting>
  <conditionalFormatting sqref="K650">
    <cfRule type="containsText" dxfId="6048" priority="1585" operator="containsText" text="URGENTE">
      <formula>NOT(ISERROR(SEARCH(("URGENTE"),(K650))))</formula>
    </cfRule>
  </conditionalFormatting>
  <conditionalFormatting sqref="K650">
    <cfRule type="containsText" dxfId="6047" priority="1586" operator="containsText" text="ENCERRADO">
      <formula>NOT(ISERROR(SEARCH(("ENCERRADO"),(K650))))</formula>
    </cfRule>
  </conditionalFormatting>
  <conditionalFormatting sqref="K650">
    <cfRule type="containsText" dxfId="6046" priority="1587" operator="containsText" text="PROVIDÊNCIAS">
      <formula>NOT(ISERROR(SEARCH(("PROVIDÊNCIAS"),(K650))))</formula>
    </cfRule>
  </conditionalFormatting>
  <conditionalFormatting sqref="K650">
    <cfRule type="containsText" dxfId="6045" priority="1588" operator="containsText" text="URGENTE">
      <formula>NOT(ISERROR(SEARCH(("URGENTE"),(K650))))</formula>
    </cfRule>
  </conditionalFormatting>
  <conditionalFormatting sqref="K650">
    <cfRule type="containsText" dxfId="6044" priority="1589" operator="containsText" text="VIGENTE">
      <formula>NOT(ISERROR(SEARCH(("VIGENTE"),(K650))))</formula>
    </cfRule>
  </conditionalFormatting>
  <conditionalFormatting sqref="K650">
    <cfRule type="containsText" dxfId="6043" priority="1590" operator="containsText" text="VIGENTE">
      <formula>NOT(ISERROR(SEARCH(("VIGENTE"),(K650))))</formula>
    </cfRule>
  </conditionalFormatting>
  <conditionalFormatting sqref="K650">
    <cfRule type="containsText" dxfId="6042" priority="1591" operator="containsText" text="URGENTE">
      <formula>NOT(ISERROR(SEARCH(("URGENTE"),(K650))))</formula>
    </cfRule>
  </conditionalFormatting>
  <conditionalFormatting sqref="K650">
    <cfRule type="containsText" dxfId="6041" priority="1592" operator="containsText" text="PROVIDÊNCIAS">
      <formula>NOT(ISERROR(SEARCH(("PROVIDÊNCIAS"),(K650))))</formula>
    </cfRule>
  </conditionalFormatting>
  <conditionalFormatting sqref="K650">
    <cfRule type="containsText" dxfId="6040" priority="1593" operator="containsText" text="ENCERRADO">
      <formula>NOT(ISERROR(SEARCH(("ENCERRADO"),(K650))))</formula>
    </cfRule>
  </conditionalFormatting>
  <conditionalFormatting sqref="K650">
    <cfRule type="containsText" dxfId="6039" priority="1594" operator="containsText" text="URGENTE">
      <formula>NOT(ISERROR(SEARCH(("URGENTE"),(K650))))</formula>
    </cfRule>
  </conditionalFormatting>
  <conditionalFormatting sqref="K650">
    <cfRule type="containsText" dxfId="6038" priority="1595" operator="containsText" text="URGENTE">
      <formula>NOT(ISERROR(SEARCH(("URGENTE"),(K650))))</formula>
    </cfRule>
  </conditionalFormatting>
  <conditionalFormatting sqref="K650">
    <cfRule type="containsText" dxfId="6037" priority="1596" operator="containsText" text="URGENTE">
      <formula>NOT(ISERROR(SEARCH(("URGENTE"),(K650))))</formula>
    </cfRule>
  </conditionalFormatting>
  <conditionalFormatting sqref="K1417:L1417">
    <cfRule type="containsText" dxfId="6036" priority="1597" operator="containsText" text="URGENTE">
      <formula>NOT(ISERROR(SEARCH(("URGENTE"),(K1417))))</formula>
    </cfRule>
  </conditionalFormatting>
  <conditionalFormatting sqref="K1417:L1417">
    <cfRule type="containsText" dxfId="6035" priority="1598" operator="containsText" text="URGENTE">
      <formula>NOT(ISERROR(SEARCH(("URGENTE"),(K1417))))</formula>
    </cfRule>
  </conditionalFormatting>
  <conditionalFormatting sqref="K1417:L1417">
    <cfRule type="containsText" dxfId="6034" priority="1599" operator="containsText" text="URGENTE">
      <formula>NOT(ISERROR(SEARCH(("URGENTE"),(K1417))))</formula>
    </cfRule>
  </conditionalFormatting>
  <conditionalFormatting sqref="K1417:L1417">
    <cfRule type="containsText" dxfId="6033" priority="1600" operator="containsText" text="ENCERRADO">
      <formula>NOT(ISERROR(SEARCH(("ENCERRADO"),(K1417))))</formula>
    </cfRule>
  </conditionalFormatting>
  <conditionalFormatting sqref="K1417:L1417">
    <cfRule type="containsText" dxfId="6032" priority="1601" operator="containsText" text="PROVIDÊNCIAS">
      <formula>NOT(ISERROR(SEARCH(("PROVIDÊNCIAS"),(K1417))))</formula>
    </cfRule>
  </conditionalFormatting>
  <conditionalFormatting sqref="K1417:L1417">
    <cfRule type="containsText" dxfId="6031" priority="1602" operator="containsText" text="URGENTE">
      <formula>NOT(ISERROR(SEARCH(("URGENTE"),(K1417))))</formula>
    </cfRule>
  </conditionalFormatting>
  <conditionalFormatting sqref="K1417:L1417">
    <cfRule type="containsText" dxfId="6030" priority="1603" operator="containsText" text="VIGENTE">
      <formula>NOT(ISERROR(SEARCH(("VIGENTE"),(K1417))))</formula>
    </cfRule>
  </conditionalFormatting>
  <conditionalFormatting sqref="K1417">
    <cfRule type="containsText" dxfId="6029" priority="1604" operator="containsText" text="VIGENTE">
      <formula>NOT(ISERROR(SEARCH(("VIGENTE"),(K1417))))</formula>
    </cfRule>
  </conditionalFormatting>
  <conditionalFormatting sqref="K1417">
    <cfRule type="containsText" dxfId="6028" priority="1605" operator="containsText" text="URGENTE">
      <formula>NOT(ISERROR(SEARCH(("URGENTE"),(K1417))))</formula>
    </cfRule>
  </conditionalFormatting>
  <conditionalFormatting sqref="K1417">
    <cfRule type="containsText" dxfId="6027" priority="1606" operator="containsText" text="PROVIDÊNCIAS">
      <formula>NOT(ISERROR(SEARCH(("PROVIDÊNCIAS"),(K1417))))</formula>
    </cfRule>
  </conditionalFormatting>
  <conditionalFormatting sqref="K1417">
    <cfRule type="containsText" dxfId="6026" priority="1607" operator="containsText" text="ENCERRADO">
      <formula>NOT(ISERROR(SEARCH(("ENCERRADO"),(K1417))))</formula>
    </cfRule>
  </conditionalFormatting>
  <conditionalFormatting sqref="K1417">
    <cfRule type="containsText" dxfId="6025" priority="1608" operator="containsText" text="URGENTE">
      <formula>NOT(ISERROR(SEARCH(("URGENTE"),(K1417))))</formula>
    </cfRule>
  </conditionalFormatting>
  <conditionalFormatting sqref="K1417">
    <cfRule type="containsText" dxfId="6024" priority="1609" operator="containsText" text="URGENTE">
      <formula>NOT(ISERROR(SEARCH(("URGENTE"),(K1417))))</formula>
    </cfRule>
  </conditionalFormatting>
  <conditionalFormatting sqref="K1417">
    <cfRule type="containsText" dxfId="6023" priority="1610" operator="containsText" text="URGENTE">
      <formula>NOT(ISERROR(SEARCH(("URGENTE"),(K1417))))</formula>
    </cfRule>
  </conditionalFormatting>
  <conditionalFormatting sqref="K1417">
    <cfRule type="containsText" dxfId="6022" priority="1611" operator="containsText" text="URGENTE">
      <formula>NOT(ISERROR(SEARCH(("URGENTE"),(K1417))))</formula>
    </cfRule>
  </conditionalFormatting>
  <conditionalFormatting sqref="K1417">
    <cfRule type="containsText" dxfId="6021" priority="1612" operator="containsText" text="URGENTE">
      <formula>NOT(ISERROR(SEARCH(("URGENTE"),(K1417))))</formula>
    </cfRule>
  </conditionalFormatting>
  <conditionalFormatting sqref="K1417">
    <cfRule type="containsText" dxfId="6020" priority="1613" operator="containsText" text="URGENTE">
      <formula>NOT(ISERROR(SEARCH(("URGENTE"),(K1417))))</formula>
    </cfRule>
  </conditionalFormatting>
  <conditionalFormatting sqref="K1417">
    <cfRule type="containsText" dxfId="6019" priority="1614" operator="containsText" text="ENCERRADO">
      <formula>NOT(ISERROR(SEARCH(("ENCERRADO"),(K1417))))</formula>
    </cfRule>
  </conditionalFormatting>
  <conditionalFormatting sqref="K1417">
    <cfRule type="containsText" dxfId="6018" priority="1615" operator="containsText" text="PROVIDÊNCIAS">
      <formula>NOT(ISERROR(SEARCH(("PROVIDÊNCIAS"),(K1417))))</formula>
    </cfRule>
  </conditionalFormatting>
  <conditionalFormatting sqref="K1417">
    <cfRule type="containsText" dxfId="6017" priority="1616" operator="containsText" text="URGENTE">
      <formula>NOT(ISERROR(SEARCH(("URGENTE"),(K1417))))</formula>
    </cfRule>
  </conditionalFormatting>
  <conditionalFormatting sqref="K1417">
    <cfRule type="containsText" dxfId="6016" priority="1617" operator="containsText" text="VIGENTE">
      <formula>NOT(ISERROR(SEARCH(("VIGENTE"),(K1417))))</formula>
    </cfRule>
  </conditionalFormatting>
  <conditionalFormatting sqref="K390:L390 N390:P390">
    <cfRule type="containsText" dxfId="6015" priority="1618" operator="containsText" text="VIGENTE">
      <formula>NOT(ISERROR(SEARCH(("VIGENTE"),(K390))))</formula>
    </cfRule>
  </conditionalFormatting>
  <conditionalFormatting sqref="K390:L390 N390:P390">
    <cfRule type="containsText" dxfId="6014" priority="1619" operator="containsText" text="URGENTE">
      <formula>NOT(ISERROR(SEARCH(("URGENTE"),(K390))))</formula>
    </cfRule>
  </conditionalFormatting>
  <conditionalFormatting sqref="K390:L390 N390:P390">
    <cfRule type="containsText" dxfId="6013" priority="1620" operator="containsText" text="PROVIDÊNCIAS">
      <formula>NOT(ISERROR(SEARCH(("PROVIDÊNCIAS"),(K390))))</formula>
    </cfRule>
  </conditionalFormatting>
  <conditionalFormatting sqref="K390:L390 N390:P390">
    <cfRule type="containsText" dxfId="6012" priority="1621" operator="containsText" text="ENCERRADO">
      <formula>NOT(ISERROR(SEARCH(("ENCERRADO"),(K390))))</formula>
    </cfRule>
  </conditionalFormatting>
  <conditionalFormatting sqref="K390:L390 N390:P390">
    <cfRule type="containsText" dxfId="6011" priority="1622" operator="containsText" text="URGENTE">
      <formula>NOT(ISERROR(SEARCH(("URGENTE"),(K390))))</formula>
    </cfRule>
  </conditionalFormatting>
  <conditionalFormatting sqref="K390:L390 N390:P390">
    <cfRule type="containsText" dxfId="6010" priority="1623" operator="containsText" text="URGENTE">
      <formula>NOT(ISERROR(SEARCH(("URGENTE"),(K390))))</formula>
    </cfRule>
  </conditionalFormatting>
  <conditionalFormatting sqref="K390:L390 N390:P390">
    <cfRule type="containsText" dxfId="6009" priority="1624" operator="containsText" text="URGENTE">
      <formula>NOT(ISERROR(SEARCH(("URGENTE"),(K390))))</formula>
    </cfRule>
  </conditionalFormatting>
  <conditionalFormatting sqref="K390">
    <cfRule type="containsText" dxfId="6008" priority="1625" operator="containsText" text="VIGENTE">
      <formula>NOT(ISERROR(SEARCH(("VIGENTE"),(K390))))</formula>
    </cfRule>
  </conditionalFormatting>
  <conditionalFormatting sqref="K390">
    <cfRule type="containsText" dxfId="6007" priority="1626" operator="containsText" text="URGENTE">
      <formula>NOT(ISERROR(SEARCH(("URGENTE"),(K390))))</formula>
    </cfRule>
  </conditionalFormatting>
  <conditionalFormatting sqref="K390">
    <cfRule type="containsText" dxfId="6006" priority="1627" operator="containsText" text="PROVIDÊNCIAS">
      <formula>NOT(ISERROR(SEARCH(("PROVIDÊNCIAS"),(K390))))</formula>
    </cfRule>
  </conditionalFormatting>
  <conditionalFormatting sqref="K390">
    <cfRule type="containsText" dxfId="6005" priority="1628" operator="containsText" text="ENCERRADO">
      <formula>NOT(ISERROR(SEARCH(("ENCERRADO"),(K390))))</formula>
    </cfRule>
  </conditionalFormatting>
  <conditionalFormatting sqref="K390">
    <cfRule type="containsText" dxfId="6004" priority="1629" operator="containsText" text="URGENTE">
      <formula>NOT(ISERROR(SEARCH(("URGENTE"),(K390))))</formula>
    </cfRule>
  </conditionalFormatting>
  <conditionalFormatting sqref="K390">
    <cfRule type="containsText" dxfId="6003" priority="1630" operator="containsText" text="URGENTE">
      <formula>NOT(ISERROR(SEARCH(("URGENTE"),(K390))))</formula>
    </cfRule>
  </conditionalFormatting>
  <conditionalFormatting sqref="K390">
    <cfRule type="containsText" dxfId="6002" priority="1631" operator="containsText" text="URGENTE">
      <formula>NOT(ISERROR(SEARCH(("URGENTE"),(K390))))</formula>
    </cfRule>
  </conditionalFormatting>
  <conditionalFormatting sqref="K390">
    <cfRule type="containsText" dxfId="6001" priority="1632" operator="containsText" text="URGENTE">
      <formula>NOT(ISERROR(SEARCH(("URGENTE"),(K390))))</formula>
    </cfRule>
  </conditionalFormatting>
  <conditionalFormatting sqref="K390">
    <cfRule type="containsText" dxfId="6000" priority="1633" operator="containsText" text="URGENTE">
      <formula>NOT(ISERROR(SEARCH(("URGENTE"),(K390))))</formula>
    </cfRule>
  </conditionalFormatting>
  <conditionalFormatting sqref="K390">
    <cfRule type="containsText" dxfId="5999" priority="1634" operator="containsText" text="URGENTE">
      <formula>NOT(ISERROR(SEARCH(("URGENTE"),(K390))))</formula>
    </cfRule>
  </conditionalFormatting>
  <conditionalFormatting sqref="K390">
    <cfRule type="containsText" dxfId="5998" priority="1635" operator="containsText" text="ENCERRADO">
      <formula>NOT(ISERROR(SEARCH(("ENCERRADO"),(K390))))</formula>
    </cfRule>
  </conditionalFormatting>
  <conditionalFormatting sqref="K390">
    <cfRule type="containsText" dxfId="5997" priority="1636" operator="containsText" text="PROVIDÊNCIAS">
      <formula>NOT(ISERROR(SEARCH(("PROVIDÊNCIAS"),(K390))))</formula>
    </cfRule>
  </conditionalFormatting>
  <conditionalFormatting sqref="K390">
    <cfRule type="containsText" dxfId="5996" priority="1637" operator="containsText" text="URGENTE">
      <formula>NOT(ISERROR(SEARCH(("URGENTE"),(K390))))</formula>
    </cfRule>
  </conditionalFormatting>
  <conditionalFormatting sqref="K390">
    <cfRule type="containsText" dxfId="5995" priority="1638" operator="containsText" text="VIGENTE">
      <formula>NOT(ISERROR(SEARCH(("VIGENTE"),(K390))))</formula>
    </cfRule>
  </conditionalFormatting>
  <conditionalFormatting sqref="K1414:K1415">
    <cfRule type="containsText" dxfId="5994" priority="1639" operator="containsText" text="VIGENTE">
      <formula>NOT(ISERROR(SEARCH(("VIGENTE"),(K1414))))</formula>
    </cfRule>
  </conditionalFormatting>
  <conditionalFormatting sqref="K1414:K1415">
    <cfRule type="containsText" dxfId="5993" priority="1640" operator="containsText" text="URGENTE">
      <formula>NOT(ISERROR(SEARCH(("URGENTE"),(K1414))))</formula>
    </cfRule>
  </conditionalFormatting>
  <conditionalFormatting sqref="K1414:K1415">
    <cfRule type="containsText" dxfId="5992" priority="1641" operator="containsText" text="PROVIDÊNCIAS">
      <formula>NOT(ISERROR(SEARCH(("PROVIDÊNCIAS"),(K1414))))</formula>
    </cfRule>
  </conditionalFormatting>
  <conditionalFormatting sqref="K1414:K1415">
    <cfRule type="containsText" dxfId="5991" priority="1642" operator="containsText" text="ENCERRADO">
      <formula>NOT(ISERROR(SEARCH(("ENCERRADO"),(K1414))))</formula>
    </cfRule>
  </conditionalFormatting>
  <conditionalFormatting sqref="K1414:K1415">
    <cfRule type="containsText" dxfId="5990" priority="1643" operator="containsText" text="URGENTE">
      <formula>NOT(ISERROR(SEARCH(("URGENTE"),(K1414))))</formula>
    </cfRule>
  </conditionalFormatting>
  <conditionalFormatting sqref="K1414:K1415">
    <cfRule type="containsText" dxfId="5989" priority="1644" operator="containsText" text="URGENTE">
      <formula>NOT(ISERROR(SEARCH(("URGENTE"),(K1414))))</formula>
    </cfRule>
  </conditionalFormatting>
  <conditionalFormatting sqref="K1414:K1415">
    <cfRule type="containsText" dxfId="5988" priority="1645" operator="containsText" text="URGENTE">
      <formula>NOT(ISERROR(SEARCH(("URGENTE"),(K1414))))</formula>
    </cfRule>
  </conditionalFormatting>
  <conditionalFormatting sqref="K1414:K1415">
    <cfRule type="containsText" dxfId="5987" priority="1646" operator="containsText" text="URGENTE">
      <formula>NOT(ISERROR(SEARCH(("URGENTE"),(K1414))))</formula>
    </cfRule>
  </conditionalFormatting>
  <conditionalFormatting sqref="K1414:K1415">
    <cfRule type="containsText" dxfId="5986" priority="1647" operator="containsText" text="URGENTE">
      <formula>NOT(ISERROR(SEARCH(("URGENTE"),(K1414))))</formula>
    </cfRule>
  </conditionalFormatting>
  <conditionalFormatting sqref="K1414:K1415">
    <cfRule type="containsText" dxfId="5985" priority="1648" operator="containsText" text="URGENTE">
      <formula>NOT(ISERROR(SEARCH(("URGENTE"),(K1414))))</formula>
    </cfRule>
  </conditionalFormatting>
  <conditionalFormatting sqref="K1414:K1415">
    <cfRule type="containsText" dxfId="5984" priority="1649" operator="containsText" text="ENCERRADO">
      <formula>NOT(ISERROR(SEARCH(("ENCERRADO"),(K1414))))</formula>
    </cfRule>
  </conditionalFormatting>
  <conditionalFormatting sqref="K1414:K1415">
    <cfRule type="containsText" dxfId="5983" priority="1650" operator="containsText" text="PROVIDÊNCIAS">
      <formula>NOT(ISERROR(SEARCH(("PROVIDÊNCIAS"),(K1414))))</formula>
    </cfRule>
  </conditionalFormatting>
  <conditionalFormatting sqref="K1414:K1415">
    <cfRule type="containsText" dxfId="5982" priority="1651" operator="containsText" text="URGENTE">
      <formula>NOT(ISERROR(SEARCH(("URGENTE"),(K1414))))</formula>
    </cfRule>
  </conditionalFormatting>
  <conditionalFormatting sqref="K1414:K1415">
    <cfRule type="containsText" dxfId="5981" priority="1652" operator="containsText" text="VIGENTE">
      <formula>NOT(ISERROR(SEARCH(("VIGENTE"),(K1414))))</formula>
    </cfRule>
  </conditionalFormatting>
  <conditionalFormatting sqref="K1414:K1415">
    <cfRule type="containsText" dxfId="5980" priority="1653" operator="containsText" text="VIGENTE">
      <formula>NOT(ISERROR(SEARCH(("VIGENTE"),(K1414))))</formula>
    </cfRule>
  </conditionalFormatting>
  <conditionalFormatting sqref="K1414:K1415">
    <cfRule type="containsText" dxfId="5979" priority="1654" operator="containsText" text="URGENTE">
      <formula>NOT(ISERROR(SEARCH(("URGENTE"),(K1414))))</formula>
    </cfRule>
  </conditionalFormatting>
  <conditionalFormatting sqref="K1414:K1415">
    <cfRule type="containsText" dxfId="5978" priority="1655" operator="containsText" text="PROVIDÊNCIAS">
      <formula>NOT(ISERROR(SEARCH(("PROVIDÊNCIAS"),(K1414))))</formula>
    </cfRule>
  </conditionalFormatting>
  <conditionalFormatting sqref="K1414:K1415">
    <cfRule type="containsText" dxfId="5977" priority="1656" operator="containsText" text="ENCERRADO">
      <formula>NOT(ISERROR(SEARCH(("ENCERRADO"),(K1414))))</formula>
    </cfRule>
  </conditionalFormatting>
  <conditionalFormatting sqref="K1414:K1415">
    <cfRule type="containsText" dxfId="5976" priority="1657" operator="containsText" text="URGENTE">
      <formula>NOT(ISERROR(SEARCH(("URGENTE"),(K1414))))</formula>
    </cfRule>
  </conditionalFormatting>
  <conditionalFormatting sqref="K1414:K1415">
    <cfRule type="containsText" dxfId="5975" priority="1658" operator="containsText" text="URGENTE">
      <formula>NOT(ISERROR(SEARCH(("URGENTE"),(K1414))))</formula>
    </cfRule>
  </conditionalFormatting>
  <conditionalFormatting sqref="K1414:K1415">
    <cfRule type="containsText" dxfId="5974" priority="1659" operator="containsText" text="URGENTE">
      <formula>NOT(ISERROR(SEARCH(("URGENTE"),(K1414))))</formula>
    </cfRule>
  </conditionalFormatting>
  <conditionalFormatting sqref="K1438:L1438">
    <cfRule type="containsText" dxfId="5973" priority="1660" operator="containsText" text="VIGENTE">
      <formula>NOT(ISERROR(SEARCH(("VIGENTE"),(K1438))))</formula>
    </cfRule>
  </conditionalFormatting>
  <conditionalFormatting sqref="K1438:L1438">
    <cfRule type="containsText" dxfId="5972" priority="1661" operator="containsText" text="URGENTE">
      <formula>NOT(ISERROR(SEARCH(("URGENTE"),(K1438))))</formula>
    </cfRule>
  </conditionalFormatting>
  <conditionalFormatting sqref="K1438:L1438">
    <cfRule type="containsText" dxfId="5971" priority="1662" operator="containsText" text="PROVIDÊNCIAS">
      <formula>NOT(ISERROR(SEARCH(("PROVIDÊNCIAS"),(K1438))))</formula>
    </cfRule>
  </conditionalFormatting>
  <conditionalFormatting sqref="K1438:L1438">
    <cfRule type="containsText" dxfId="5970" priority="1663" operator="containsText" text="ENCERRADO">
      <formula>NOT(ISERROR(SEARCH(("ENCERRADO"),(K1438))))</formula>
    </cfRule>
  </conditionalFormatting>
  <conditionalFormatting sqref="K1438:L1438">
    <cfRule type="containsText" dxfId="5969" priority="1664" operator="containsText" text="URGENTE">
      <formula>NOT(ISERROR(SEARCH(("URGENTE"),(K1438))))</formula>
    </cfRule>
  </conditionalFormatting>
  <conditionalFormatting sqref="K1438:L1438">
    <cfRule type="containsText" dxfId="5968" priority="1665" operator="containsText" text="URGENTE">
      <formula>NOT(ISERROR(SEARCH(("URGENTE"),(K1438))))</formula>
    </cfRule>
  </conditionalFormatting>
  <conditionalFormatting sqref="K1438:L1438">
    <cfRule type="containsText" dxfId="5967" priority="1666" operator="containsText" text="URGENTE">
      <formula>NOT(ISERROR(SEARCH(("URGENTE"),(K1438))))</formula>
    </cfRule>
  </conditionalFormatting>
  <conditionalFormatting sqref="K1438">
    <cfRule type="containsText" dxfId="5966" priority="1667" operator="containsText" text="VIGENTE">
      <formula>NOT(ISERROR(SEARCH(("VIGENTE"),(K1438))))</formula>
    </cfRule>
  </conditionalFormatting>
  <conditionalFormatting sqref="K1438">
    <cfRule type="containsText" dxfId="5965" priority="1668" operator="containsText" text="URGENTE">
      <formula>NOT(ISERROR(SEARCH(("URGENTE"),(K1438))))</formula>
    </cfRule>
  </conditionalFormatting>
  <conditionalFormatting sqref="K1438">
    <cfRule type="containsText" dxfId="5964" priority="1669" operator="containsText" text="PROVIDÊNCIAS">
      <formula>NOT(ISERROR(SEARCH(("PROVIDÊNCIAS"),(K1438))))</formula>
    </cfRule>
  </conditionalFormatting>
  <conditionalFormatting sqref="K1438">
    <cfRule type="containsText" dxfId="5963" priority="1670" operator="containsText" text="ENCERRADO">
      <formula>NOT(ISERROR(SEARCH(("ENCERRADO"),(K1438))))</formula>
    </cfRule>
  </conditionalFormatting>
  <conditionalFormatting sqref="K1438">
    <cfRule type="containsText" dxfId="5962" priority="1671" operator="containsText" text="URGENTE">
      <formula>NOT(ISERROR(SEARCH(("URGENTE"),(K1438))))</formula>
    </cfRule>
  </conditionalFormatting>
  <conditionalFormatting sqref="K1438">
    <cfRule type="containsText" dxfId="5961" priority="1672" operator="containsText" text="URGENTE">
      <formula>NOT(ISERROR(SEARCH(("URGENTE"),(K1438))))</formula>
    </cfRule>
  </conditionalFormatting>
  <conditionalFormatting sqref="K1438">
    <cfRule type="containsText" dxfId="5960" priority="1673" operator="containsText" text="URGENTE">
      <formula>NOT(ISERROR(SEARCH(("URGENTE"),(K1438))))</formula>
    </cfRule>
  </conditionalFormatting>
  <conditionalFormatting sqref="K1438">
    <cfRule type="containsText" dxfId="5959" priority="1674" operator="containsText" text="URGENTE">
      <formula>NOT(ISERROR(SEARCH(("URGENTE"),(K1438))))</formula>
    </cfRule>
  </conditionalFormatting>
  <conditionalFormatting sqref="K1438">
    <cfRule type="containsText" dxfId="5958" priority="1675" operator="containsText" text="URGENTE">
      <formula>NOT(ISERROR(SEARCH(("URGENTE"),(K1438))))</formula>
    </cfRule>
  </conditionalFormatting>
  <conditionalFormatting sqref="K1438">
    <cfRule type="containsText" dxfId="5957" priority="1676" operator="containsText" text="URGENTE">
      <formula>NOT(ISERROR(SEARCH(("URGENTE"),(K1438))))</formula>
    </cfRule>
  </conditionalFormatting>
  <conditionalFormatting sqref="K1438">
    <cfRule type="containsText" dxfId="5956" priority="1677" operator="containsText" text="ENCERRADO">
      <formula>NOT(ISERROR(SEARCH(("ENCERRADO"),(K1438))))</formula>
    </cfRule>
  </conditionalFormatting>
  <conditionalFormatting sqref="K1438">
    <cfRule type="containsText" dxfId="5955" priority="1678" operator="containsText" text="PROVIDÊNCIAS">
      <formula>NOT(ISERROR(SEARCH(("PROVIDÊNCIAS"),(K1438))))</formula>
    </cfRule>
  </conditionalFormatting>
  <conditionalFormatting sqref="K1438">
    <cfRule type="containsText" dxfId="5954" priority="1679" operator="containsText" text="URGENTE">
      <formula>NOT(ISERROR(SEARCH(("URGENTE"),(K1438))))</formula>
    </cfRule>
  </conditionalFormatting>
  <conditionalFormatting sqref="K1438">
    <cfRule type="containsText" dxfId="5953" priority="1680" operator="containsText" text="VIGENTE">
      <formula>NOT(ISERROR(SEARCH(("VIGENTE"),(K1438))))</formula>
    </cfRule>
  </conditionalFormatting>
  <conditionalFormatting sqref="K1230:K1231">
    <cfRule type="containsText" dxfId="5952" priority="1681" operator="containsText" text="URGENTE">
      <formula>NOT(ISERROR(SEARCH(("URGENTE"),(K1230))))</formula>
    </cfRule>
  </conditionalFormatting>
  <conditionalFormatting sqref="K1230:K1231">
    <cfRule type="containsText" dxfId="5951" priority="1682" operator="containsText" text="URGENTE">
      <formula>NOT(ISERROR(SEARCH(("URGENTE"),(K1230))))</formula>
    </cfRule>
  </conditionalFormatting>
  <conditionalFormatting sqref="K1230:K1231">
    <cfRule type="containsText" dxfId="5950" priority="1683" operator="containsText" text="URGENTE">
      <formula>NOT(ISERROR(SEARCH(("URGENTE"),(K1230))))</formula>
    </cfRule>
  </conditionalFormatting>
  <conditionalFormatting sqref="K1230:K1231">
    <cfRule type="containsText" dxfId="5949" priority="1684" operator="containsText" text="ENCERRADO">
      <formula>NOT(ISERROR(SEARCH(("ENCERRADO"),(K1230))))</formula>
    </cfRule>
  </conditionalFormatting>
  <conditionalFormatting sqref="K1230:K1231">
    <cfRule type="containsText" dxfId="5948" priority="1685" operator="containsText" text="PROVIDÊNCIAS">
      <formula>NOT(ISERROR(SEARCH(("PROVIDÊNCIAS"),(K1230))))</formula>
    </cfRule>
  </conditionalFormatting>
  <conditionalFormatting sqref="K1230:K1231">
    <cfRule type="containsText" dxfId="5947" priority="1686" operator="containsText" text="URGENTE">
      <formula>NOT(ISERROR(SEARCH(("URGENTE"),(K1230))))</formula>
    </cfRule>
  </conditionalFormatting>
  <conditionalFormatting sqref="K1230:K1231">
    <cfRule type="containsText" dxfId="5946" priority="1687" operator="containsText" text="VIGENTE">
      <formula>NOT(ISERROR(SEARCH(("VIGENTE"),(K1230))))</formula>
    </cfRule>
  </conditionalFormatting>
  <conditionalFormatting sqref="K1230:K1231">
    <cfRule type="containsText" dxfId="5945" priority="1688" operator="containsText" text="VIGENTE">
      <formula>NOT(ISERROR(SEARCH(("VIGENTE"),(K1230))))</formula>
    </cfRule>
  </conditionalFormatting>
  <conditionalFormatting sqref="K1230:K1231">
    <cfRule type="containsText" dxfId="5944" priority="1689" operator="containsText" text="URGENTE">
      <formula>NOT(ISERROR(SEARCH(("URGENTE"),(K1230))))</formula>
    </cfRule>
  </conditionalFormatting>
  <conditionalFormatting sqref="K1230:K1231">
    <cfRule type="containsText" dxfId="5943" priority="1690" operator="containsText" text="PROVIDÊNCIAS">
      <formula>NOT(ISERROR(SEARCH(("PROVIDÊNCIAS"),(K1230))))</formula>
    </cfRule>
  </conditionalFormatting>
  <conditionalFormatting sqref="K1230:K1231">
    <cfRule type="containsText" dxfId="5942" priority="1691" operator="containsText" text="ENCERRADO">
      <formula>NOT(ISERROR(SEARCH(("ENCERRADO"),(K1230))))</formula>
    </cfRule>
  </conditionalFormatting>
  <conditionalFormatting sqref="K1230:K1231">
    <cfRule type="containsText" dxfId="5941" priority="1692" operator="containsText" text="URGENTE">
      <formula>NOT(ISERROR(SEARCH(("URGENTE"),(K1230))))</formula>
    </cfRule>
  </conditionalFormatting>
  <conditionalFormatting sqref="K1230:K1231">
    <cfRule type="containsText" dxfId="5940" priority="1693" operator="containsText" text="URGENTE">
      <formula>NOT(ISERROR(SEARCH(("URGENTE"),(K1230))))</formula>
    </cfRule>
  </conditionalFormatting>
  <conditionalFormatting sqref="K1230:K1231">
    <cfRule type="containsText" dxfId="5939" priority="1694" operator="containsText" text="URGENTE">
      <formula>NOT(ISERROR(SEARCH(("URGENTE"),(K1230))))</formula>
    </cfRule>
  </conditionalFormatting>
  <conditionalFormatting sqref="K1230:K1231">
    <cfRule type="containsText" dxfId="5938" priority="1695" operator="containsText" text="URGENTE">
      <formula>NOT(ISERROR(SEARCH(("URGENTE"),(K1230))))</formula>
    </cfRule>
  </conditionalFormatting>
  <conditionalFormatting sqref="K1230:K1231">
    <cfRule type="containsText" dxfId="5937" priority="1696" operator="containsText" text="URGENTE">
      <formula>NOT(ISERROR(SEARCH(("URGENTE"),(K1230))))</formula>
    </cfRule>
  </conditionalFormatting>
  <conditionalFormatting sqref="K1230:K1231">
    <cfRule type="containsText" dxfId="5936" priority="1697" operator="containsText" text="URGENTE">
      <formula>NOT(ISERROR(SEARCH(("URGENTE"),(K1230))))</formula>
    </cfRule>
  </conditionalFormatting>
  <conditionalFormatting sqref="K1230:K1231">
    <cfRule type="containsText" dxfId="5935" priority="1698" operator="containsText" text="ENCERRADO">
      <formula>NOT(ISERROR(SEARCH(("ENCERRADO"),(K1230))))</formula>
    </cfRule>
  </conditionalFormatting>
  <conditionalFormatting sqref="K1230:K1231">
    <cfRule type="containsText" dxfId="5934" priority="1699" operator="containsText" text="PROVIDÊNCIAS">
      <formula>NOT(ISERROR(SEARCH(("PROVIDÊNCIAS"),(K1230))))</formula>
    </cfRule>
  </conditionalFormatting>
  <conditionalFormatting sqref="K1230:K1231">
    <cfRule type="containsText" dxfId="5933" priority="1700" operator="containsText" text="URGENTE">
      <formula>NOT(ISERROR(SEARCH(("URGENTE"),(K1230))))</formula>
    </cfRule>
  </conditionalFormatting>
  <conditionalFormatting sqref="K1230:K1231">
    <cfRule type="containsText" dxfId="5932" priority="1701" operator="containsText" text="VIGENTE">
      <formula>NOT(ISERROR(SEARCH(("VIGENTE"),(K1230))))</formula>
    </cfRule>
  </conditionalFormatting>
  <conditionalFormatting sqref="K1421:K1422">
    <cfRule type="containsText" dxfId="5931" priority="1702" operator="containsText" text="VIGENTE">
      <formula>NOT(ISERROR(SEARCH(("VIGENTE"),(K1421))))</formula>
    </cfRule>
  </conditionalFormatting>
  <conditionalFormatting sqref="K1421:K1422">
    <cfRule type="containsText" dxfId="5930" priority="1703" operator="containsText" text="URGENTE">
      <formula>NOT(ISERROR(SEARCH(("URGENTE"),(K1421))))</formula>
    </cfRule>
  </conditionalFormatting>
  <conditionalFormatting sqref="K1421:K1422">
    <cfRule type="containsText" dxfId="5929" priority="1704" operator="containsText" text="PROVIDÊNCIAS">
      <formula>NOT(ISERROR(SEARCH(("PROVIDÊNCIAS"),(K1421))))</formula>
    </cfRule>
  </conditionalFormatting>
  <conditionalFormatting sqref="K1421:K1422">
    <cfRule type="containsText" dxfId="5928" priority="1705" operator="containsText" text="ENCERRADO">
      <formula>NOT(ISERROR(SEARCH(("ENCERRADO"),(K1421))))</formula>
    </cfRule>
  </conditionalFormatting>
  <conditionalFormatting sqref="K1421:K1422">
    <cfRule type="containsText" dxfId="5927" priority="1706" operator="containsText" text="URGENTE">
      <formula>NOT(ISERROR(SEARCH(("URGENTE"),(K1421))))</formula>
    </cfRule>
  </conditionalFormatting>
  <conditionalFormatting sqref="K1421:K1422">
    <cfRule type="containsText" dxfId="5926" priority="1707" operator="containsText" text="URGENTE">
      <formula>NOT(ISERROR(SEARCH(("URGENTE"),(K1421))))</formula>
    </cfRule>
  </conditionalFormatting>
  <conditionalFormatting sqref="K1421:K1422">
    <cfRule type="containsText" dxfId="5925" priority="1708" operator="containsText" text="URGENTE">
      <formula>NOT(ISERROR(SEARCH(("URGENTE"),(K1421))))</formula>
    </cfRule>
  </conditionalFormatting>
  <conditionalFormatting sqref="K1421:K1422">
    <cfRule type="containsText" dxfId="5924" priority="1709" operator="containsText" text="URGENTE">
      <formula>NOT(ISERROR(SEARCH(("URGENTE"),(K1421))))</formula>
    </cfRule>
  </conditionalFormatting>
  <conditionalFormatting sqref="K1421:K1422">
    <cfRule type="containsText" dxfId="5923" priority="1710" operator="containsText" text="URGENTE">
      <formula>NOT(ISERROR(SEARCH(("URGENTE"),(K1421))))</formula>
    </cfRule>
  </conditionalFormatting>
  <conditionalFormatting sqref="K1421:K1422">
    <cfRule type="containsText" dxfId="5922" priority="1711" operator="containsText" text="URGENTE">
      <formula>NOT(ISERROR(SEARCH(("URGENTE"),(K1421))))</formula>
    </cfRule>
  </conditionalFormatting>
  <conditionalFormatting sqref="K1421:K1422">
    <cfRule type="containsText" dxfId="5921" priority="1712" operator="containsText" text="ENCERRADO">
      <formula>NOT(ISERROR(SEARCH(("ENCERRADO"),(K1421))))</formula>
    </cfRule>
  </conditionalFormatting>
  <conditionalFormatting sqref="K1421:K1422">
    <cfRule type="containsText" dxfId="5920" priority="1713" operator="containsText" text="PROVIDÊNCIAS">
      <formula>NOT(ISERROR(SEARCH(("PROVIDÊNCIAS"),(K1421))))</formula>
    </cfRule>
  </conditionalFormatting>
  <conditionalFormatting sqref="K1421:K1422">
    <cfRule type="containsText" dxfId="5919" priority="1714" operator="containsText" text="URGENTE">
      <formula>NOT(ISERROR(SEARCH(("URGENTE"),(K1421))))</formula>
    </cfRule>
  </conditionalFormatting>
  <conditionalFormatting sqref="K1421:K1422">
    <cfRule type="containsText" dxfId="5918" priority="1715" operator="containsText" text="VIGENTE">
      <formula>NOT(ISERROR(SEARCH(("VIGENTE"),(K1421))))</formula>
    </cfRule>
  </conditionalFormatting>
  <conditionalFormatting sqref="K1421:L1422">
    <cfRule type="containsText" dxfId="5917" priority="1716" operator="containsText" text="URGENTE">
      <formula>NOT(ISERROR(SEARCH(("URGENTE"),(K1421))))</formula>
    </cfRule>
  </conditionalFormatting>
  <conditionalFormatting sqref="K1421:L1422">
    <cfRule type="containsText" dxfId="5916" priority="1717" operator="containsText" text="URGENTE">
      <formula>NOT(ISERROR(SEARCH(("URGENTE"),(K1421))))</formula>
    </cfRule>
  </conditionalFormatting>
  <conditionalFormatting sqref="K1421:L1422">
    <cfRule type="containsText" dxfId="5915" priority="1718" operator="containsText" text="URGENTE">
      <formula>NOT(ISERROR(SEARCH(("URGENTE"),(K1421))))</formula>
    </cfRule>
  </conditionalFormatting>
  <conditionalFormatting sqref="K1421:L1422">
    <cfRule type="containsText" dxfId="5914" priority="1719" operator="containsText" text="ENCERRADO">
      <formula>NOT(ISERROR(SEARCH(("ENCERRADO"),(K1421))))</formula>
    </cfRule>
  </conditionalFormatting>
  <conditionalFormatting sqref="K1421:L1422">
    <cfRule type="containsText" dxfId="5913" priority="1720" operator="containsText" text="PROVIDÊNCIAS">
      <formula>NOT(ISERROR(SEARCH(("PROVIDÊNCIAS"),(K1421))))</formula>
    </cfRule>
  </conditionalFormatting>
  <conditionalFormatting sqref="K1421:L1422">
    <cfRule type="containsText" dxfId="5912" priority="1721" operator="containsText" text="URGENTE">
      <formula>NOT(ISERROR(SEARCH(("URGENTE"),(K1421))))</formula>
    </cfRule>
  </conditionalFormatting>
  <conditionalFormatting sqref="K1421:L1422">
    <cfRule type="containsText" dxfId="5911" priority="1722" operator="containsText" text="VIGENTE">
      <formula>NOT(ISERROR(SEARCH(("VIGENTE"),(K1421))))</formula>
    </cfRule>
  </conditionalFormatting>
  <conditionalFormatting sqref="K1399:L1400 K1421:L1422">
    <cfRule type="containsText" dxfId="5910" priority="1723" operator="containsText" text="URGENTE">
      <formula>NOT(ISERROR(SEARCH(("URGENTE"),(K1399))))</formula>
    </cfRule>
  </conditionalFormatting>
  <conditionalFormatting sqref="K1399:L1400 K1421:L1422">
    <cfRule type="containsText" dxfId="5909" priority="1724" operator="containsText" text="URGENTE">
      <formula>NOT(ISERROR(SEARCH(("URGENTE"),(K1399))))</formula>
    </cfRule>
  </conditionalFormatting>
  <conditionalFormatting sqref="K1399:L1400 K1421:L1422">
    <cfRule type="containsText" dxfId="5908" priority="1725" operator="containsText" text="URGENTE">
      <formula>NOT(ISERROR(SEARCH(("URGENTE"),(K1399))))</formula>
    </cfRule>
  </conditionalFormatting>
  <conditionalFormatting sqref="K1399:L1400 K1421:L1422">
    <cfRule type="containsText" dxfId="5907" priority="1726" operator="containsText" text="ENCERRADO">
      <formula>NOT(ISERROR(SEARCH(("ENCERRADO"),(K1399))))</formula>
    </cfRule>
  </conditionalFormatting>
  <conditionalFormatting sqref="K1399:L1400 K1421:L1422">
    <cfRule type="containsText" dxfId="5906" priority="1727" operator="containsText" text="PROVIDÊNCIAS">
      <formula>NOT(ISERROR(SEARCH(("PROVIDÊNCIAS"),(K1399))))</formula>
    </cfRule>
  </conditionalFormatting>
  <conditionalFormatting sqref="K1399:L1400 K1421:L1422">
    <cfRule type="containsText" dxfId="5905" priority="1728" operator="containsText" text="URGENTE">
      <formula>NOT(ISERROR(SEARCH(("URGENTE"),(K1399))))</formula>
    </cfRule>
  </conditionalFormatting>
  <conditionalFormatting sqref="K1399:L1400 K1421:L1422">
    <cfRule type="containsText" dxfId="5904" priority="1729" operator="containsText" text="VIGENTE">
      <formula>NOT(ISERROR(SEARCH(("VIGENTE"),(K1399))))</formula>
    </cfRule>
  </conditionalFormatting>
  <conditionalFormatting sqref="K1399:K1400 K1421:K1422">
    <cfRule type="containsText" dxfId="5903" priority="1730" operator="containsText" text="VIGENTE">
      <formula>NOT(ISERROR(SEARCH(("VIGENTE"),(K1399))))</formula>
    </cfRule>
  </conditionalFormatting>
  <conditionalFormatting sqref="K1399:K1400 K1421:K1422">
    <cfRule type="containsText" dxfId="5902" priority="1731" operator="containsText" text="URGENTE">
      <formula>NOT(ISERROR(SEARCH(("URGENTE"),(K1399))))</formula>
    </cfRule>
  </conditionalFormatting>
  <conditionalFormatting sqref="K1399:K1400 K1421:K1422">
    <cfRule type="containsText" dxfId="5901" priority="1732" operator="containsText" text="PROVIDÊNCIAS">
      <formula>NOT(ISERROR(SEARCH(("PROVIDÊNCIAS"),(K1399))))</formula>
    </cfRule>
  </conditionalFormatting>
  <conditionalFormatting sqref="K1399:K1400 K1421:K1422">
    <cfRule type="containsText" dxfId="5900" priority="1733" operator="containsText" text="ENCERRADO">
      <formula>NOT(ISERROR(SEARCH(("ENCERRADO"),(K1399))))</formula>
    </cfRule>
  </conditionalFormatting>
  <conditionalFormatting sqref="K1399:K1400 K1421:K1422">
    <cfRule type="containsText" dxfId="5899" priority="1734" operator="containsText" text="URGENTE">
      <formula>NOT(ISERROR(SEARCH(("URGENTE"),(K1399))))</formula>
    </cfRule>
  </conditionalFormatting>
  <conditionalFormatting sqref="K1399:K1400 K1421:K1422">
    <cfRule type="containsText" dxfId="5898" priority="1735" operator="containsText" text="URGENTE">
      <formula>NOT(ISERROR(SEARCH(("URGENTE"),(K1399))))</formula>
    </cfRule>
  </conditionalFormatting>
  <conditionalFormatting sqref="K1399:K1400 K1421:K1422">
    <cfRule type="containsText" dxfId="5897" priority="1736" operator="containsText" text="URGENTE">
      <formula>NOT(ISERROR(SEARCH(("URGENTE"),(K1399))))</formula>
    </cfRule>
  </conditionalFormatting>
  <conditionalFormatting sqref="K1399:K1400 K1421:K1422">
    <cfRule type="containsText" dxfId="5896" priority="1737" operator="containsText" text="URGENTE">
      <formula>NOT(ISERROR(SEARCH(("URGENTE"),(K1399))))</formula>
    </cfRule>
  </conditionalFormatting>
  <conditionalFormatting sqref="K1399:K1400 K1421:K1422">
    <cfRule type="containsText" dxfId="5895" priority="1738" operator="containsText" text="URGENTE">
      <formula>NOT(ISERROR(SEARCH(("URGENTE"),(K1399))))</formula>
    </cfRule>
  </conditionalFormatting>
  <conditionalFormatting sqref="K1399:K1400 K1421:K1422">
    <cfRule type="containsText" dxfId="5894" priority="1739" operator="containsText" text="URGENTE">
      <formula>NOT(ISERROR(SEARCH(("URGENTE"),(K1399))))</formula>
    </cfRule>
  </conditionalFormatting>
  <conditionalFormatting sqref="K1399:K1400 K1421:K1422">
    <cfRule type="containsText" dxfId="5893" priority="1740" operator="containsText" text="ENCERRADO">
      <formula>NOT(ISERROR(SEARCH(("ENCERRADO"),(K1399))))</formula>
    </cfRule>
  </conditionalFormatting>
  <conditionalFormatting sqref="K1399:K1400 K1421:K1422">
    <cfRule type="containsText" dxfId="5892" priority="1741" operator="containsText" text="PROVIDÊNCIAS">
      <formula>NOT(ISERROR(SEARCH(("PROVIDÊNCIAS"),(K1399))))</formula>
    </cfRule>
  </conditionalFormatting>
  <conditionalFormatting sqref="K1399:K1400 K1421:K1422">
    <cfRule type="containsText" dxfId="5891" priority="1742" operator="containsText" text="URGENTE">
      <formula>NOT(ISERROR(SEARCH(("URGENTE"),(K1399))))</formula>
    </cfRule>
  </conditionalFormatting>
  <conditionalFormatting sqref="K1399:K1400 K1421:K1422">
    <cfRule type="containsText" dxfId="5890" priority="1743" operator="containsText" text="VIGENTE">
      <formula>NOT(ISERROR(SEARCH(("VIGENTE"),(K1399))))</formula>
    </cfRule>
  </conditionalFormatting>
  <conditionalFormatting sqref="K1397:K1398">
    <cfRule type="containsText" dxfId="5889" priority="1744" operator="containsText" text="VIGENTE">
      <formula>NOT(ISERROR(SEARCH(("VIGENTE"),(K1397))))</formula>
    </cfRule>
  </conditionalFormatting>
  <conditionalFormatting sqref="K1397:K1398">
    <cfRule type="containsText" dxfId="5888" priority="1745" operator="containsText" text="URGENTE">
      <formula>NOT(ISERROR(SEARCH(("URGENTE"),(K1397))))</formula>
    </cfRule>
  </conditionalFormatting>
  <conditionalFormatting sqref="K1397:K1398">
    <cfRule type="containsText" dxfId="5887" priority="1746" operator="containsText" text="PROVIDÊNCIAS">
      <formula>NOT(ISERROR(SEARCH(("PROVIDÊNCIAS"),(K1397))))</formula>
    </cfRule>
  </conditionalFormatting>
  <conditionalFormatting sqref="K1397:K1398">
    <cfRule type="containsText" dxfId="5886" priority="1747" operator="containsText" text="ENCERRADO">
      <formula>NOT(ISERROR(SEARCH(("ENCERRADO"),(K1397))))</formula>
    </cfRule>
  </conditionalFormatting>
  <conditionalFormatting sqref="K1397:K1398">
    <cfRule type="containsText" dxfId="5885" priority="1748" operator="containsText" text="URGENTE">
      <formula>NOT(ISERROR(SEARCH(("URGENTE"),(K1397))))</formula>
    </cfRule>
  </conditionalFormatting>
  <conditionalFormatting sqref="K1397:K1398">
    <cfRule type="containsText" dxfId="5884" priority="1749" operator="containsText" text="URGENTE">
      <formula>NOT(ISERROR(SEARCH(("URGENTE"),(K1397))))</formula>
    </cfRule>
  </conditionalFormatting>
  <conditionalFormatting sqref="K1397:K1398">
    <cfRule type="containsText" dxfId="5883" priority="1750" operator="containsText" text="URGENTE">
      <formula>NOT(ISERROR(SEARCH(("URGENTE"),(K1397))))</formula>
    </cfRule>
  </conditionalFormatting>
  <conditionalFormatting sqref="K1397:K1398">
    <cfRule type="containsText" dxfId="5882" priority="1751" operator="containsText" text="URGENTE">
      <formula>NOT(ISERROR(SEARCH(("URGENTE"),(K1397))))</formula>
    </cfRule>
  </conditionalFormatting>
  <conditionalFormatting sqref="K1397:K1398">
    <cfRule type="containsText" dxfId="5881" priority="1752" operator="containsText" text="URGENTE">
      <formula>NOT(ISERROR(SEARCH(("URGENTE"),(K1397))))</formula>
    </cfRule>
  </conditionalFormatting>
  <conditionalFormatting sqref="K1397:K1398">
    <cfRule type="containsText" dxfId="5880" priority="1753" operator="containsText" text="URGENTE">
      <formula>NOT(ISERROR(SEARCH(("URGENTE"),(K1397))))</formula>
    </cfRule>
  </conditionalFormatting>
  <conditionalFormatting sqref="K1397:K1398">
    <cfRule type="containsText" dxfId="5879" priority="1754" operator="containsText" text="ENCERRADO">
      <formula>NOT(ISERROR(SEARCH(("ENCERRADO"),(K1397))))</formula>
    </cfRule>
  </conditionalFormatting>
  <conditionalFormatting sqref="K1397:K1398">
    <cfRule type="containsText" dxfId="5878" priority="1755" operator="containsText" text="PROVIDÊNCIAS">
      <formula>NOT(ISERROR(SEARCH(("PROVIDÊNCIAS"),(K1397))))</formula>
    </cfRule>
  </conditionalFormatting>
  <conditionalFormatting sqref="K1397:K1398">
    <cfRule type="containsText" dxfId="5877" priority="1756" operator="containsText" text="URGENTE">
      <formula>NOT(ISERROR(SEARCH(("URGENTE"),(K1397))))</formula>
    </cfRule>
  </conditionalFormatting>
  <conditionalFormatting sqref="K1397:K1398">
    <cfRule type="containsText" dxfId="5876" priority="1757" operator="containsText" text="VIGENTE">
      <formula>NOT(ISERROR(SEARCH(("VIGENTE"),(K1397))))</formula>
    </cfRule>
  </conditionalFormatting>
  <conditionalFormatting sqref="K1397:K1398">
    <cfRule type="containsText" dxfId="5875" priority="1758" operator="containsText" text="URGENTE">
      <formula>NOT(ISERROR(SEARCH(("URGENTE"),(K1397))))</formula>
    </cfRule>
  </conditionalFormatting>
  <conditionalFormatting sqref="K1397:K1398">
    <cfRule type="containsText" dxfId="5874" priority="1759" operator="containsText" text="URGENTE">
      <formula>NOT(ISERROR(SEARCH(("URGENTE"),(K1397))))</formula>
    </cfRule>
  </conditionalFormatting>
  <conditionalFormatting sqref="K1397:K1398">
    <cfRule type="containsText" dxfId="5873" priority="1760" operator="containsText" text="URGENTE">
      <formula>NOT(ISERROR(SEARCH(("URGENTE"),(K1397))))</formula>
    </cfRule>
  </conditionalFormatting>
  <conditionalFormatting sqref="K1397:K1398">
    <cfRule type="containsText" dxfId="5872" priority="1761" operator="containsText" text="ENCERRADO">
      <formula>NOT(ISERROR(SEARCH(("ENCERRADO"),(K1397))))</formula>
    </cfRule>
  </conditionalFormatting>
  <conditionalFormatting sqref="K1397:K1398">
    <cfRule type="containsText" dxfId="5871" priority="1762" operator="containsText" text="PROVIDÊNCIAS">
      <formula>NOT(ISERROR(SEARCH(("PROVIDÊNCIAS"),(K1397))))</formula>
    </cfRule>
  </conditionalFormatting>
  <conditionalFormatting sqref="K1397:K1398">
    <cfRule type="containsText" dxfId="5870" priority="1763" operator="containsText" text="URGENTE">
      <formula>NOT(ISERROR(SEARCH(("URGENTE"),(K1397))))</formula>
    </cfRule>
  </conditionalFormatting>
  <conditionalFormatting sqref="K1397:K1398">
    <cfRule type="containsText" dxfId="5869" priority="1764" operator="containsText" text="VIGENTE">
      <formula>NOT(ISERROR(SEARCH(("VIGENTE"),(K1397))))</formula>
    </cfRule>
  </conditionalFormatting>
  <conditionalFormatting sqref="K1387:L1387">
    <cfRule type="containsText" dxfId="5868" priority="1765" operator="containsText" text="URGENTE">
      <formula>NOT(ISERROR(SEARCH(("URGENTE"),(K1387))))</formula>
    </cfRule>
  </conditionalFormatting>
  <conditionalFormatting sqref="K1387:L1387">
    <cfRule type="containsText" dxfId="5867" priority="1766" operator="containsText" text="URGENTE">
      <formula>NOT(ISERROR(SEARCH(("URGENTE"),(K1387))))</formula>
    </cfRule>
  </conditionalFormatting>
  <conditionalFormatting sqref="K1387:L1387">
    <cfRule type="containsText" dxfId="5866" priority="1767" operator="containsText" text="URGENTE">
      <formula>NOT(ISERROR(SEARCH(("URGENTE"),(K1387))))</formula>
    </cfRule>
  </conditionalFormatting>
  <conditionalFormatting sqref="K1387:L1387">
    <cfRule type="containsText" dxfId="5865" priority="1768" operator="containsText" text="ENCERRADO">
      <formula>NOT(ISERROR(SEARCH(("ENCERRADO"),(K1387))))</formula>
    </cfRule>
  </conditionalFormatting>
  <conditionalFormatting sqref="K1387:L1387">
    <cfRule type="containsText" dxfId="5864" priority="1769" operator="containsText" text="PROVIDÊNCIAS">
      <formula>NOT(ISERROR(SEARCH(("PROVIDÊNCIAS"),(K1387))))</formula>
    </cfRule>
  </conditionalFormatting>
  <conditionalFormatting sqref="K1387:L1387">
    <cfRule type="containsText" dxfId="5863" priority="1770" operator="containsText" text="URGENTE">
      <formula>NOT(ISERROR(SEARCH(("URGENTE"),(K1387))))</formula>
    </cfRule>
  </conditionalFormatting>
  <conditionalFormatting sqref="K1387:L1387">
    <cfRule type="containsText" dxfId="5862" priority="1771" operator="containsText" text="VIGENTE">
      <formula>NOT(ISERROR(SEARCH(("VIGENTE"),(K1387))))</formula>
    </cfRule>
  </conditionalFormatting>
  <conditionalFormatting sqref="K1387">
    <cfRule type="containsText" dxfId="5861" priority="1772" operator="containsText" text="VIGENTE">
      <formula>NOT(ISERROR(SEARCH(("VIGENTE"),(K1387))))</formula>
    </cfRule>
  </conditionalFormatting>
  <conditionalFormatting sqref="K1387">
    <cfRule type="containsText" dxfId="5860" priority="1773" operator="containsText" text="URGENTE">
      <formula>NOT(ISERROR(SEARCH(("URGENTE"),(K1387))))</formula>
    </cfRule>
  </conditionalFormatting>
  <conditionalFormatting sqref="K1387">
    <cfRule type="containsText" dxfId="5859" priority="1774" operator="containsText" text="PROVIDÊNCIAS">
      <formula>NOT(ISERROR(SEARCH(("PROVIDÊNCIAS"),(K1387))))</formula>
    </cfRule>
  </conditionalFormatting>
  <conditionalFormatting sqref="K1387">
    <cfRule type="containsText" dxfId="5858" priority="1775" operator="containsText" text="ENCERRADO">
      <formula>NOT(ISERROR(SEARCH(("ENCERRADO"),(K1387))))</formula>
    </cfRule>
  </conditionalFormatting>
  <conditionalFormatting sqref="K1387">
    <cfRule type="containsText" dxfId="5857" priority="1776" operator="containsText" text="URGENTE">
      <formula>NOT(ISERROR(SEARCH(("URGENTE"),(K1387))))</formula>
    </cfRule>
  </conditionalFormatting>
  <conditionalFormatting sqref="K1387">
    <cfRule type="containsText" dxfId="5856" priority="1777" operator="containsText" text="URGENTE">
      <formula>NOT(ISERROR(SEARCH(("URGENTE"),(K1387))))</formula>
    </cfRule>
  </conditionalFormatting>
  <conditionalFormatting sqref="K1387">
    <cfRule type="containsText" dxfId="5855" priority="1778" operator="containsText" text="URGENTE">
      <formula>NOT(ISERROR(SEARCH(("URGENTE"),(K1387))))</formula>
    </cfRule>
  </conditionalFormatting>
  <conditionalFormatting sqref="K1387">
    <cfRule type="containsText" dxfId="5854" priority="1779" operator="containsText" text="URGENTE">
      <formula>NOT(ISERROR(SEARCH(("URGENTE"),(K1387))))</formula>
    </cfRule>
  </conditionalFormatting>
  <conditionalFormatting sqref="K1387">
    <cfRule type="containsText" dxfId="5853" priority="1780" operator="containsText" text="URGENTE">
      <formula>NOT(ISERROR(SEARCH(("URGENTE"),(K1387))))</formula>
    </cfRule>
  </conditionalFormatting>
  <conditionalFormatting sqref="K1387">
    <cfRule type="containsText" dxfId="5852" priority="1781" operator="containsText" text="URGENTE">
      <formula>NOT(ISERROR(SEARCH(("URGENTE"),(K1387))))</formula>
    </cfRule>
  </conditionalFormatting>
  <conditionalFormatting sqref="K1387">
    <cfRule type="containsText" dxfId="5851" priority="1782" operator="containsText" text="ENCERRADO">
      <formula>NOT(ISERROR(SEARCH(("ENCERRADO"),(K1387))))</formula>
    </cfRule>
  </conditionalFormatting>
  <conditionalFormatting sqref="K1387">
    <cfRule type="containsText" dxfId="5850" priority="1783" operator="containsText" text="PROVIDÊNCIAS">
      <formula>NOT(ISERROR(SEARCH(("PROVIDÊNCIAS"),(K1387))))</formula>
    </cfRule>
  </conditionalFormatting>
  <conditionalFormatting sqref="K1387">
    <cfRule type="containsText" dxfId="5849" priority="1784" operator="containsText" text="URGENTE">
      <formula>NOT(ISERROR(SEARCH(("URGENTE"),(K1387))))</formula>
    </cfRule>
  </conditionalFormatting>
  <conditionalFormatting sqref="K1387">
    <cfRule type="containsText" dxfId="5848" priority="1785" operator="containsText" text="VIGENTE">
      <formula>NOT(ISERROR(SEARCH(("VIGENTE"),(K1387))))</formula>
    </cfRule>
  </conditionalFormatting>
  <conditionalFormatting sqref="K1377">
    <cfRule type="containsText" dxfId="5847" priority="1786" operator="containsText" text="VIGENTE">
      <formula>NOT(ISERROR(SEARCH(("VIGENTE"),(K1377))))</formula>
    </cfRule>
  </conditionalFormatting>
  <conditionalFormatting sqref="K1377">
    <cfRule type="containsText" dxfId="5846" priority="1787" operator="containsText" text="URGENTE">
      <formula>NOT(ISERROR(SEARCH(("URGENTE"),(K1377))))</formula>
    </cfRule>
  </conditionalFormatting>
  <conditionalFormatting sqref="K1377">
    <cfRule type="containsText" dxfId="5845" priority="1788" operator="containsText" text="PROVIDÊNCIAS">
      <formula>NOT(ISERROR(SEARCH(("PROVIDÊNCIAS"),(K1377))))</formula>
    </cfRule>
  </conditionalFormatting>
  <conditionalFormatting sqref="K1377">
    <cfRule type="containsText" dxfId="5844" priority="1789" operator="containsText" text="ENCERRADO">
      <formula>NOT(ISERROR(SEARCH(("ENCERRADO"),(K1377))))</formula>
    </cfRule>
  </conditionalFormatting>
  <conditionalFormatting sqref="K1377">
    <cfRule type="containsText" dxfId="5843" priority="1790" operator="containsText" text="URGENTE">
      <formula>NOT(ISERROR(SEARCH(("URGENTE"),(K1377))))</formula>
    </cfRule>
  </conditionalFormatting>
  <conditionalFormatting sqref="K1377">
    <cfRule type="containsText" dxfId="5842" priority="1791" operator="containsText" text="URGENTE">
      <formula>NOT(ISERROR(SEARCH(("URGENTE"),(K1377))))</formula>
    </cfRule>
  </conditionalFormatting>
  <conditionalFormatting sqref="K1377">
    <cfRule type="containsText" dxfId="5841" priority="1792" operator="containsText" text="URGENTE">
      <formula>NOT(ISERROR(SEARCH(("URGENTE"),(K1377))))</formula>
    </cfRule>
  </conditionalFormatting>
  <conditionalFormatting sqref="K1377">
    <cfRule type="containsText" dxfId="5840" priority="1793" operator="containsText" text="URGENTE">
      <formula>NOT(ISERROR(SEARCH(("URGENTE"),(K1377))))</formula>
    </cfRule>
  </conditionalFormatting>
  <conditionalFormatting sqref="K1377">
    <cfRule type="containsText" dxfId="5839" priority="1794" operator="containsText" text="URGENTE">
      <formula>NOT(ISERROR(SEARCH(("URGENTE"),(K1377))))</formula>
    </cfRule>
  </conditionalFormatting>
  <conditionalFormatting sqref="K1377">
    <cfRule type="containsText" dxfId="5838" priority="1795" operator="containsText" text="URGENTE">
      <formula>NOT(ISERROR(SEARCH(("URGENTE"),(K1377))))</formula>
    </cfRule>
  </conditionalFormatting>
  <conditionalFormatting sqref="K1377">
    <cfRule type="containsText" dxfId="5837" priority="1796" operator="containsText" text="ENCERRADO">
      <formula>NOT(ISERROR(SEARCH(("ENCERRADO"),(K1377))))</formula>
    </cfRule>
  </conditionalFormatting>
  <conditionalFormatting sqref="K1377">
    <cfRule type="containsText" dxfId="5836" priority="1797" operator="containsText" text="PROVIDÊNCIAS">
      <formula>NOT(ISERROR(SEARCH(("PROVIDÊNCIAS"),(K1377))))</formula>
    </cfRule>
  </conditionalFormatting>
  <conditionalFormatting sqref="K1377">
    <cfRule type="containsText" dxfId="5835" priority="1798" operator="containsText" text="URGENTE">
      <formula>NOT(ISERROR(SEARCH(("URGENTE"),(K1377))))</formula>
    </cfRule>
  </conditionalFormatting>
  <conditionalFormatting sqref="K1377">
    <cfRule type="containsText" dxfId="5834" priority="1799" operator="containsText" text="VIGENTE">
      <formula>NOT(ISERROR(SEARCH(("VIGENTE"),(K1377))))</formula>
    </cfRule>
  </conditionalFormatting>
  <conditionalFormatting sqref="K1377">
    <cfRule type="containsText" dxfId="5833" priority="1800" operator="containsText" text="URGENTE">
      <formula>NOT(ISERROR(SEARCH(("URGENTE"),(K1377))))</formula>
    </cfRule>
  </conditionalFormatting>
  <conditionalFormatting sqref="K1377">
    <cfRule type="containsText" dxfId="5832" priority="1801" operator="containsText" text="URGENTE">
      <formula>NOT(ISERROR(SEARCH(("URGENTE"),(K1377))))</formula>
    </cfRule>
  </conditionalFormatting>
  <conditionalFormatting sqref="K1377">
    <cfRule type="containsText" dxfId="5831" priority="1802" operator="containsText" text="URGENTE">
      <formula>NOT(ISERROR(SEARCH(("URGENTE"),(K1377))))</formula>
    </cfRule>
  </conditionalFormatting>
  <conditionalFormatting sqref="K1377">
    <cfRule type="containsText" dxfId="5830" priority="1803" operator="containsText" text="ENCERRADO">
      <formula>NOT(ISERROR(SEARCH(("ENCERRADO"),(K1377))))</formula>
    </cfRule>
  </conditionalFormatting>
  <conditionalFormatting sqref="K1377">
    <cfRule type="containsText" dxfId="5829" priority="1804" operator="containsText" text="PROVIDÊNCIAS">
      <formula>NOT(ISERROR(SEARCH(("PROVIDÊNCIAS"),(K1377))))</formula>
    </cfRule>
  </conditionalFormatting>
  <conditionalFormatting sqref="K1377">
    <cfRule type="containsText" dxfId="5828" priority="1805" operator="containsText" text="URGENTE">
      <formula>NOT(ISERROR(SEARCH(("URGENTE"),(K1377))))</formula>
    </cfRule>
  </conditionalFormatting>
  <conditionalFormatting sqref="K1377">
    <cfRule type="containsText" dxfId="5827" priority="1806" operator="containsText" text="VIGENTE">
      <formula>NOT(ISERROR(SEARCH(("VIGENTE"),(K1377))))</formula>
    </cfRule>
  </conditionalFormatting>
  <conditionalFormatting sqref="K1175">
    <cfRule type="containsText" dxfId="5826" priority="1807" operator="containsText" text="VIGENTE">
      <formula>NOT(ISERROR(SEARCH(("VIGENTE"),(K1175))))</formula>
    </cfRule>
  </conditionalFormatting>
  <conditionalFormatting sqref="K1175">
    <cfRule type="containsText" dxfId="5825" priority="1808" operator="containsText" text="URGENTE">
      <formula>NOT(ISERROR(SEARCH(("URGENTE"),(K1175))))</formula>
    </cfRule>
  </conditionalFormatting>
  <conditionalFormatting sqref="K1175">
    <cfRule type="containsText" dxfId="5824" priority="1809" operator="containsText" text="PROVIDÊNCIAS">
      <formula>NOT(ISERROR(SEARCH(("PROVIDÊNCIAS"),(K1175))))</formula>
    </cfRule>
  </conditionalFormatting>
  <conditionalFormatting sqref="K1175">
    <cfRule type="containsText" dxfId="5823" priority="1810" operator="containsText" text="ENCERRADO">
      <formula>NOT(ISERROR(SEARCH(("ENCERRADO"),(K1175))))</formula>
    </cfRule>
  </conditionalFormatting>
  <conditionalFormatting sqref="K1175">
    <cfRule type="containsText" dxfId="5822" priority="1811" operator="containsText" text="URGENTE">
      <formula>NOT(ISERROR(SEARCH(("URGENTE"),(K1175))))</formula>
    </cfRule>
  </conditionalFormatting>
  <conditionalFormatting sqref="K1175">
    <cfRule type="containsText" dxfId="5821" priority="1812" operator="containsText" text="URGENTE">
      <formula>NOT(ISERROR(SEARCH(("URGENTE"),(K1175))))</formula>
    </cfRule>
  </conditionalFormatting>
  <conditionalFormatting sqref="K1175">
    <cfRule type="containsText" dxfId="5820" priority="1813" operator="containsText" text="URGENTE">
      <formula>NOT(ISERROR(SEARCH(("URGENTE"),(K1175))))</formula>
    </cfRule>
  </conditionalFormatting>
  <conditionalFormatting sqref="K1175">
    <cfRule type="containsText" dxfId="5819" priority="1814" operator="containsText" text="URGENTE">
      <formula>NOT(ISERROR(SEARCH(("URGENTE"),(K1175))))</formula>
    </cfRule>
  </conditionalFormatting>
  <conditionalFormatting sqref="K1175">
    <cfRule type="containsText" dxfId="5818" priority="1815" operator="containsText" text="URGENTE">
      <formula>NOT(ISERROR(SEARCH(("URGENTE"),(K1175))))</formula>
    </cfRule>
  </conditionalFormatting>
  <conditionalFormatting sqref="K1175">
    <cfRule type="containsText" dxfId="5817" priority="1816" operator="containsText" text="URGENTE">
      <formula>NOT(ISERROR(SEARCH(("URGENTE"),(K1175))))</formula>
    </cfRule>
  </conditionalFormatting>
  <conditionalFormatting sqref="K1175">
    <cfRule type="containsText" dxfId="5816" priority="1817" operator="containsText" text="ENCERRADO">
      <formula>NOT(ISERROR(SEARCH(("ENCERRADO"),(K1175))))</formula>
    </cfRule>
  </conditionalFormatting>
  <conditionalFormatting sqref="K1175">
    <cfRule type="containsText" dxfId="5815" priority="1818" operator="containsText" text="PROVIDÊNCIAS">
      <formula>NOT(ISERROR(SEARCH(("PROVIDÊNCIAS"),(K1175))))</formula>
    </cfRule>
  </conditionalFormatting>
  <conditionalFormatting sqref="K1175">
    <cfRule type="containsText" dxfId="5814" priority="1819" operator="containsText" text="URGENTE">
      <formula>NOT(ISERROR(SEARCH(("URGENTE"),(K1175))))</formula>
    </cfRule>
  </conditionalFormatting>
  <conditionalFormatting sqref="K1175">
    <cfRule type="containsText" dxfId="5813" priority="1820" operator="containsText" text="VIGENTE">
      <formula>NOT(ISERROR(SEARCH(("VIGENTE"),(K1175))))</formula>
    </cfRule>
  </conditionalFormatting>
  <conditionalFormatting sqref="K1175">
    <cfRule type="containsText" dxfId="5812" priority="1821" operator="containsText" text="URGENTE">
      <formula>NOT(ISERROR(SEARCH(("URGENTE"),(K1175))))</formula>
    </cfRule>
  </conditionalFormatting>
  <conditionalFormatting sqref="K1175">
    <cfRule type="containsText" dxfId="5811" priority="1822" operator="containsText" text="URGENTE">
      <formula>NOT(ISERROR(SEARCH(("URGENTE"),(K1175))))</formula>
    </cfRule>
  </conditionalFormatting>
  <conditionalFormatting sqref="K1175">
    <cfRule type="containsText" dxfId="5810" priority="1823" operator="containsText" text="URGENTE">
      <formula>NOT(ISERROR(SEARCH(("URGENTE"),(K1175))))</formula>
    </cfRule>
  </conditionalFormatting>
  <conditionalFormatting sqref="K1175">
    <cfRule type="containsText" dxfId="5809" priority="1824" operator="containsText" text="ENCERRADO">
      <formula>NOT(ISERROR(SEARCH(("ENCERRADO"),(K1175))))</formula>
    </cfRule>
  </conditionalFormatting>
  <conditionalFormatting sqref="K1175">
    <cfRule type="containsText" dxfId="5808" priority="1825" operator="containsText" text="PROVIDÊNCIAS">
      <formula>NOT(ISERROR(SEARCH(("PROVIDÊNCIAS"),(K1175))))</formula>
    </cfRule>
  </conditionalFormatting>
  <conditionalFormatting sqref="K1175">
    <cfRule type="containsText" dxfId="5807" priority="1826" operator="containsText" text="URGENTE">
      <formula>NOT(ISERROR(SEARCH(("URGENTE"),(K1175))))</formula>
    </cfRule>
  </conditionalFormatting>
  <conditionalFormatting sqref="K1175">
    <cfRule type="containsText" dxfId="5806" priority="1827" operator="containsText" text="VIGENTE">
      <formula>NOT(ISERROR(SEARCH(("VIGENTE"),(K1175))))</formula>
    </cfRule>
  </conditionalFormatting>
  <conditionalFormatting sqref="K997:K1032">
    <cfRule type="containsText" dxfId="5805" priority="1828" operator="containsText" text="VIGENTE">
      <formula>NOT(ISERROR(SEARCH(("VIGENTE"),(K997))))</formula>
    </cfRule>
  </conditionalFormatting>
  <conditionalFormatting sqref="K997:K1032">
    <cfRule type="containsText" dxfId="5804" priority="1829" operator="containsText" text="URGENTE">
      <formula>NOT(ISERROR(SEARCH(("URGENTE"),(K997))))</formula>
    </cfRule>
  </conditionalFormatting>
  <conditionalFormatting sqref="K997:K1032">
    <cfRule type="containsText" dxfId="5803" priority="1830" operator="containsText" text="PROVIDÊNCIAS">
      <formula>NOT(ISERROR(SEARCH(("PROVIDÊNCIAS"),(K997))))</formula>
    </cfRule>
  </conditionalFormatting>
  <conditionalFormatting sqref="K997:K1032">
    <cfRule type="containsText" dxfId="5802" priority="1831" operator="containsText" text="ENCERRADO">
      <formula>NOT(ISERROR(SEARCH(("ENCERRADO"),(K997))))</formula>
    </cfRule>
  </conditionalFormatting>
  <conditionalFormatting sqref="K997:K1032">
    <cfRule type="containsText" dxfId="5801" priority="1832" operator="containsText" text="URGENTE">
      <formula>NOT(ISERROR(SEARCH(("URGENTE"),(K997))))</formula>
    </cfRule>
  </conditionalFormatting>
  <conditionalFormatting sqref="K997:K1032">
    <cfRule type="containsText" dxfId="5800" priority="1833" operator="containsText" text="URGENTE">
      <formula>NOT(ISERROR(SEARCH(("URGENTE"),(K997))))</formula>
    </cfRule>
  </conditionalFormatting>
  <conditionalFormatting sqref="K997:K1032">
    <cfRule type="containsText" dxfId="5799" priority="1834" operator="containsText" text="URGENTE">
      <formula>NOT(ISERROR(SEARCH(("URGENTE"),(K997))))</formula>
    </cfRule>
  </conditionalFormatting>
  <conditionalFormatting sqref="K997:K1032">
    <cfRule type="containsText" dxfId="5798" priority="1835" operator="containsText" text="URGENTE">
      <formula>NOT(ISERROR(SEARCH(("URGENTE"),(K997))))</formula>
    </cfRule>
  </conditionalFormatting>
  <conditionalFormatting sqref="K997:K1032">
    <cfRule type="containsText" dxfId="5797" priority="1836" operator="containsText" text="URGENTE">
      <formula>NOT(ISERROR(SEARCH(("URGENTE"),(K997))))</formula>
    </cfRule>
  </conditionalFormatting>
  <conditionalFormatting sqref="K997:K1032">
    <cfRule type="containsText" dxfId="5796" priority="1837" operator="containsText" text="URGENTE">
      <formula>NOT(ISERROR(SEARCH(("URGENTE"),(K997))))</formula>
    </cfRule>
  </conditionalFormatting>
  <conditionalFormatting sqref="K997:K1032">
    <cfRule type="containsText" dxfId="5795" priority="1838" operator="containsText" text="ENCERRADO">
      <formula>NOT(ISERROR(SEARCH(("ENCERRADO"),(K997))))</formula>
    </cfRule>
  </conditionalFormatting>
  <conditionalFormatting sqref="K997:K1032">
    <cfRule type="containsText" dxfId="5794" priority="1839" operator="containsText" text="PROVIDÊNCIAS">
      <formula>NOT(ISERROR(SEARCH(("PROVIDÊNCIAS"),(K997))))</formula>
    </cfRule>
  </conditionalFormatting>
  <conditionalFormatting sqref="K997:K1032">
    <cfRule type="containsText" dxfId="5793" priority="1840" operator="containsText" text="URGENTE">
      <formula>NOT(ISERROR(SEARCH(("URGENTE"),(K997))))</formula>
    </cfRule>
  </conditionalFormatting>
  <conditionalFormatting sqref="K997:K1032">
    <cfRule type="containsText" dxfId="5792" priority="1841" operator="containsText" text="VIGENTE">
      <formula>NOT(ISERROR(SEARCH(("VIGENTE"),(K997))))</formula>
    </cfRule>
  </conditionalFormatting>
  <conditionalFormatting sqref="K997:K1032">
    <cfRule type="containsText" dxfId="5791" priority="1842" operator="containsText" text="VIGENTE">
      <formula>NOT(ISERROR(SEARCH(("VIGENTE"),(K997))))</formula>
    </cfRule>
  </conditionalFormatting>
  <conditionalFormatting sqref="K997:K1032">
    <cfRule type="containsText" dxfId="5790" priority="1843" operator="containsText" text="URGENTE">
      <formula>NOT(ISERROR(SEARCH(("URGENTE"),(K997))))</formula>
    </cfRule>
  </conditionalFormatting>
  <conditionalFormatting sqref="K997:K1032">
    <cfRule type="containsText" dxfId="5789" priority="1844" operator="containsText" text="PROVIDÊNCIAS">
      <formula>NOT(ISERROR(SEARCH(("PROVIDÊNCIAS"),(K997))))</formula>
    </cfRule>
  </conditionalFormatting>
  <conditionalFormatting sqref="K997:K1032">
    <cfRule type="containsText" dxfId="5788" priority="1845" operator="containsText" text="ENCERRADO">
      <formula>NOT(ISERROR(SEARCH(("ENCERRADO"),(K997))))</formula>
    </cfRule>
  </conditionalFormatting>
  <conditionalFormatting sqref="K997:K1032">
    <cfRule type="containsText" dxfId="5787" priority="1846" operator="containsText" text="URGENTE">
      <formula>NOT(ISERROR(SEARCH(("URGENTE"),(K997))))</formula>
    </cfRule>
  </conditionalFormatting>
  <conditionalFormatting sqref="K997:K1032">
    <cfRule type="containsText" dxfId="5786" priority="1847" operator="containsText" text="URGENTE">
      <formula>NOT(ISERROR(SEARCH(("URGENTE"),(K997))))</formula>
    </cfRule>
  </conditionalFormatting>
  <conditionalFormatting sqref="K997:K1032">
    <cfRule type="containsText" dxfId="5785" priority="1848" operator="containsText" text="URGENTE">
      <formula>NOT(ISERROR(SEARCH(("URGENTE"),(K997))))</formula>
    </cfRule>
  </conditionalFormatting>
  <conditionalFormatting sqref="K906">
    <cfRule type="containsText" dxfId="5784" priority="1849" operator="containsText" text="VIGENTE">
      <formula>NOT(ISERROR(SEARCH(("VIGENTE"),(K906))))</formula>
    </cfRule>
  </conditionalFormatting>
  <conditionalFormatting sqref="K906">
    <cfRule type="containsText" dxfId="5783" priority="1850" operator="containsText" text="URGENTE">
      <formula>NOT(ISERROR(SEARCH(("URGENTE"),(K906))))</formula>
    </cfRule>
  </conditionalFormatting>
  <conditionalFormatting sqref="K906">
    <cfRule type="containsText" dxfId="5782" priority="1851" operator="containsText" text="PROVIDÊNCIAS">
      <formula>NOT(ISERROR(SEARCH(("PROVIDÊNCIAS"),(K906))))</formula>
    </cfRule>
  </conditionalFormatting>
  <conditionalFormatting sqref="K906">
    <cfRule type="containsText" dxfId="5781" priority="1852" operator="containsText" text="ENCERRADO">
      <formula>NOT(ISERROR(SEARCH(("ENCERRADO"),(K906))))</formula>
    </cfRule>
  </conditionalFormatting>
  <conditionalFormatting sqref="K906">
    <cfRule type="containsText" dxfId="5780" priority="1853" operator="containsText" text="URGENTE">
      <formula>NOT(ISERROR(SEARCH(("URGENTE"),(K906))))</formula>
    </cfRule>
  </conditionalFormatting>
  <conditionalFormatting sqref="K906">
    <cfRule type="containsText" dxfId="5779" priority="1854" operator="containsText" text="URGENTE">
      <formula>NOT(ISERROR(SEARCH(("URGENTE"),(K906))))</formula>
    </cfRule>
  </conditionalFormatting>
  <conditionalFormatting sqref="K906">
    <cfRule type="containsText" dxfId="5778" priority="1855" operator="containsText" text="URGENTE">
      <formula>NOT(ISERROR(SEARCH(("URGENTE"),(K906))))</formula>
    </cfRule>
  </conditionalFormatting>
  <conditionalFormatting sqref="K906">
    <cfRule type="containsText" dxfId="5777" priority="1856" operator="containsText" text="URGENTE">
      <formula>NOT(ISERROR(SEARCH(("URGENTE"),(K906))))</formula>
    </cfRule>
  </conditionalFormatting>
  <conditionalFormatting sqref="K906">
    <cfRule type="containsText" dxfId="5776" priority="1857" operator="containsText" text="URGENTE">
      <formula>NOT(ISERROR(SEARCH(("URGENTE"),(K906))))</formula>
    </cfRule>
  </conditionalFormatting>
  <conditionalFormatting sqref="K906">
    <cfRule type="containsText" dxfId="5775" priority="1858" operator="containsText" text="URGENTE">
      <formula>NOT(ISERROR(SEARCH(("URGENTE"),(K906))))</formula>
    </cfRule>
  </conditionalFormatting>
  <conditionalFormatting sqref="K906">
    <cfRule type="containsText" dxfId="5774" priority="1859" operator="containsText" text="ENCERRADO">
      <formula>NOT(ISERROR(SEARCH(("ENCERRADO"),(K906))))</formula>
    </cfRule>
  </conditionalFormatting>
  <conditionalFormatting sqref="K906">
    <cfRule type="containsText" dxfId="5773" priority="1860" operator="containsText" text="PROVIDÊNCIAS">
      <formula>NOT(ISERROR(SEARCH(("PROVIDÊNCIAS"),(K906))))</formula>
    </cfRule>
  </conditionalFormatting>
  <conditionalFormatting sqref="K906">
    <cfRule type="containsText" dxfId="5772" priority="1861" operator="containsText" text="URGENTE">
      <formula>NOT(ISERROR(SEARCH(("URGENTE"),(K906))))</formula>
    </cfRule>
  </conditionalFormatting>
  <conditionalFormatting sqref="K906">
    <cfRule type="containsText" dxfId="5771" priority="1862" operator="containsText" text="VIGENTE">
      <formula>NOT(ISERROR(SEARCH(("VIGENTE"),(K906))))</formula>
    </cfRule>
  </conditionalFormatting>
  <conditionalFormatting sqref="K906">
    <cfRule type="containsText" dxfId="5770" priority="1863" operator="containsText" text="VIGENTE">
      <formula>NOT(ISERROR(SEARCH(("VIGENTE"),(K906))))</formula>
    </cfRule>
  </conditionalFormatting>
  <conditionalFormatting sqref="K906">
    <cfRule type="containsText" dxfId="5769" priority="1864" operator="containsText" text="URGENTE">
      <formula>NOT(ISERROR(SEARCH(("URGENTE"),(K906))))</formula>
    </cfRule>
  </conditionalFormatting>
  <conditionalFormatting sqref="K906">
    <cfRule type="containsText" dxfId="5768" priority="1865" operator="containsText" text="PROVIDÊNCIAS">
      <formula>NOT(ISERROR(SEARCH(("PROVIDÊNCIAS"),(K906))))</formula>
    </cfRule>
  </conditionalFormatting>
  <conditionalFormatting sqref="K906">
    <cfRule type="containsText" dxfId="5767" priority="1866" operator="containsText" text="ENCERRADO">
      <formula>NOT(ISERROR(SEARCH(("ENCERRADO"),(K906))))</formula>
    </cfRule>
  </conditionalFormatting>
  <conditionalFormatting sqref="K906">
    <cfRule type="containsText" dxfId="5766" priority="1867" operator="containsText" text="URGENTE">
      <formula>NOT(ISERROR(SEARCH(("URGENTE"),(K906))))</formula>
    </cfRule>
  </conditionalFormatting>
  <conditionalFormatting sqref="K906">
    <cfRule type="containsText" dxfId="5765" priority="1868" operator="containsText" text="URGENTE">
      <formula>NOT(ISERROR(SEARCH(("URGENTE"),(K906))))</formula>
    </cfRule>
  </conditionalFormatting>
  <conditionalFormatting sqref="K906">
    <cfRule type="containsText" dxfId="5764" priority="1869" operator="containsText" text="URGENTE">
      <formula>NOT(ISERROR(SEARCH(("URGENTE"),(K906))))</formula>
    </cfRule>
  </conditionalFormatting>
  <conditionalFormatting sqref="K522 L522 N522:P522">
    <cfRule type="containsText" dxfId="5763" priority="1870" operator="containsText" text="VIGENTE">
      <formula>NOT(ISERROR(SEARCH(("VIGENTE"),(K522))))</formula>
    </cfRule>
  </conditionalFormatting>
  <conditionalFormatting sqref="K522 L522 N522:P522">
    <cfRule type="containsText" dxfId="5762" priority="1871" operator="containsText" text="URGENTE">
      <formula>NOT(ISERROR(SEARCH(("URGENTE"),(K522))))</formula>
    </cfRule>
  </conditionalFormatting>
  <conditionalFormatting sqref="K522 L522 N522:P522">
    <cfRule type="containsText" dxfId="5761" priority="1872" operator="containsText" text="PROVIDÊNCIAS">
      <formula>NOT(ISERROR(SEARCH(("PROVIDÊNCIAS"),(K522))))</formula>
    </cfRule>
  </conditionalFormatting>
  <conditionalFormatting sqref="K522 L522 N522:P522">
    <cfRule type="containsText" dxfId="5760" priority="1873" operator="containsText" text="ENCERRADO">
      <formula>NOT(ISERROR(SEARCH(("ENCERRADO"),(K522))))</formula>
    </cfRule>
  </conditionalFormatting>
  <conditionalFormatting sqref="K522 L522 N522:P522">
    <cfRule type="containsText" dxfId="5759" priority="1874" operator="containsText" text="URGENTE">
      <formula>NOT(ISERROR(SEARCH(("URGENTE"),(K522))))</formula>
    </cfRule>
  </conditionalFormatting>
  <conditionalFormatting sqref="K522 L522 N522:P522">
    <cfRule type="containsText" dxfId="5758" priority="1875" operator="containsText" text="URGENTE">
      <formula>NOT(ISERROR(SEARCH(("URGENTE"),(K522))))</formula>
    </cfRule>
  </conditionalFormatting>
  <conditionalFormatting sqref="K522 L522 N522:P522">
    <cfRule type="containsText" dxfId="5757" priority="1876" operator="containsText" text="URGENTE">
      <formula>NOT(ISERROR(SEARCH(("URGENTE"),(K522))))</formula>
    </cfRule>
  </conditionalFormatting>
  <conditionalFormatting sqref="K522">
    <cfRule type="containsText" dxfId="5756" priority="1877" operator="containsText" text="VIGENTE">
      <formula>NOT(ISERROR(SEARCH(("VIGENTE"),(K522))))</formula>
    </cfRule>
  </conditionalFormatting>
  <conditionalFormatting sqref="K522">
    <cfRule type="containsText" dxfId="5755" priority="1878" operator="containsText" text="URGENTE">
      <formula>NOT(ISERROR(SEARCH(("URGENTE"),(K522))))</formula>
    </cfRule>
  </conditionalFormatting>
  <conditionalFormatting sqref="K522">
    <cfRule type="containsText" dxfId="5754" priority="1879" operator="containsText" text="PROVIDÊNCIAS">
      <formula>NOT(ISERROR(SEARCH(("PROVIDÊNCIAS"),(K522))))</formula>
    </cfRule>
  </conditionalFormatting>
  <conditionalFormatting sqref="K522">
    <cfRule type="containsText" dxfId="5753" priority="1880" operator="containsText" text="ENCERRADO">
      <formula>NOT(ISERROR(SEARCH(("ENCERRADO"),(K522))))</formula>
    </cfRule>
  </conditionalFormatting>
  <conditionalFormatting sqref="K522">
    <cfRule type="containsText" dxfId="5752" priority="1881" operator="containsText" text="URGENTE">
      <formula>NOT(ISERROR(SEARCH(("URGENTE"),(K522))))</formula>
    </cfRule>
  </conditionalFormatting>
  <conditionalFormatting sqref="K522">
    <cfRule type="containsText" dxfId="5751" priority="1882" operator="containsText" text="URGENTE">
      <formula>NOT(ISERROR(SEARCH(("URGENTE"),(K522))))</formula>
    </cfRule>
  </conditionalFormatting>
  <conditionalFormatting sqref="K522">
    <cfRule type="containsText" dxfId="5750" priority="1883" operator="containsText" text="URGENTE">
      <formula>NOT(ISERROR(SEARCH(("URGENTE"),(K522))))</formula>
    </cfRule>
  </conditionalFormatting>
  <conditionalFormatting sqref="K522">
    <cfRule type="containsText" dxfId="5749" priority="1884" operator="containsText" text="URGENTE">
      <formula>NOT(ISERROR(SEARCH(("URGENTE"),(K522))))</formula>
    </cfRule>
  </conditionalFormatting>
  <conditionalFormatting sqref="K522">
    <cfRule type="containsText" dxfId="5748" priority="1885" operator="containsText" text="URGENTE">
      <formula>NOT(ISERROR(SEARCH(("URGENTE"),(K522))))</formula>
    </cfRule>
  </conditionalFormatting>
  <conditionalFormatting sqref="K522">
    <cfRule type="containsText" dxfId="5747" priority="1886" operator="containsText" text="URGENTE">
      <formula>NOT(ISERROR(SEARCH(("URGENTE"),(K522))))</formula>
    </cfRule>
  </conditionalFormatting>
  <conditionalFormatting sqref="K522">
    <cfRule type="containsText" dxfId="5746" priority="1887" operator="containsText" text="ENCERRADO">
      <formula>NOT(ISERROR(SEARCH(("ENCERRADO"),(K522))))</formula>
    </cfRule>
  </conditionalFormatting>
  <conditionalFormatting sqref="K522">
    <cfRule type="containsText" dxfId="5745" priority="1888" operator="containsText" text="PROVIDÊNCIAS">
      <formula>NOT(ISERROR(SEARCH(("PROVIDÊNCIAS"),(K522))))</formula>
    </cfRule>
  </conditionalFormatting>
  <conditionalFormatting sqref="K522">
    <cfRule type="containsText" dxfId="5744" priority="1889" operator="containsText" text="URGENTE">
      <formula>NOT(ISERROR(SEARCH(("URGENTE"),(K522))))</formula>
    </cfRule>
  </conditionalFormatting>
  <conditionalFormatting sqref="K522">
    <cfRule type="containsText" dxfId="5743" priority="1890" operator="containsText" text="VIGENTE">
      <formula>NOT(ISERROR(SEARCH(("VIGENTE"),(K522))))</formula>
    </cfRule>
  </conditionalFormatting>
  <conditionalFormatting sqref="K432">
    <cfRule type="containsText" dxfId="5742" priority="1891" operator="containsText" text="VIGENTE">
      <formula>NOT(ISERROR(SEARCH(("VIGENTE"),(K432))))</formula>
    </cfRule>
  </conditionalFormatting>
  <conditionalFormatting sqref="K432">
    <cfRule type="containsText" dxfId="5741" priority="1892" operator="containsText" text="URGENTE">
      <formula>NOT(ISERROR(SEARCH(("URGENTE"),(K432))))</formula>
    </cfRule>
  </conditionalFormatting>
  <conditionalFormatting sqref="K432">
    <cfRule type="containsText" dxfId="5740" priority="1893" operator="containsText" text="PROVIDÊNCIAS">
      <formula>NOT(ISERROR(SEARCH(("PROVIDÊNCIAS"),(K432))))</formula>
    </cfRule>
  </conditionalFormatting>
  <conditionalFormatting sqref="K432">
    <cfRule type="containsText" dxfId="5739" priority="1894" operator="containsText" text="ENCERRADO">
      <formula>NOT(ISERROR(SEARCH(("ENCERRADO"),(K432))))</formula>
    </cfRule>
  </conditionalFormatting>
  <conditionalFormatting sqref="K432">
    <cfRule type="containsText" dxfId="5738" priority="1895" operator="containsText" text="URGENTE">
      <formula>NOT(ISERROR(SEARCH(("URGENTE"),(K432))))</formula>
    </cfRule>
  </conditionalFormatting>
  <conditionalFormatting sqref="K432">
    <cfRule type="containsText" dxfId="5737" priority="1896" operator="containsText" text="URGENTE">
      <formula>NOT(ISERROR(SEARCH(("URGENTE"),(K432))))</formula>
    </cfRule>
  </conditionalFormatting>
  <conditionalFormatting sqref="K432">
    <cfRule type="containsText" dxfId="5736" priority="1897" operator="containsText" text="URGENTE">
      <formula>NOT(ISERROR(SEARCH(("URGENTE"),(K432))))</formula>
    </cfRule>
  </conditionalFormatting>
  <conditionalFormatting sqref="K432">
    <cfRule type="containsText" dxfId="5735" priority="1898" operator="containsText" text="VIGENTE">
      <formula>NOT(ISERROR(SEARCH(("VIGENTE"),(K432))))</formula>
    </cfRule>
  </conditionalFormatting>
  <conditionalFormatting sqref="K432">
    <cfRule type="containsText" dxfId="5734" priority="1899" operator="containsText" text="URGENTE">
      <formula>NOT(ISERROR(SEARCH(("URGENTE"),(K432))))</formula>
    </cfRule>
  </conditionalFormatting>
  <conditionalFormatting sqref="K432">
    <cfRule type="containsText" dxfId="5733" priority="1900" operator="containsText" text="PROVIDÊNCIAS">
      <formula>NOT(ISERROR(SEARCH(("PROVIDÊNCIAS"),(K432))))</formula>
    </cfRule>
  </conditionalFormatting>
  <conditionalFormatting sqref="K432">
    <cfRule type="containsText" dxfId="5732" priority="1901" operator="containsText" text="ENCERRADO">
      <formula>NOT(ISERROR(SEARCH(("ENCERRADO"),(K432))))</formula>
    </cfRule>
  </conditionalFormatting>
  <conditionalFormatting sqref="K432">
    <cfRule type="containsText" dxfId="5731" priority="1902" operator="containsText" text="URGENTE">
      <formula>NOT(ISERROR(SEARCH(("URGENTE"),(K432))))</formula>
    </cfRule>
  </conditionalFormatting>
  <conditionalFormatting sqref="K432">
    <cfRule type="containsText" dxfId="5730" priority="1903" operator="containsText" text="URGENTE">
      <formula>NOT(ISERROR(SEARCH(("URGENTE"),(K432))))</formula>
    </cfRule>
  </conditionalFormatting>
  <conditionalFormatting sqref="K432">
    <cfRule type="containsText" dxfId="5729" priority="1904" operator="containsText" text="URGENTE">
      <formula>NOT(ISERROR(SEARCH(("URGENTE"),(K432))))</formula>
    </cfRule>
  </conditionalFormatting>
  <conditionalFormatting sqref="K432">
    <cfRule type="containsText" dxfId="5728" priority="1905" operator="containsText" text="URGENTE">
      <formula>NOT(ISERROR(SEARCH(("URGENTE"),(K432))))</formula>
    </cfRule>
  </conditionalFormatting>
  <conditionalFormatting sqref="K432">
    <cfRule type="containsText" dxfId="5727" priority="1906" operator="containsText" text="URGENTE">
      <formula>NOT(ISERROR(SEARCH(("URGENTE"),(K432))))</formula>
    </cfRule>
  </conditionalFormatting>
  <conditionalFormatting sqref="K432">
    <cfRule type="containsText" dxfId="5726" priority="1907" operator="containsText" text="URGENTE">
      <formula>NOT(ISERROR(SEARCH(("URGENTE"),(K432))))</formula>
    </cfRule>
  </conditionalFormatting>
  <conditionalFormatting sqref="K432">
    <cfRule type="containsText" dxfId="5725" priority="1908" operator="containsText" text="ENCERRADO">
      <formula>NOT(ISERROR(SEARCH(("ENCERRADO"),(K432))))</formula>
    </cfRule>
  </conditionalFormatting>
  <conditionalFormatting sqref="K432">
    <cfRule type="containsText" dxfId="5724" priority="1909" operator="containsText" text="PROVIDÊNCIAS">
      <formula>NOT(ISERROR(SEARCH(("PROVIDÊNCIAS"),(K432))))</formula>
    </cfRule>
  </conditionalFormatting>
  <conditionalFormatting sqref="K432">
    <cfRule type="containsText" dxfId="5723" priority="1910" operator="containsText" text="URGENTE">
      <formula>NOT(ISERROR(SEARCH(("URGENTE"),(K432))))</formula>
    </cfRule>
  </conditionalFormatting>
  <conditionalFormatting sqref="K432">
    <cfRule type="containsText" dxfId="5722" priority="1911" operator="containsText" text="VIGENTE">
      <formula>NOT(ISERROR(SEARCH(("VIGENTE"),(K432))))</formula>
    </cfRule>
  </conditionalFormatting>
  <conditionalFormatting sqref="K407 L407 N407:P407">
    <cfRule type="containsText" dxfId="5721" priority="1912" operator="containsText" text="VIGENTE">
      <formula>NOT(ISERROR(SEARCH(("VIGENTE"),(K407))))</formula>
    </cfRule>
  </conditionalFormatting>
  <conditionalFormatting sqref="K407 L407 N407:P407">
    <cfRule type="containsText" dxfId="5720" priority="1913" operator="containsText" text="URGENTE">
      <formula>NOT(ISERROR(SEARCH(("URGENTE"),(K407))))</formula>
    </cfRule>
  </conditionalFormatting>
  <conditionalFormatting sqref="K407 L407 N407:P407">
    <cfRule type="containsText" dxfId="5719" priority="1914" operator="containsText" text="PROVIDÊNCIAS">
      <formula>NOT(ISERROR(SEARCH(("PROVIDÊNCIAS"),(K407))))</formula>
    </cfRule>
  </conditionalFormatting>
  <conditionalFormatting sqref="K407 L407 N407:P407">
    <cfRule type="containsText" dxfId="5718" priority="1915" operator="containsText" text="ENCERRADO">
      <formula>NOT(ISERROR(SEARCH(("ENCERRADO"),(K407))))</formula>
    </cfRule>
  </conditionalFormatting>
  <conditionalFormatting sqref="K407 L407 N407:P407">
    <cfRule type="containsText" dxfId="5717" priority="1916" operator="containsText" text="URGENTE">
      <formula>NOT(ISERROR(SEARCH(("URGENTE"),(K407))))</formula>
    </cfRule>
  </conditionalFormatting>
  <conditionalFormatting sqref="K407 L407 N407:P407">
    <cfRule type="containsText" dxfId="5716" priority="1917" operator="containsText" text="URGENTE">
      <formula>NOT(ISERROR(SEARCH(("URGENTE"),(K407))))</formula>
    </cfRule>
  </conditionalFormatting>
  <conditionalFormatting sqref="K407 L407 N407:P407">
    <cfRule type="containsText" dxfId="5715" priority="1918" operator="containsText" text="URGENTE">
      <formula>NOT(ISERROR(SEARCH(("URGENTE"),(K407))))</formula>
    </cfRule>
  </conditionalFormatting>
  <conditionalFormatting sqref="K407">
    <cfRule type="containsText" dxfId="5714" priority="1919" operator="containsText" text="VIGENTE">
      <formula>NOT(ISERROR(SEARCH(("VIGENTE"),(K407))))</formula>
    </cfRule>
  </conditionalFormatting>
  <conditionalFormatting sqref="K407">
    <cfRule type="containsText" dxfId="5713" priority="1920" operator="containsText" text="URGENTE">
      <formula>NOT(ISERROR(SEARCH(("URGENTE"),(K407))))</formula>
    </cfRule>
  </conditionalFormatting>
  <conditionalFormatting sqref="K407">
    <cfRule type="containsText" dxfId="5712" priority="1921" operator="containsText" text="PROVIDÊNCIAS">
      <formula>NOT(ISERROR(SEARCH(("PROVIDÊNCIAS"),(K407))))</formula>
    </cfRule>
  </conditionalFormatting>
  <conditionalFormatting sqref="K407">
    <cfRule type="containsText" dxfId="5711" priority="1922" operator="containsText" text="ENCERRADO">
      <formula>NOT(ISERROR(SEARCH(("ENCERRADO"),(K407))))</formula>
    </cfRule>
  </conditionalFormatting>
  <conditionalFormatting sqref="K407">
    <cfRule type="containsText" dxfId="5710" priority="1923" operator="containsText" text="URGENTE">
      <formula>NOT(ISERROR(SEARCH(("URGENTE"),(K407))))</formula>
    </cfRule>
  </conditionalFormatting>
  <conditionalFormatting sqref="K407">
    <cfRule type="containsText" dxfId="5709" priority="1924" operator="containsText" text="URGENTE">
      <formula>NOT(ISERROR(SEARCH(("URGENTE"),(K407))))</formula>
    </cfRule>
  </conditionalFormatting>
  <conditionalFormatting sqref="K407">
    <cfRule type="containsText" dxfId="5708" priority="1925" operator="containsText" text="URGENTE">
      <formula>NOT(ISERROR(SEARCH(("URGENTE"),(K407))))</formula>
    </cfRule>
  </conditionalFormatting>
  <conditionalFormatting sqref="K407">
    <cfRule type="containsText" dxfId="5707" priority="1926" operator="containsText" text="URGENTE">
      <formula>NOT(ISERROR(SEARCH(("URGENTE"),(K407))))</formula>
    </cfRule>
  </conditionalFormatting>
  <conditionalFormatting sqref="K407">
    <cfRule type="containsText" dxfId="5706" priority="1927" operator="containsText" text="URGENTE">
      <formula>NOT(ISERROR(SEARCH(("URGENTE"),(K407))))</formula>
    </cfRule>
  </conditionalFormatting>
  <conditionalFormatting sqref="K407">
    <cfRule type="containsText" dxfId="5705" priority="1928" operator="containsText" text="URGENTE">
      <formula>NOT(ISERROR(SEARCH(("URGENTE"),(K407))))</formula>
    </cfRule>
  </conditionalFormatting>
  <conditionalFormatting sqref="K407">
    <cfRule type="containsText" dxfId="5704" priority="1929" operator="containsText" text="ENCERRADO">
      <formula>NOT(ISERROR(SEARCH(("ENCERRADO"),(K407))))</formula>
    </cfRule>
  </conditionalFormatting>
  <conditionalFormatting sqref="K407">
    <cfRule type="containsText" dxfId="5703" priority="1930" operator="containsText" text="PROVIDÊNCIAS">
      <formula>NOT(ISERROR(SEARCH(("PROVIDÊNCIAS"),(K407))))</formula>
    </cfRule>
  </conditionalFormatting>
  <conditionalFormatting sqref="K407">
    <cfRule type="containsText" dxfId="5702" priority="1931" operator="containsText" text="URGENTE">
      <formula>NOT(ISERROR(SEARCH(("URGENTE"),(K407))))</formula>
    </cfRule>
  </conditionalFormatting>
  <conditionalFormatting sqref="K407">
    <cfRule type="containsText" dxfId="5701" priority="1932" operator="containsText" text="VIGENTE">
      <formula>NOT(ISERROR(SEARCH(("VIGENTE"),(K407))))</formula>
    </cfRule>
  </conditionalFormatting>
  <conditionalFormatting sqref="K378 L378 N378:P378">
    <cfRule type="containsText" dxfId="5700" priority="1933" operator="containsText" text="VIGENTE">
      <formula>NOT(ISERROR(SEARCH(("VIGENTE"),(K378))))</formula>
    </cfRule>
  </conditionalFormatting>
  <conditionalFormatting sqref="K378 L378 N378:P378">
    <cfRule type="containsText" dxfId="5699" priority="1934" operator="containsText" text="URGENTE">
      <formula>NOT(ISERROR(SEARCH(("URGENTE"),(K378))))</formula>
    </cfRule>
  </conditionalFormatting>
  <conditionalFormatting sqref="K378 L378 N378:P378">
    <cfRule type="containsText" dxfId="5698" priority="1935" operator="containsText" text="PROVIDÊNCIAS">
      <formula>NOT(ISERROR(SEARCH(("PROVIDÊNCIAS"),(K378))))</formula>
    </cfRule>
  </conditionalFormatting>
  <conditionalFormatting sqref="K378 L378 N378:P378">
    <cfRule type="containsText" dxfId="5697" priority="1936" operator="containsText" text="ENCERRADO">
      <formula>NOT(ISERROR(SEARCH(("ENCERRADO"),(K378))))</formula>
    </cfRule>
  </conditionalFormatting>
  <conditionalFormatting sqref="K378 L378 N378:P378">
    <cfRule type="containsText" dxfId="5696" priority="1937" operator="containsText" text="URGENTE">
      <formula>NOT(ISERROR(SEARCH(("URGENTE"),(K378))))</formula>
    </cfRule>
  </conditionalFormatting>
  <conditionalFormatting sqref="K378 L378 N378:P378">
    <cfRule type="containsText" dxfId="5695" priority="1938" operator="containsText" text="URGENTE">
      <formula>NOT(ISERROR(SEARCH(("URGENTE"),(K378))))</formula>
    </cfRule>
  </conditionalFormatting>
  <conditionalFormatting sqref="K378 L378 N378:P378">
    <cfRule type="containsText" dxfId="5694" priority="1939" operator="containsText" text="URGENTE">
      <formula>NOT(ISERROR(SEARCH(("URGENTE"),(K378))))</formula>
    </cfRule>
  </conditionalFormatting>
  <conditionalFormatting sqref="K378">
    <cfRule type="containsText" dxfId="5693" priority="1940" operator="containsText" text="VIGENTE">
      <formula>NOT(ISERROR(SEARCH(("VIGENTE"),(K378))))</formula>
    </cfRule>
  </conditionalFormatting>
  <conditionalFormatting sqref="K378">
    <cfRule type="containsText" dxfId="5692" priority="1941" operator="containsText" text="URGENTE">
      <formula>NOT(ISERROR(SEARCH(("URGENTE"),(K378))))</formula>
    </cfRule>
  </conditionalFormatting>
  <conditionalFormatting sqref="K378">
    <cfRule type="containsText" dxfId="5691" priority="1942" operator="containsText" text="PROVIDÊNCIAS">
      <formula>NOT(ISERROR(SEARCH(("PROVIDÊNCIAS"),(K378))))</formula>
    </cfRule>
  </conditionalFormatting>
  <conditionalFormatting sqref="K378">
    <cfRule type="containsText" dxfId="5690" priority="1943" operator="containsText" text="ENCERRADO">
      <formula>NOT(ISERROR(SEARCH(("ENCERRADO"),(K378))))</formula>
    </cfRule>
  </conditionalFormatting>
  <conditionalFormatting sqref="K378">
    <cfRule type="containsText" dxfId="5689" priority="1944" operator="containsText" text="URGENTE">
      <formula>NOT(ISERROR(SEARCH(("URGENTE"),(K378))))</formula>
    </cfRule>
  </conditionalFormatting>
  <conditionalFormatting sqref="K378">
    <cfRule type="containsText" dxfId="5688" priority="1945" operator="containsText" text="URGENTE">
      <formula>NOT(ISERROR(SEARCH(("URGENTE"),(K378))))</formula>
    </cfRule>
  </conditionalFormatting>
  <conditionalFormatting sqref="K378">
    <cfRule type="containsText" dxfId="5687" priority="1946" operator="containsText" text="URGENTE">
      <formula>NOT(ISERROR(SEARCH(("URGENTE"),(K378))))</formula>
    </cfRule>
  </conditionalFormatting>
  <conditionalFormatting sqref="K378">
    <cfRule type="containsText" dxfId="5686" priority="1947" operator="containsText" text="URGENTE">
      <formula>NOT(ISERROR(SEARCH(("URGENTE"),(K378))))</formula>
    </cfRule>
  </conditionalFormatting>
  <conditionalFormatting sqref="K378">
    <cfRule type="containsText" dxfId="5685" priority="1948" operator="containsText" text="URGENTE">
      <formula>NOT(ISERROR(SEARCH(("URGENTE"),(K378))))</formula>
    </cfRule>
  </conditionalFormatting>
  <conditionalFormatting sqref="K378">
    <cfRule type="containsText" dxfId="5684" priority="1949" operator="containsText" text="URGENTE">
      <formula>NOT(ISERROR(SEARCH(("URGENTE"),(K378))))</formula>
    </cfRule>
  </conditionalFormatting>
  <conditionalFormatting sqref="K378">
    <cfRule type="containsText" dxfId="5683" priority="1950" operator="containsText" text="ENCERRADO">
      <formula>NOT(ISERROR(SEARCH(("ENCERRADO"),(K378))))</formula>
    </cfRule>
  </conditionalFormatting>
  <conditionalFormatting sqref="K378">
    <cfRule type="containsText" dxfId="5682" priority="1951" operator="containsText" text="PROVIDÊNCIAS">
      <formula>NOT(ISERROR(SEARCH(("PROVIDÊNCIAS"),(K378))))</formula>
    </cfRule>
  </conditionalFormatting>
  <conditionalFormatting sqref="K378">
    <cfRule type="containsText" dxfId="5681" priority="1952" operator="containsText" text="URGENTE">
      <formula>NOT(ISERROR(SEARCH(("URGENTE"),(K378))))</formula>
    </cfRule>
  </conditionalFormatting>
  <conditionalFormatting sqref="K378">
    <cfRule type="containsText" dxfId="5680" priority="1953" operator="containsText" text="VIGENTE">
      <formula>NOT(ISERROR(SEARCH(("VIGENTE"),(K378))))</formula>
    </cfRule>
  </conditionalFormatting>
  <conditionalFormatting sqref="K368:K369 L369 N369:Q369">
    <cfRule type="containsText" dxfId="5679" priority="1954" operator="containsText" text="VIGENTE">
      <formula>NOT(ISERROR(SEARCH(("VIGENTE"),(K368))))</formula>
    </cfRule>
  </conditionalFormatting>
  <conditionalFormatting sqref="K368:K369 L369 N369:Q369">
    <cfRule type="containsText" dxfId="5678" priority="1955" operator="containsText" text="URGENTE">
      <formula>NOT(ISERROR(SEARCH(("URGENTE"),(K368))))</formula>
    </cfRule>
  </conditionalFormatting>
  <conditionalFormatting sqref="K368:K369 L369 N369:Q369">
    <cfRule type="containsText" dxfId="5677" priority="1956" operator="containsText" text="PROVIDÊNCIAS">
      <formula>NOT(ISERROR(SEARCH(("PROVIDÊNCIAS"),(K368))))</formula>
    </cfRule>
  </conditionalFormatting>
  <conditionalFormatting sqref="K368:K369 L369 N369:Q369">
    <cfRule type="containsText" dxfId="5676" priority="1957" operator="containsText" text="ENCERRADO">
      <formula>NOT(ISERROR(SEARCH(("ENCERRADO"),(K368))))</formula>
    </cfRule>
  </conditionalFormatting>
  <conditionalFormatting sqref="K368:K369 L369 N369:Q369">
    <cfRule type="containsText" dxfId="5675" priority="1958" operator="containsText" text="URGENTE">
      <formula>NOT(ISERROR(SEARCH(("URGENTE"),(K368))))</formula>
    </cfRule>
  </conditionalFormatting>
  <conditionalFormatting sqref="K368:K369 L369 N369:Q369">
    <cfRule type="containsText" dxfId="5674" priority="1959" operator="containsText" text="URGENTE">
      <formula>NOT(ISERROR(SEARCH(("URGENTE"),(K368))))</formula>
    </cfRule>
  </conditionalFormatting>
  <conditionalFormatting sqref="K368:K369 L369 N369:Q369">
    <cfRule type="containsText" dxfId="5673" priority="1960" operator="containsText" text="URGENTE">
      <formula>NOT(ISERROR(SEARCH(("URGENTE"),(K368))))</formula>
    </cfRule>
  </conditionalFormatting>
  <conditionalFormatting sqref="K368:K369">
    <cfRule type="containsText" dxfId="5672" priority="1961" operator="containsText" text="VIGENTE">
      <formula>NOT(ISERROR(SEARCH(("VIGENTE"),(K368))))</formula>
    </cfRule>
  </conditionalFormatting>
  <conditionalFormatting sqref="K368:K369">
    <cfRule type="containsText" dxfId="5671" priority="1962" operator="containsText" text="URGENTE">
      <formula>NOT(ISERROR(SEARCH(("URGENTE"),(K368))))</formula>
    </cfRule>
  </conditionalFormatting>
  <conditionalFormatting sqref="K368:K369">
    <cfRule type="containsText" dxfId="5670" priority="1963" operator="containsText" text="PROVIDÊNCIAS">
      <formula>NOT(ISERROR(SEARCH(("PROVIDÊNCIAS"),(K368))))</formula>
    </cfRule>
  </conditionalFormatting>
  <conditionalFormatting sqref="K368:K369">
    <cfRule type="containsText" dxfId="5669" priority="1964" operator="containsText" text="ENCERRADO">
      <formula>NOT(ISERROR(SEARCH(("ENCERRADO"),(K368))))</formula>
    </cfRule>
  </conditionalFormatting>
  <conditionalFormatting sqref="K368:K369">
    <cfRule type="containsText" dxfId="5668" priority="1965" operator="containsText" text="URGENTE">
      <formula>NOT(ISERROR(SEARCH(("URGENTE"),(K368))))</formula>
    </cfRule>
  </conditionalFormatting>
  <conditionalFormatting sqref="K368:K369">
    <cfRule type="containsText" dxfId="5667" priority="1966" operator="containsText" text="URGENTE">
      <formula>NOT(ISERROR(SEARCH(("URGENTE"),(K368))))</formula>
    </cfRule>
  </conditionalFormatting>
  <conditionalFormatting sqref="K368:K369">
    <cfRule type="containsText" dxfId="5666" priority="1967" operator="containsText" text="URGENTE">
      <formula>NOT(ISERROR(SEARCH(("URGENTE"),(K368))))</formula>
    </cfRule>
  </conditionalFormatting>
  <conditionalFormatting sqref="K368:K369">
    <cfRule type="containsText" dxfId="5665" priority="1968" operator="containsText" text="URGENTE">
      <formula>NOT(ISERROR(SEARCH(("URGENTE"),(K368))))</formula>
    </cfRule>
  </conditionalFormatting>
  <conditionalFormatting sqref="K368:K369">
    <cfRule type="containsText" dxfId="5664" priority="1969" operator="containsText" text="URGENTE">
      <formula>NOT(ISERROR(SEARCH(("URGENTE"),(K368))))</formula>
    </cfRule>
  </conditionalFormatting>
  <conditionalFormatting sqref="K368:K369">
    <cfRule type="containsText" dxfId="5663" priority="1970" operator="containsText" text="URGENTE">
      <formula>NOT(ISERROR(SEARCH(("URGENTE"),(K368))))</formula>
    </cfRule>
  </conditionalFormatting>
  <conditionalFormatting sqref="K368:K369">
    <cfRule type="containsText" dxfId="5662" priority="1971" operator="containsText" text="ENCERRADO">
      <formula>NOT(ISERROR(SEARCH(("ENCERRADO"),(K368))))</formula>
    </cfRule>
  </conditionalFormatting>
  <conditionalFormatting sqref="K368:K369">
    <cfRule type="containsText" dxfId="5661" priority="1972" operator="containsText" text="PROVIDÊNCIAS">
      <formula>NOT(ISERROR(SEARCH(("PROVIDÊNCIAS"),(K368))))</formula>
    </cfRule>
  </conditionalFormatting>
  <conditionalFormatting sqref="K368:K369">
    <cfRule type="containsText" dxfId="5660" priority="1973" operator="containsText" text="URGENTE">
      <formula>NOT(ISERROR(SEARCH(("URGENTE"),(K368))))</formula>
    </cfRule>
  </conditionalFormatting>
  <conditionalFormatting sqref="K368:K369">
    <cfRule type="containsText" dxfId="5659" priority="1974" operator="containsText" text="VIGENTE">
      <formula>NOT(ISERROR(SEARCH(("VIGENTE"),(K368))))</formula>
    </cfRule>
  </conditionalFormatting>
  <conditionalFormatting sqref="K1252 K1261 K1390:K1392 K1394">
    <cfRule type="containsText" dxfId="5658" priority="1975" operator="containsText" text="VIGENTE">
      <formula>NOT(ISERROR(SEARCH(("VIGENTE"),(K1252))))</formula>
    </cfRule>
  </conditionalFormatting>
  <conditionalFormatting sqref="K1252 K1261 K1390:K1392 K1394">
    <cfRule type="containsText" dxfId="5657" priority="1976" operator="containsText" text="URGENTE">
      <formula>NOT(ISERROR(SEARCH(("URGENTE"),(K1252))))</formula>
    </cfRule>
  </conditionalFormatting>
  <conditionalFormatting sqref="K1252 K1261 K1390:K1392 K1394">
    <cfRule type="containsText" dxfId="5656" priority="1977" operator="containsText" text="PROVIDÊNCIAS">
      <formula>NOT(ISERROR(SEARCH(("PROVIDÊNCIAS"),(K1252))))</formula>
    </cfRule>
  </conditionalFormatting>
  <conditionalFormatting sqref="K1252 K1261 K1390:K1392 K1394">
    <cfRule type="containsText" dxfId="5655" priority="1978" operator="containsText" text="ENCERRADO">
      <formula>NOT(ISERROR(SEARCH(("ENCERRADO"),(K1252))))</formula>
    </cfRule>
  </conditionalFormatting>
  <conditionalFormatting sqref="K1252 K1261 K1390:K1392 K1394">
    <cfRule type="containsText" dxfId="5654" priority="1979" operator="containsText" text="URGENTE">
      <formula>NOT(ISERROR(SEARCH(("URGENTE"),(K1252))))</formula>
    </cfRule>
  </conditionalFormatting>
  <conditionalFormatting sqref="K1252 K1261 K1390:K1392 K1394">
    <cfRule type="containsText" dxfId="5653" priority="1980" operator="containsText" text="URGENTE">
      <formula>NOT(ISERROR(SEARCH(("URGENTE"),(K1252))))</formula>
    </cfRule>
  </conditionalFormatting>
  <conditionalFormatting sqref="K1252 K1261 K1390:K1392 K1394">
    <cfRule type="containsText" dxfId="5652" priority="1981" operator="containsText" text="URGENTE">
      <formula>NOT(ISERROR(SEARCH(("URGENTE"),(K1252))))</formula>
    </cfRule>
  </conditionalFormatting>
  <conditionalFormatting sqref="K1252 K1261 K1390:K1392 K1394">
    <cfRule type="containsText" dxfId="5651" priority="1982" operator="containsText" text="URGENTE">
      <formula>NOT(ISERROR(SEARCH(("URGENTE"),(K1252))))</formula>
    </cfRule>
  </conditionalFormatting>
  <conditionalFormatting sqref="K1252 K1261 K1390:K1392 K1394">
    <cfRule type="containsText" dxfId="5650" priority="1983" operator="containsText" text="URGENTE">
      <formula>NOT(ISERROR(SEARCH(("URGENTE"),(K1252))))</formula>
    </cfRule>
  </conditionalFormatting>
  <conditionalFormatting sqref="K1252 K1261 K1390:K1392 K1394">
    <cfRule type="containsText" dxfId="5649" priority="1984" operator="containsText" text="URGENTE">
      <formula>NOT(ISERROR(SEARCH(("URGENTE"),(K1252))))</formula>
    </cfRule>
  </conditionalFormatting>
  <conditionalFormatting sqref="K1252 K1261 K1390:K1392 K1394">
    <cfRule type="containsText" dxfId="5648" priority="1985" operator="containsText" text="ENCERRADO">
      <formula>NOT(ISERROR(SEARCH(("ENCERRADO"),(K1252))))</formula>
    </cfRule>
  </conditionalFormatting>
  <conditionalFormatting sqref="K1252 K1261 K1390:K1392 K1394">
    <cfRule type="containsText" dxfId="5647" priority="1986" operator="containsText" text="PROVIDÊNCIAS">
      <formula>NOT(ISERROR(SEARCH(("PROVIDÊNCIAS"),(K1252))))</formula>
    </cfRule>
  </conditionalFormatting>
  <conditionalFormatting sqref="K1252 K1261 K1390:K1392 K1394">
    <cfRule type="containsText" dxfId="5646" priority="1987" operator="containsText" text="URGENTE">
      <formula>NOT(ISERROR(SEARCH(("URGENTE"),(K1252))))</formula>
    </cfRule>
  </conditionalFormatting>
  <conditionalFormatting sqref="K1252 K1261 K1390:K1392 K1394">
    <cfRule type="containsText" dxfId="5645" priority="1988" operator="containsText" text="VIGENTE">
      <formula>NOT(ISERROR(SEARCH(("VIGENTE"),(K1252))))</formula>
    </cfRule>
  </conditionalFormatting>
  <conditionalFormatting sqref="K1252 K1261 K1390:K1392 K1394">
    <cfRule type="containsText" dxfId="5644" priority="1989" operator="containsText" text="VIGENTE">
      <formula>NOT(ISERROR(SEARCH(("VIGENTE"),(K1252))))</formula>
    </cfRule>
  </conditionalFormatting>
  <conditionalFormatting sqref="K1252 K1261 K1390:K1392 K1394">
    <cfRule type="containsText" dxfId="5643" priority="1990" operator="containsText" text="URGENTE">
      <formula>NOT(ISERROR(SEARCH(("URGENTE"),(K1252))))</formula>
    </cfRule>
  </conditionalFormatting>
  <conditionalFormatting sqref="K1252 K1261 K1390:K1392 K1394">
    <cfRule type="containsText" dxfId="5642" priority="1991" operator="containsText" text="PROVIDÊNCIAS">
      <formula>NOT(ISERROR(SEARCH(("PROVIDÊNCIAS"),(K1252))))</formula>
    </cfRule>
  </conditionalFormatting>
  <conditionalFormatting sqref="K1252 K1261 K1390:K1392 K1394">
    <cfRule type="containsText" dxfId="5641" priority="1992" operator="containsText" text="ENCERRADO">
      <formula>NOT(ISERROR(SEARCH(("ENCERRADO"),(K1252))))</formula>
    </cfRule>
  </conditionalFormatting>
  <conditionalFormatting sqref="K1252 K1261 K1390:K1392 K1394">
    <cfRule type="containsText" dxfId="5640" priority="1993" operator="containsText" text="URGENTE">
      <formula>NOT(ISERROR(SEARCH(("URGENTE"),(K1252))))</formula>
    </cfRule>
  </conditionalFormatting>
  <conditionalFormatting sqref="K1252 K1261 K1390:K1392 K1394">
    <cfRule type="containsText" dxfId="5639" priority="1994" operator="containsText" text="URGENTE">
      <formula>NOT(ISERROR(SEARCH(("URGENTE"),(K1252))))</formula>
    </cfRule>
  </conditionalFormatting>
  <conditionalFormatting sqref="K1252 K1261 K1390:K1392 K1394">
    <cfRule type="containsText" dxfId="5638" priority="1995" operator="containsText" text="URGENTE">
      <formula>NOT(ISERROR(SEARCH(("URGENTE"),(K1252))))</formula>
    </cfRule>
  </conditionalFormatting>
  <conditionalFormatting sqref="K1184">
    <cfRule type="containsText" dxfId="5637" priority="1996" operator="containsText" text="VIGENTE">
      <formula>NOT(ISERROR(SEARCH(("VIGENTE"),(K1184))))</formula>
    </cfRule>
  </conditionalFormatting>
  <conditionalFormatting sqref="K1184">
    <cfRule type="containsText" dxfId="5636" priority="1997" operator="containsText" text="URGENTE">
      <formula>NOT(ISERROR(SEARCH(("URGENTE"),(K1184))))</formula>
    </cfRule>
  </conditionalFormatting>
  <conditionalFormatting sqref="K1184">
    <cfRule type="containsText" dxfId="5635" priority="1998" operator="containsText" text="PROVIDÊNCIAS">
      <formula>NOT(ISERROR(SEARCH(("PROVIDÊNCIAS"),(K1184))))</formula>
    </cfRule>
  </conditionalFormatting>
  <conditionalFormatting sqref="K1184">
    <cfRule type="containsText" dxfId="5634" priority="1999" operator="containsText" text="ENCERRADO">
      <formula>NOT(ISERROR(SEARCH(("ENCERRADO"),(K1184))))</formula>
    </cfRule>
  </conditionalFormatting>
  <conditionalFormatting sqref="K1184">
    <cfRule type="containsText" dxfId="5633" priority="2000" operator="containsText" text="URGENTE">
      <formula>NOT(ISERROR(SEARCH(("URGENTE"),(K1184))))</formula>
    </cfRule>
  </conditionalFormatting>
  <conditionalFormatting sqref="K1184">
    <cfRule type="containsText" dxfId="5632" priority="2001" operator="containsText" text="URGENTE">
      <formula>NOT(ISERROR(SEARCH(("URGENTE"),(K1184))))</formula>
    </cfRule>
  </conditionalFormatting>
  <conditionalFormatting sqref="K1184">
    <cfRule type="containsText" dxfId="5631" priority="2002" operator="containsText" text="URGENTE">
      <formula>NOT(ISERROR(SEARCH(("URGENTE"),(K1184))))</formula>
    </cfRule>
  </conditionalFormatting>
  <conditionalFormatting sqref="K1184">
    <cfRule type="containsText" dxfId="5630" priority="2003" operator="containsText" text="URGENTE">
      <formula>NOT(ISERROR(SEARCH(("URGENTE"),(K1184))))</formula>
    </cfRule>
  </conditionalFormatting>
  <conditionalFormatting sqref="K1184">
    <cfRule type="containsText" dxfId="5629" priority="2004" operator="containsText" text="URGENTE">
      <formula>NOT(ISERROR(SEARCH(("URGENTE"),(K1184))))</formula>
    </cfRule>
  </conditionalFormatting>
  <conditionalFormatting sqref="K1184">
    <cfRule type="containsText" dxfId="5628" priority="2005" operator="containsText" text="URGENTE">
      <formula>NOT(ISERROR(SEARCH(("URGENTE"),(K1184))))</formula>
    </cfRule>
  </conditionalFormatting>
  <conditionalFormatting sqref="K1184">
    <cfRule type="containsText" dxfId="5627" priority="2006" operator="containsText" text="ENCERRADO">
      <formula>NOT(ISERROR(SEARCH(("ENCERRADO"),(K1184))))</formula>
    </cfRule>
  </conditionalFormatting>
  <conditionalFormatting sqref="K1184">
    <cfRule type="containsText" dxfId="5626" priority="2007" operator="containsText" text="PROVIDÊNCIAS">
      <formula>NOT(ISERROR(SEARCH(("PROVIDÊNCIAS"),(K1184))))</formula>
    </cfRule>
  </conditionalFormatting>
  <conditionalFormatting sqref="K1184">
    <cfRule type="containsText" dxfId="5625" priority="2008" operator="containsText" text="URGENTE">
      <formula>NOT(ISERROR(SEARCH(("URGENTE"),(K1184))))</formula>
    </cfRule>
  </conditionalFormatting>
  <conditionalFormatting sqref="K1184">
    <cfRule type="containsText" dxfId="5624" priority="2009" operator="containsText" text="VIGENTE">
      <formula>NOT(ISERROR(SEARCH(("VIGENTE"),(K1184))))</formula>
    </cfRule>
  </conditionalFormatting>
  <conditionalFormatting sqref="K1184">
    <cfRule type="containsText" dxfId="5623" priority="2010" operator="containsText" text="VIGENTE">
      <formula>NOT(ISERROR(SEARCH(("VIGENTE"),(K1184))))</formula>
    </cfRule>
  </conditionalFormatting>
  <conditionalFormatting sqref="K1184">
    <cfRule type="containsText" dxfId="5622" priority="2011" operator="containsText" text="URGENTE">
      <formula>NOT(ISERROR(SEARCH(("URGENTE"),(K1184))))</formula>
    </cfRule>
  </conditionalFormatting>
  <conditionalFormatting sqref="K1184">
    <cfRule type="containsText" dxfId="5621" priority="2012" operator="containsText" text="PROVIDÊNCIAS">
      <formula>NOT(ISERROR(SEARCH(("PROVIDÊNCIAS"),(K1184))))</formula>
    </cfRule>
  </conditionalFormatting>
  <conditionalFormatting sqref="K1184">
    <cfRule type="containsText" dxfId="5620" priority="2013" operator="containsText" text="ENCERRADO">
      <formula>NOT(ISERROR(SEARCH(("ENCERRADO"),(K1184))))</formula>
    </cfRule>
  </conditionalFormatting>
  <conditionalFormatting sqref="K1184">
    <cfRule type="containsText" dxfId="5619" priority="2014" operator="containsText" text="URGENTE">
      <formula>NOT(ISERROR(SEARCH(("URGENTE"),(K1184))))</formula>
    </cfRule>
  </conditionalFormatting>
  <conditionalFormatting sqref="K1184">
    <cfRule type="containsText" dxfId="5618" priority="2015" operator="containsText" text="URGENTE">
      <formula>NOT(ISERROR(SEARCH(("URGENTE"),(K1184))))</formula>
    </cfRule>
  </conditionalFormatting>
  <conditionalFormatting sqref="K1184">
    <cfRule type="containsText" dxfId="5617" priority="2016" operator="containsText" text="URGENTE">
      <formula>NOT(ISERROR(SEARCH(("URGENTE"),(K1184))))</formula>
    </cfRule>
  </conditionalFormatting>
  <conditionalFormatting sqref="K1171">
    <cfRule type="containsText" dxfId="5616" priority="2017" operator="containsText" text="VIGENTE">
      <formula>NOT(ISERROR(SEARCH(("VIGENTE"),(K1171))))</formula>
    </cfRule>
  </conditionalFormatting>
  <conditionalFormatting sqref="K1171">
    <cfRule type="containsText" dxfId="5615" priority="2018" operator="containsText" text="URGENTE">
      <formula>NOT(ISERROR(SEARCH(("URGENTE"),(K1171))))</formula>
    </cfRule>
  </conditionalFormatting>
  <conditionalFormatting sqref="K1171">
    <cfRule type="containsText" dxfId="5614" priority="2019" operator="containsText" text="PROVIDÊNCIAS">
      <formula>NOT(ISERROR(SEARCH(("PROVIDÊNCIAS"),(K1171))))</formula>
    </cfRule>
  </conditionalFormatting>
  <conditionalFormatting sqref="K1171">
    <cfRule type="containsText" dxfId="5613" priority="2020" operator="containsText" text="ENCERRADO">
      <formula>NOT(ISERROR(SEARCH(("ENCERRADO"),(K1171))))</formula>
    </cfRule>
  </conditionalFormatting>
  <conditionalFormatting sqref="K1171">
    <cfRule type="containsText" dxfId="5612" priority="2021" operator="containsText" text="URGENTE">
      <formula>NOT(ISERROR(SEARCH(("URGENTE"),(K1171))))</formula>
    </cfRule>
  </conditionalFormatting>
  <conditionalFormatting sqref="K1171">
    <cfRule type="containsText" dxfId="5611" priority="2022" operator="containsText" text="URGENTE">
      <formula>NOT(ISERROR(SEARCH(("URGENTE"),(K1171))))</formula>
    </cfRule>
  </conditionalFormatting>
  <conditionalFormatting sqref="K1171">
    <cfRule type="containsText" dxfId="5610" priority="2023" operator="containsText" text="URGENTE">
      <formula>NOT(ISERROR(SEARCH(("URGENTE"),(K1171))))</formula>
    </cfRule>
  </conditionalFormatting>
  <conditionalFormatting sqref="K1171">
    <cfRule type="containsText" dxfId="5609" priority="2024" operator="containsText" text="URGENTE">
      <formula>NOT(ISERROR(SEARCH(("URGENTE"),(K1171))))</formula>
    </cfRule>
  </conditionalFormatting>
  <conditionalFormatting sqref="K1171">
    <cfRule type="containsText" dxfId="5608" priority="2025" operator="containsText" text="URGENTE">
      <formula>NOT(ISERROR(SEARCH(("URGENTE"),(K1171))))</formula>
    </cfRule>
  </conditionalFormatting>
  <conditionalFormatting sqref="K1171">
    <cfRule type="containsText" dxfId="5607" priority="2026" operator="containsText" text="URGENTE">
      <formula>NOT(ISERROR(SEARCH(("URGENTE"),(K1171))))</formula>
    </cfRule>
  </conditionalFormatting>
  <conditionalFormatting sqref="K1171">
    <cfRule type="containsText" dxfId="5606" priority="2027" operator="containsText" text="ENCERRADO">
      <formula>NOT(ISERROR(SEARCH(("ENCERRADO"),(K1171))))</formula>
    </cfRule>
  </conditionalFormatting>
  <conditionalFormatting sqref="K1171">
    <cfRule type="containsText" dxfId="5605" priority="2028" operator="containsText" text="PROVIDÊNCIAS">
      <formula>NOT(ISERROR(SEARCH(("PROVIDÊNCIAS"),(K1171))))</formula>
    </cfRule>
  </conditionalFormatting>
  <conditionalFormatting sqref="K1171">
    <cfRule type="containsText" dxfId="5604" priority="2029" operator="containsText" text="URGENTE">
      <formula>NOT(ISERROR(SEARCH(("URGENTE"),(K1171))))</formula>
    </cfRule>
  </conditionalFormatting>
  <conditionalFormatting sqref="K1171">
    <cfRule type="containsText" dxfId="5603" priority="2030" operator="containsText" text="VIGENTE">
      <formula>NOT(ISERROR(SEARCH(("VIGENTE"),(K1171))))</formula>
    </cfRule>
  </conditionalFormatting>
  <conditionalFormatting sqref="K1171">
    <cfRule type="containsText" dxfId="5602" priority="2031" operator="containsText" text="VIGENTE">
      <formula>NOT(ISERROR(SEARCH(("VIGENTE"),(K1171))))</formula>
    </cfRule>
  </conditionalFormatting>
  <conditionalFormatting sqref="K1171">
    <cfRule type="containsText" dxfId="5601" priority="2032" operator="containsText" text="URGENTE">
      <formula>NOT(ISERROR(SEARCH(("URGENTE"),(K1171))))</formula>
    </cfRule>
  </conditionalFormatting>
  <conditionalFormatting sqref="K1171">
    <cfRule type="containsText" dxfId="5600" priority="2033" operator="containsText" text="PROVIDÊNCIAS">
      <formula>NOT(ISERROR(SEARCH(("PROVIDÊNCIAS"),(K1171))))</formula>
    </cfRule>
  </conditionalFormatting>
  <conditionalFormatting sqref="K1171">
    <cfRule type="containsText" dxfId="5599" priority="2034" operator="containsText" text="ENCERRADO">
      <formula>NOT(ISERROR(SEARCH(("ENCERRADO"),(K1171))))</formula>
    </cfRule>
  </conditionalFormatting>
  <conditionalFormatting sqref="K1171">
    <cfRule type="containsText" dxfId="5598" priority="2035" operator="containsText" text="URGENTE">
      <formula>NOT(ISERROR(SEARCH(("URGENTE"),(K1171))))</formula>
    </cfRule>
  </conditionalFormatting>
  <conditionalFormatting sqref="K1171">
    <cfRule type="containsText" dxfId="5597" priority="2036" operator="containsText" text="URGENTE">
      <formula>NOT(ISERROR(SEARCH(("URGENTE"),(K1171))))</formula>
    </cfRule>
  </conditionalFormatting>
  <conditionalFormatting sqref="K1171">
    <cfRule type="containsText" dxfId="5596" priority="2037" operator="containsText" text="URGENTE">
      <formula>NOT(ISERROR(SEARCH(("URGENTE"),(K1171))))</formula>
    </cfRule>
  </conditionalFormatting>
  <conditionalFormatting sqref="K504">
    <cfRule type="containsText" dxfId="5595" priority="2038" operator="containsText" text="VIGENTE">
      <formula>NOT(ISERROR(SEARCH(("VIGENTE"),(K504))))</formula>
    </cfRule>
  </conditionalFormatting>
  <conditionalFormatting sqref="K504">
    <cfRule type="containsText" dxfId="5594" priority="2039" operator="containsText" text="URGENTE">
      <formula>NOT(ISERROR(SEARCH(("URGENTE"),(K504))))</formula>
    </cfRule>
  </conditionalFormatting>
  <conditionalFormatting sqref="K504">
    <cfRule type="containsText" dxfId="5593" priority="2040" operator="containsText" text="PROVIDÊNCIAS">
      <formula>NOT(ISERROR(SEARCH(("PROVIDÊNCIAS"),(K504))))</formula>
    </cfRule>
  </conditionalFormatting>
  <conditionalFormatting sqref="K504">
    <cfRule type="containsText" dxfId="5592" priority="2041" operator="containsText" text="ENCERRADO">
      <formula>NOT(ISERROR(SEARCH(("ENCERRADO"),(K504))))</formula>
    </cfRule>
  </conditionalFormatting>
  <conditionalFormatting sqref="K504">
    <cfRule type="containsText" dxfId="5591" priority="2042" operator="containsText" text="URGENTE">
      <formula>NOT(ISERROR(SEARCH(("URGENTE"),(K504))))</formula>
    </cfRule>
  </conditionalFormatting>
  <conditionalFormatting sqref="K504">
    <cfRule type="containsText" dxfId="5590" priority="2043" operator="containsText" text="URGENTE">
      <formula>NOT(ISERROR(SEARCH(("URGENTE"),(K504))))</formula>
    </cfRule>
  </conditionalFormatting>
  <conditionalFormatting sqref="K504">
    <cfRule type="containsText" dxfId="5589" priority="2044" operator="containsText" text="URGENTE">
      <formula>NOT(ISERROR(SEARCH(("URGENTE"),(K504))))</formula>
    </cfRule>
  </conditionalFormatting>
  <conditionalFormatting sqref="K504">
    <cfRule type="containsText" dxfId="5588" priority="2045" operator="containsText" text="URGENTE">
      <formula>NOT(ISERROR(SEARCH(("URGENTE"),(K504))))</formula>
    </cfRule>
  </conditionalFormatting>
  <conditionalFormatting sqref="K504">
    <cfRule type="containsText" dxfId="5587" priority="2046" operator="containsText" text="URGENTE">
      <formula>NOT(ISERROR(SEARCH(("URGENTE"),(K504))))</formula>
    </cfRule>
  </conditionalFormatting>
  <conditionalFormatting sqref="K504">
    <cfRule type="containsText" dxfId="5586" priority="2047" operator="containsText" text="URGENTE">
      <formula>NOT(ISERROR(SEARCH(("URGENTE"),(K504))))</formula>
    </cfRule>
  </conditionalFormatting>
  <conditionalFormatting sqref="K504">
    <cfRule type="containsText" dxfId="5585" priority="2048" operator="containsText" text="ENCERRADO">
      <formula>NOT(ISERROR(SEARCH(("ENCERRADO"),(K504))))</formula>
    </cfRule>
  </conditionalFormatting>
  <conditionalFormatting sqref="K504">
    <cfRule type="containsText" dxfId="5584" priority="2049" operator="containsText" text="PROVIDÊNCIAS">
      <formula>NOT(ISERROR(SEARCH(("PROVIDÊNCIAS"),(K504))))</formula>
    </cfRule>
  </conditionalFormatting>
  <conditionalFormatting sqref="K504">
    <cfRule type="containsText" dxfId="5583" priority="2050" operator="containsText" text="URGENTE">
      <formula>NOT(ISERROR(SEARCH(("URGENTE"),(K504))))</formula>
    </cfRule>
  </conditionalFormatting>
  <conditionalFormatting sqref="K504">
    <cfRule type="containsText" dxfId="5582" priority="2051" operator="containsText" text="VIGENTE">
      <formula>NOT(ISERROR(SEARCH(("VIGENTE"),(K504))))</formula>
    </cfRule>
  </conditionalFormatting>
  <conditionalFormatting sqref="K504 L504 N504:P504">
    <cfRule type="containsText" dxfId="5581" priority="2052" operator="containsText" text="URGENTE">
      <formula>NOT(ISERROR(SEARCH(("URGENTE"),(K504))))</formula>
    </cfRule>
  </conditionalFormatting>
  <conditionalFormatting sqref="K504 L504 N504:P504">
    <cfRule type="containsText" dxfId="5580" priority="2053" operator="containsText" text="URGENTE">
      <formula>NOT(ISERROR(SEARCH(("URGENTE"),(K504))))</formula>
    </cfRule>
  </conditionalFormatting>
  <conditionalFormatting sqref="K504 L504 N504:P504">
    <cfRule type="containsText" dxfId="5579" priority="2054" operator="containsText" text="URGENTE">
      <formula>NOT(ISERROR(SEARCH(("URGENTE"),(K504))))</formula>
    </cfRule>
  </conditionalFormatting>
  <conditionalFormatting sqref="K504 L504 N504:P504">
    <cfRule type="containsText" dxfId="5578" priority="2055" operator="containsText" text="ENCERRADO">
      <formula>NOT(ISERROR(SEARCH(("ENCERRADO"),(K504))))</formula>
    </cfRule>
  </conditionalFormatting>
  <conditionalFormatting sqref="K504 L504 N504:P504">
    <cfRule type="containsText" dxfId="5577" priority="2056" operator="containsText" text="PROVIDÊNCIAS">
      <formula>NOT(ISERROR(SEARCH(("PROVIDÊNCIAS"),(K504))))</formula>
    </cfRule>
  </conditionalFormatting>
  <conditionalFormatting sqref="K504 L504 N504:P504">
    <cfRule type="containsText" dxfId="5576" priority="2057" operator="containsText" text="URGENTE">
      <formula>NOT(ISERROR(SEARCH(("URGENTE"),(K504))))</formula>
    </cfRule>
  </conditionalFormatting>
  <conditionalFormatting sqref="K504 L504 N504:P504">
    <cfRule type="containsText" dxfId="5575" priority="2058" operator="containsText" text="VIGENTE">
      <formula>NOT(ISERROR(SEARCH(("VIGENTE"),(K504))))</formula>
    </cfRule>
  </conditionalFormatting>
  <conditionalFormatting sqref="K397">
    <cfRule type="containsText" dxfId="5574" priority="2059" operator="containsText" text="VIGENTE">
      <formula>NOT(ISERROR(SEARCH(("VIGENTE"),(K397))))</formula>
    </cfRule>
  </conditionalFormatting>
  <conditionalFormatting sqref="K397">
    <cfRule type="containsText" dxfId="5573" priority="2060" operator="containsText" text="URGENTE">
      <formula>NOT(ISERROR(SEARCH(("URGENTE"),(K397))))</formula>
    </cfRule>
  </conditionalFormatting>
  <conditionalFormatting sqref="K397">
    <cfRule type="containsText" dxfId="5572" priority="2061" operator="containsText" text="PROVIDÊNCIAS">
      <formula>NOT(ISERROR(SEARCH(("PROVIDÊNCIAS"),(K397))))</formula>
    </cfRule>
  </conditionalFormatting>
  <conditionalFormatting sqref="K397">
    <cfRule type="containsText" dxfId="5571" priority="2062" operator="containsText" text="ENCERRADO">
      <formula>NOT(ISERROR(SEARCH(("ENCERRADO"),(K397))))</formula>
    </cfRule>
  </conditionalFormatting>
  <conditionalFormatting sqref="K397">
    <cfRule type="containsText" dxfId="5570" priority="2063" operator="containsText" text="URGENTE">
      <formula>NOT(ISERROR(SEARCH(("URGENTE"),(K397))))</formula>
    </cfRule>
  </conditionalFormatting>
  <conditionalFormatting sqref="K397">
    <cfRule type="containsText" dxfId="5569" priority="2064" operator="containsText" text="URGENTE">
      <formula>NOT(ISERROR(SEARCH(("URGENTE"),(K397))))</formula>
    </cfRule>
  </conditionalFormatting>
  <conditionalFormatting sqref="K397">
    <cfRule type="containsText" dxfId="5568" priority="2065" operator="containsText" text="URGENTE">
      <formula>NOT(ISERROR(SEARCH(("URGENTE"),(K397))))</formula>
    </cfRule>
  </conditionalFormatting>
  <conditionalFormatting sqref="K397">
    <cfRule type="containsText" dxfId="5567" priority="2066" operator="containsText" text="URGENTE">
      <formula>NOT(ISERROR(SEARCH(("URGENTE"),(K397))))</formula>
    </cfRule>
  </conditionalFormatting>
  <conditionalFormatting sqref="K397">
    <cfRule type="containsText" dxfId="5566" priority="2067" operator="containsText" text="URGENTE">
      <formula>NOT(ISERROR(SEARCH(("URGENTE"),(K397))))</formula>
    </cfRule>
  </conditionalFormatting>
  <conditionalFormatting sqref="K397">
    <cfRule type="containsText" dxfId="5565" priority="2068" operator="containsText" text="URGENTE">
      <formula>NOT(ISERROR(SEARCH(("URGENTE"),(K397))))</formula>
    </cfRule>
  </conditionalFormatting>
  <conditionalFormatting sqref="K397">
    <cfRule type="containsText" dxfId="5564" priority="2069" operator="containsText" text="ENCERRADO">
      <formula>NOT(ISERROR(SEARCH(("ENCERRADO"),(K397))))</formula>
    </cfRule>
  </conditionalFormatting>
  <conditionalFormatting sqref="K397">
    <cfRule type="containsText" dxfId="5563" priority="2070" operator="containsText" text="PROVIDÊNCIAS">
      <formula>NOT(ISERROR(SEARCH(("PROVIDÊNCIAS"),(K397))))</formula>
    </cfRule>
  </conditionalFormatting>
  <conditionalFormatting sqref="K397">
    <cfRule type="containsText" dxfId="5562" priority="2071" operator="containsText" text="URGENTE">
      <formula>NOT(ISERROR(SEARCH(("URGENTE"),(K397))))</formula>
    </cfRule>
  </conditionalFormatting>
  <conditionalFormatting sqref="K397">
    <cfRule type="containsText" dxfId="5561" priority="2072" operator="containsText" text="VIGENTE">
      <formula>NOT(ISERROR(SEARCH(("VIGENTE"),(K397))))</formula>
    </cfRule>
  </conditionalFormatting>
  <conditionalFormatting sqref="K397">
    <cfRule type="containsText" dxfId="5560" priority="2073" operator="containsText" text="URGENTE">
      <formula>NOT(ISERROR(SEARCH(("URGENTE"),(K397))))</formula>
    </cfRule>
  </conditionalFormatting>
  <conditionalFormatting sqref="K397">
    <cfRule type="containsText" dxfId="5559" priority="2074" operator="containsText" text="URGENTE">
      <formula>NOT(ISERROR(SEARCH(("URGENTE"),(K397))))</formula>
    </cfRule>
  </conditionalFormatting>
  <conditionalFormatting sqref="K397">
    <cfRule type="containsText" dxfId="5558" priority="2075" operator="containsText" text="URGENTE">
      <formula>NOT(ISERROR(SEARCH(("URGENTE"),(K397))))</formula>
    </cfRule>
  </conditionalFormatting>
  <conditionalFormatting sqref="K397">
    <cfRule type="containsText" dxfId="5557" priority="2076" operator="containsText" text="ENCERRADO">
      <formula>NOT(ISERROR(SEARCH(("ENCERRADO"),(K397))))</formula>
    </cfRule>
  </conditionalFormatting>
  <conditionalFormatting sqref="K397">
    <cfRule type="containsText" dxfId="5556" priority="2077" operator="containsText" text="PROVIDÊNCIAS">
      <formula>NOT(ISERROR(SEARCH(("PROVIDÊNCIAS"),(K397))))</formula>
    </cfRule>
  </conditionalFormatting>
  <conditionalFormatting sqref="K397">
    <cfRule type="containsText" dxfId="5555" priority="2078" operator="containsText" text="URGENTE">
      <formula>NOT(ISERROR(SEARCH(("URGENTE"),(K397))))</formula>
    </cfRule>
  </conditionalFormatting>
  <conditionalFormatting sqref="K397">
    <cfRule type="containsText" dxfId="5554" priority="2079" operator="containsText" text="VIGENTE">
      <formula>NOT(ISERROR(SEARCH(("VIGENTE"),(K397))))</formula>
    </cfRule>
  </conditionalFormatting>
  <conditionalFormatting sqref="K498:K499">
    <cfRule type="containsText" dxfId="5553" priority="2080" operator="containsText" text="VIGENTE">
      <formula>NOT(ISERROR(SEARCH(("VIGENTE"),(K498))))</formula>
    </cfRule>
  </conditionalFormatting>
  <conditionalFormatting sqref="K498:K499">
    <cfRule type="containsText" dxfId="5552" priority="2081" operator="containsText" text="URGENTE">
      <formula>NOT(ISERROR(SEARCH(("URGENTE"),(K498))))</formula>
    </cfRule>
  </conditionalFormatting>
  <conditionalFormatting sqref="K498:K499">
    <cfRule type="containsText" dxfId="5551" priority="2082" operator="containsText" text="PROVIDÊNCIAS">
      <formula>NOT(ISERROR(SEARCH(("PROVIDÊNCIAS"),(K498))))</formula>
    </cfRule>
  </conditionalFormatting>
  <conditionalFormatting sqref="K498:K499">
    <cfRule type="containsText" dxfId="5550" priority="2083" operator="containsText" text="ENCERRADO">
      <formula>NOT(ISERROR(SEARCH(("ENCERRADO"),(K498))))</formula>
    </cfRule>
  </conditionalFormatting>
  <conditionalFormatting sqref="K498:K499">
    <cfRule type="containsText" dxfId="5549" priority="2084" operator="containsText" text="URGENTE">
      <formula>NOT(ISERROR(SEARCH(("URGENTE"),(K498))))</formula>
    </cfRule>
  </conditionalFormatting>
  <conditionalFormatting sqref="K498:K499">
    <cfRule type="containsText" dxfId="5548" priority="2085" operator="containsText" text="URGENTE">
      <formula>NOT(ISERROR(SEARCH(("URGENTE"),(K498))))</formula>
    </cfRule>
  </conditionalFormatting>
  <conditionalFormatting sqref="K498:K499">
    <cfRule type="containsText" dxfId="5547" priority="2086" operator="containsText" text="URGENTE">
      <formula>NOT(ISERROR(SEARCH(("URGENTE"),(K498))))</formula>
    </cfRule>
  </conditionalFormatting>
  <conditionalFormatting sqref="K498:K499">
    <cfRule type="containsText" dxfId="5546" priority="2087" operator="containsText" text="URGENTE">
      <formula>NOT(ISERROR(SEARCH(("URGENTE"),(K498))))</formula>
    </cfRule>
  </conditionalFormatting>
  <conditionalFormatting sqref="K498:K499">
    <cfRule type="containsText" dxfId="5545" priority="2088" operator="containsText" text="URGENTE">
      <formula>NOT(ISERROR(SEARCH(("URGENTE"),(K498))))</formula>
    </cfRule>
  </conditionalFormatting>
  <conditionalFormatting sqref="K498:K499">
    <cfRule type="containsText" dxfId="5544" priority="2089" operator="containsText" text="URGENTE">
      <formula>NOT(ISERROR(SEARCH(("URGENTE"),(K498))))</formula>
    </cfRule>
  </conditionalFormatting>
  <conditionalFormatting sqref="K498:K499">
    <cfRule type="containsText" dxfId="5543" priority="2090" operator="containsText" text="ENCERRADO">
      <formula>NOT(ISERROR(SEARCH(("ENCERRADO"),(K498))))</formula>
    </cfRule>
  </conditionalFormatting>
  <conditionalFormatting sqref="K498:K499">
    <cfRule type="containsText" dxfId="5542" priority="2091" operator="containsText" text="PROVIDÊNCIAS">
      <formula>NOT(ISERROR(SEARCH(("PROVIDÊNCIAS"),(K498))))</formula>
    </cfRule>
  </conditionalFormatting>
  <conditionalFormatting sqref="K498:K499">
    <cfRule type="containsText" dxfId="5541" priority="2092" operator="containsText" text="URGENTE">
      <formula>NOT(ISERROR(SEARCH(("URGENTE"),(K498))))</formula>
    </cfRule>
  </conditionalFormatting>
  <conditionalFormatting sqref="K498:K499">
    <cfRule type="containsText" dxfId="5540" priority="2093" operator="containsText" text="VIGENTE">
      <formula>NOT(ISERROR(SEARCH(("VIGENTE"),(K498))))</formula>
    </cfRule>
  </conditionalFormatting>
  <conditionalFormatting sqref="K498:K499 L499 M499">
    <cfRule type="containsText" dxfId="5539" priority="2094" operator="containsText" text="URGENTE">
      <formula>NOT(ISERROR(SEARCH(("URGENTE"),(K498))))</formula>
    </cfRule>
  </conditionalFormatting>
  <conditionalFormatting sqref="K498:K499 L499 M499">
    <cfRule type="containsText" dxfId="5538" priority="2095" operator="containsText" text="URGENTE">
      <formula>NOT(ISERROR(SEARCH(("URGENTE"),(K498))))</formula>
    </cfRule>
  </conditionalFormatting>
  <conditionalFormatting sqref="K498:K499 L499 M499">
    <cfRule type="containsText" dxfId="5537" priority="2096" operator="containsText" text="URGENTE">
      <formula>NOT(ISERROR(SEARCH(("URGENTE"),(K498))))</formula>
    </cfRule>
  </conditionalFormatting>
  <conditionalFormatting sqref="K498:K499 L499 M499">
    <cfRule type="containsText" dxfId="5536" priority="2097" operator="containsText" text="ENCERRADO">
      <formula>NOT(ISERROR(SEARCH(("ENCERRADO"),(K498))))</formula>
    </cfRule>
  </conditionalFormatting>
  <conditionalFormatting sqref="K498:K499 L499 M499">
    <cfRule type="containsText" dxfId="5535" priority="2098" operator="containsText" text="PROVIDÊNCIAS">
      <formula>NOT(ISERROR(SEARCH(("PROVIDÊNCIAS"),(K498))))</formula>
    </cfRule>
  </conditionalFormatting>
  <conditionalFormatting sqref="K498:K499 L499 M499">
    <cfRule type="containsText" dxfId="5534" priority="2099" operator="containsText" text="URGENTE">
      <formula>NOT(ISERROR(SEARCH(("URGENTE"),(K498))))</formula>
    </cfRule>
  </conditionalFormatting>
  <conditionalFormatting sqref="K498:K499 L499 M499">
    <cfRule type="containsText" dxfId="5533" priority="2100" operator="containsText" text="VIGENTE">
      <formula>NOT(ISERROR(SEARCH(("VIGENTE"),(K498))))</formula>
    </cfRule>
  </conditionalFormatting>
  <conditionalFormatting sqref="K1440">
    <cfRule type="containsText" dxfId="5532" priority="2101" operator="containsText" text="VIGENTE">
      <formula>NOT(ISERROR(SEARCH(("VIGENTE"),(K1440))))</formula>
    </cfRule>
  </conditionalFormatting>
  <conditionalFormatting sqref="K1440">
    <cfRule type="containsText" dxfId="5531" priority="2102" operator="containsText" text="URGENTE">
      <formula>NOT(ISERROR(SEARCH(("URGENTE"),(K1440))))</formula>
    </cfRule>
  </conditionalFormatting>
  <conditionalFormatting sqref="K1440">
    <cfRule type="containsText" dxfId="5530" priority="2103" operator="containsText" text="PROVIDÊNCIAS">
      <formula>NOT(ISERROR(SEARCH(("PROVIDÊNCIAS"),(K1440))))</formula>
    </cfRule>
  </conditionalFormatting>
  <conditionalFormatting sqref="K1440">
    <cfRule type="containsText" dxfId="5529" priority="2104" operator="containsText" text="ENCERRADO">
      <formula>NOT(ISERROR(SEARCH(("ENCERRADO"),(K1440))))</formula>
    </cfRule>
  </conditionalFormatting>
  <conditionalFormatting sqref="K1440">
    <cfRule type="containsText" dxfId="5528" priority="2105" operator="containsText" text="URGENTE">
      <formula>NOT(ISERROR(SEARCH(("URGENTE"),(K1440))))</formula>
    </cfRule>
  </conditionalFormatting>
  <conditionalFormatting sqref="K1440">
    <cfRule type="containsText" dxfId="5527" priority="2106" operator="containsText" text="URGENTE">
      <formula>NOT(ISERROR(SEARCH(("URGENTE"),(K1440))))</formula>
    </cfRule>
  </conditionalFormatting>
  <conditionalFormatting sqref="K1440">
    <cfRule type="containsText" dxfId="5526" priority="2107" operator="containsText" text="URGENTE">
      <formula>NOT(ISERROR(SEARCH(("URGENTE"),(K1440))))</formula>
    </cfRule>
  </conditionalFormatting>
  <conditionalFormatting sqref="K1440">
    <cfRule type="containsText" dxfId="5525" priority="2108" operator="containsText" text="URGENTE">
      <formula>NOT(ISERROR(SEARCH(("URGENTE"),(K1440))))</formula>
    </cfRule>
  </conditionalFormatting>
  <conditionalFormatting sqref="K1440">
    <cfRule type="containsText" dxfId="5524" priority="2109" operator="containsText" text="URGENTE">
      <formula>NOT(ISERROR(SEARCH(("URGENTE"),(K1440))))</formula>
    </cfRule>
  </conditionalFormatting>
  <conditionalFormatting sqref="K1440">
    <cfRule type="containsText" dxfId="5523" priority="2110" operator="containsText" text="URGENTE">
      <formula>NOT(ISERROR(SEARCH(("URGENTE"),(K1440))))</formula>
    </cfRule>
  </conditionalFormatting>
  <conditionalFormatting sqref="K1440">
    <cfRule type="containsText" dxfId="5522" priority="2111" operator="containsText" text="ENCERRADO">
      <formula>NOT(ISERROR(SEARCH(("ENCERRADO"),(K1440))))</formula>
    </cfRule>
  </conditionalFormatting>
  <conditionalFormatting sqref="K1440">
    <cfRule type="containsText" dxfId="5521" priority="2112" operator="containsText" text="PROVIDÊNCIAS">
      <formula>NOT(ISERROR(SEARCH(("PROVIDÊNCIAS"),(K1440))))</formula>
    </cfRule>
  </conditionalFormatting>
  <conditionalFormatting sqref="K1440">
    <cfRule type="containsText" dxfId="5520" priority="2113" operator="containsText" text="URGENTE">
      <formula>NOT(ISERROR(SEARCH(("URGENTE"),(K1440))))</formula>
    </cfRule>
  </conditionalFormatting>
  <conditionalFormatting sqref="K1440">
    <cfRule type="containsText" dxfId="5519" priority="2114" operator="containsText" text="VIGENTE">
      <formula>NOT(ISERROR(SEARCH(("VIGENTE"),(K1440))))</formula>
    </cfRule>
  </conditionalFormatting>
  <conditionalFormatting sqref="K1440:L1440">
    <cfRule type="containsText" dxfId="5518" priority="2115" operator="containsText" text="URGENTE">
      <formula>NOT(ISERROR(SEARCH(("URGENTE"),(K1440))))</formula>
    </cfRule>
  </conditionalFormatting>
  <conditionalFormatting sqref="K1440:L1440">
    <cfRule type="containsText" dxfId="5517" priority="2116" operator="containsText" text="URGENTE">
      <formula>NOT(ISERROR(SEARCH(("URGENTE"),(K1440))))</formula>
    </cfRule>
  </conditionalFormatting>
  <conditionalFormatting sqref="K1440:L1440">
    <cfRule type="containsText" dxfId="5516" priority="2117" operator="containsText" text="URGENTE">
      <formula>NOT(ISERROR(SEARCH(("URGENTE"),(K1440))))</formula>
    </cfRule>
  </conditionalFormatting>
  <conditionalFormatting sqref="K1440:L1440">
    <cfRule type="containsText" dxfId="5515" priority="2118" operator="containsText" text="ENCERRADO">
      <formula>NOT(ISERROR(SEARCH(("ENCERRADO"),(K1440))))</formula>
    </cfRule>
  </conditionalFormatting>
  <conditionalFormatting sqref="K1440:L1440">
    <cfRule type="containsText" dxfId="5514" priority="2119" operator="containsText" text="PROVIDÊNCIAS">
      <formula>NOT(ISERROR(SEARCH(("PROVIDÊNCIAS"),(K1440))))</formula>
    </cfRule>
  </conditionalFormatting>
  <conditionalFormatting sqref="K1440:L1440">
    <cfRule type="containsText" dxfId="5513" priority="2120" operator="containsText" text="URGENTE">
      <formula>NOT(ISERROR(SEARCH(("URGENTE"),(K1440))))</formula>
    </cfRule>
  </conditionalFormatting>
  <conditionalFormatting sqref="K1440:L1440">
    <cfRule type="containsText" dxfId="5512" priority="2121" operator="containsText" text="VIGENTE">
      <formula>NOT(ISERROR(SEARCH(("VIGENTE"),(K1440))))</formula>
    </cfRule>
  </conditionalFormatting>
  <conditionalFormatting sqref="K1427 K1438">
    <cfRule type="containsText" dxfId="5511" priority="2122" operator="containsText" text="VIGENTE">
      <formula>NOT(ISERROR(SEARCH(("VIGENTE"),(K1427))))</formula>
    </cfRule>
  </conditionalFormatting>
  <conditionalFormatting sqref="K1427 K1438">
    <cfRule type="containsText" dxfId="5510" priority="2123" operator="containsText" text="URGENTE">
      <formula>NOT(ISERROR(SEARCH(("URGENTE"),(K1427))))</formula>
    </cfRule>
  </conditionalFormatting>
  <conditionalFormatting sqref="K1427 K1438">
    <cfRule type="containsText" dxfId="5509" priority="2124" operator="containsText" text="PROVIDÊNCIAS">
      <formula>NOT(ISERROR(SEARCH(("PROVIDÊNCIAS"),(K1427))))</formula>
    </cfRule>
  </conditionalFormatting>
  <conditionalFormatting sqref="K1427 K1438">
    <cfRule type="containsText" dxfId="5508" priority="2125" operator="containsText" text="ENCERRADO">
      <formula>NOT(ISERROR(SEARCH(("ENCERRADO"),(K1427))))</formula>
    </cfRule>
  </conditionalFormatting>
  <conditionalFormatting sqref="K1427 K1438">
    <cfRule type="containsText" dxfId="5507" priority="2126" operator="containsText" text="URGENTE">
      <formula>NOT(ISERROR(SEARCH(("URGENTE"),(K1427))))</formula>
    </cfRule>
  </conditionalFormatting>
  <conditionalFormatting sqref="K1427 K1438">
    <cfRule type="containsText" dxfId="5506" priority="2127" operator="containsText" text="URGENTE">
      <formula>NOT(ISERROR(SEARCH(("URGENTE"),(K1427))))</formula>
    </cfRule>
  </conditionalFormatting>
  <conditionalFormatting sqref="K1427 K1438">
    <cfRule type="containsText" dxfId="5505" priority="2128" operator="containsText" text="URGENTE">
      <formula>NOT(ISERROR(SEARCH(("URGENTE"),(K1427))))</formula>
    </cfRule>
  </conditionalFormatting>
  <conditionalFormatting sqref="K1427 K1438">
    <cfRule type="containsText" dxfId="5504" priority="2129" operator="containsText" text="URGENTE">
      <formula>NOT(ISERROR(SEARCH(("URGENTE"),(K1427))))</formula>
    </cfRule>
  </conditionalFormatting>
  <conditionalFormatting sqref="K1427 K1438">
    <cfRule type="containsText" dxfId="5503" priority="2130" operator="containsText" text="URGENTE">
      <formula>NOT(ISERROR(SEARCH(("URGENTE"),(K1427))))</formula>
    </cfRule>
  </conditionalFormatting>
  <conditionalFormatting sqref="K1427 K1438">
    <cfRule type="containsText" dxfId="5502" priority="2131" operator="containsText" text="URGENTE">
      <formula>NOT(ISERROR(SEARCH(("URGENTE"),(K1427))))</formula>
    </cfRule>
  </conditionalFormatting>
  <conditionalFormatting sqref="K1427 K1438">
    <cfRule type="containsText" dxfId="5501" priority="2132" operator="containsText" text="ENCERRADO">
      <formula>NOT(ISERROR(SEARCH(("ENCERRADO"),(K1427))))</formula>
    </cfRule>
  </conditionalFormatting>
  <conditionalFormatting sqref="K1427 K1438">
    <cfRule type="containsText" dxfId="5500" priority="2133" operator="containsText" text="PROVIDÊNCIAS">
      <formula>NOT(ISERROR(SEARCH(("PROVIDÊNCIAS"),(K1427))))</formula>
    </cfRule>
  </conditionalFormatting>
  <conditionalFormatting sqref="K1427 K1438">
    <cfRule type="containsText" dxfId="5499" priority="2134" operator="containsText" text="URGENTE">
      <formula>NOT(ISERROR(SEARCH(("URGENTE"),(K1427))))</formula>
    </cfRule>
  </conditionalFormatting>
  <conditionalFormatting sqref="K1427 K1438">
    <cfRule type="containsText" dxfId="5498" priority="2135" operator="containsText" text="VIGENTE">
      <formula>NOT(ISERROR(SEARCH(("VIGENTE"),(K1427))))</formula>
    </cfRule>
  </conditionalFormatting>
  <conditionalFormatting sqref="K1427:L1427 K1438:L1438">
    <cfRule type="containsText" dxfId="5497" priority="2136" operator="containsText" text="URGENTE">
      <formula>NOT(ISERROR(SEARCH(("URGENTE"),(K1427))))</formula>
    </cfRule>
  </conditionalFormatting>
  <conditionalFormatting sqref="K1427:L1427 K1438:L1438">
    <cfRule type="containsText" dxfId="5496" priority="2137" operator="containsText" text="URGENTE">
      <formula>NOT(ISERROR(SEARCH(("URGENTE"),(K1427))))</formula>
    </cfRule>
  </conditionalFormatting>
  <conditionalFormatting sqref="K1427:L1427 K1438:L1438">
    <cfRule type="containsText" dxfId="5495" priority="2138" operator="containsText" text="URGENTE">
      <formula>NOT(ISERROR(SEARCH(("URGENTE"),(K1427))))</formula>
    </cfRule>
  </conditionalFormatting>
  <conditionalFormatting sqref="K1427:L1427 K1438:L1438">
    <cfRule type="containsText" dxfId="5494" priority="2139" operator="containsText" text="ENCERRADO">
      <formula>NOT(ISERROR(SEARCH(("ENCERRADO"),(K1427))))</formula>
    </cfRule>
  </conditionalFormatting>
  <conditionalFormatting sqref="K1427:L1427 K1438:L1438">
    <cfRule type="containsText" dxfId="5493" priority="2140" operator="containsText" text="PROVIDÊNCIAS">
      <formula>NOT(ISERROR(SEARCH(("PROVIDÊNCIAS"),(K1427))))</formula>
    </cfRule>
  </conditionalFormatting>
  <conditionalFormatting sqref="K1427:L1427 K1438:L1438">
    <cfRule type="containsText" dxfId="5492" priority="2141" operator="containsText" text="URGENTE">
      <formula>NOT(ISERROR(SEARCH(("URGENTE"),(K1427))))</formula>
    </cfRule>
  </conditionalFormatting>
  <conditionalFormatting sqref="K1427:L1427 K1438:L1438">
    <cfRule type="containsText" dxfId="5491" priority="2142" operator="containsText" text="VIGENTE">
      <formula>NOT(ISERROR(SEARCH(("VIGENTE"),(K1427))))</formula>
    </cfRule>
  </conditionalFormatting>
  <conditionalFormatting sqref="K1376:L1376">
    <cfRule type="containsText" dxfId="5490" priority="2143" operator="containsText" text="VIGENTE">
      <formula>NOT(ISERROR(SEARCH(("VIGENTE"),(K1376))))</formula>
    </cfRule>
  </conditionalFormatting>
  <conditionalFormatting sqref="K1376:L1376">
    <cfRule type="containsText" dxfId="5489" priority="2144" operator="containsText" text="URGENTE">
      <formula>NOT(ISERROR(SEARCH(("URGENTE"),(K1376))))</formula>
    </cfRule>
  </conditionalFormatting>
  <conditionalFormatting sqref="K1376:L1376">
    <cfRule type="containsText" dxfId="5488" priority="2145" operator="containsText" text="PROVIDÊNCIAS">
      <formula>NOT(ISERROR(SEARCH(("PROVIDÊNCIAS"),(K1376))))</formula>
    </cfRule>
  </conditionalFormatting>
  <conditionalFormatting sqref="K1376:L1376">
    <cfRule type="containsText" dxfId="5487" priority="2146" operator="containsText" text="ENCERRADO">
      <formula>NOT(ISERROR(SEARCH(("ENCERRADO"),(K1376))))</formula>
    </cfRule>
  </conditionalFormatting>
  <conditionalFormatting sqref="K1376:L1376">
    <cfRule type="containsText" dxfId="5486" priority="2147" operator="containsText" text="URGENTE">
      <formula>NOT(ISERROR(SEARCH(("URGENTE"),(K1376))))</formula>
    </cfRule>
  </conditionalFormatting>
  <conditionalFormatting sqref="K1376:L1376">
    <cfRule type="containsText" dxfId="5485" priority="2148" operator="containsText" text="URGENTE">
      <formula>NOT(ISERROR(SEARCH(("URGENTE"),(K1376))))</formula>
    </cfRule>
  </conditionalFormatting>
  <conditionalFormatting sqref="K1376:L1376">
    <cfRule type="containsText" dxfId="5484" priority="2149" operator="containsText" text="URGENTE">
      <formula>NOT(ISERROR(SEARCH(("URGENTE"),(K1376))))</formula>
    </cfRule>
  </conditionalFormatting>
  <conditionalFormatting sqref="K1376">
    <cfRule type="containsText" dxfId="5483" priority="2150" operator="containsText" text="VIGENTE">
      <formula>NOT(ISERROR(SEARCH(("VIGENTE"),(K1376))))</formula>
    </cfRule>
  </conditionalFormatting>
  <conditionalFormatting sqref="K1376">
    <cfRule type="containsText" dxfId="5482" priority="2151" operator="containsText" text="URGENTE">
      <formula>NOT(ISERROR(SEARCH(("URGENTE"),(K1376))))</formula>
    </cfRule>
  </conditionalFormatting>
  <conditionalFormatting sqref="K1376">
    <cfRule type="containsText" dxfId="5481" priority="2152" operator="containsText" text="PROVIDÊNCIAS">
      <formula>NOT(ISERROR(SEARCH(("PROVIDÊNCIAS"),(K1376))))</formula>
    </cfRule>
  </conditionalFormatting>
  <conditionalFormatting sqref="K1376">
    <cfRule type="containsText" dxfId="5480" priority="2153" operator="containsText" text="ENCERRADO">
      <formula>NOT(ISERROR(SEARCH(("ENCERRADO"),(K1376))))</formula>
    </cfRule>
  </conditionalFormatting>
  <conditionalFormatting sqref="K1376">
    <cfRule type="containsText" dxfId="5479" priority="2154" operator="containsText" text="URGENTE">
      <formula>NOT(ISERROR(SEARCH(("URGENTE"),(K1376))))</formula>
    </cfRule>
  </conditionalFormatting>
  <conditionalFormatting sqref="K1376">
    <cfRule type="containsText" dxfId="5478" priority="2155" operator="containsText" text="URGENTE">
      <formula>NOT(ISERROR(SEARCH(("URGENTE"),(K1376))))</formula>
    </cfRule>
  </conditionalFormatting>
  <conditionalFormatting sqref="K1376">
    <cfRule type="containsText" dxfId="5477" priority="2156" operator="containsText" text="URGENTE">
      <formula>NOT(ISERROR(SEARCH(("URGENTE"),(K1376))))</formula>
    </cfRule>
  </conditionalFormatting>
  <conditionalFormatting sqref="K1376">
    <cfRule type="containsText" dxfId="5476" priority="2157" operator="containsText" text="URGENTE">
      <formula>NOT(ISERROR(SEARCH(("URGENTE"),(K1376))))</formula>
    </cfRule>
  </conditionalFormatting>
  <conditionalFormatting sqref="K1376">
    <cfRule type="containsText" dxfId="5475" priority="2158" operator="containsText" text="URGENTE">
      <formula>NOT(ISERROR(SEARCH(("URGENTE"),(K1376))))</formula>
    </cfRule>
  </conditionalFormatting>
  <conditionalFormatting sqref="K1376">
    <cfRule type="containsText" dxfId="5474" priority="2159" operator="containsText" text="URGENTE">
      <formula>NOT(ISERROR(SEARCH(("URGENTE"),(K1376))))</formula>
    </cfRule>
  </conditionalFormatting>
  <conditionalFormatting sqref="K1376">
    <cfRule type="containsText" dxfId="5473" priority="2160" operator="containsText" text="ENCERRADO">
      <formula>NOT(ISERROR(SEARCH(("ENCERRADO"),(K1376))))</formula>
    </cfRule>
  </conditionalFormatting>
  <conditionalFormatting sqref="K1376">
    <cfRule type="containsText" dxfId="5472" priority="2161" operator="containsText" text="PROVIDÊNCIAS">
      <formula>NOT(ISERROR(SEARCH(("PROVIDÊNCIAS"),(K1376))))</formula>
    </cfRule>
  </conditionalFormatting>
  <conditionalFormatting sqref="K1376">
    <cfRule type="containsText" dxfId="5471" priority="2162" operator="containsText" text="URGENTE">
      <formula>NOT(ISERROR(SEARCH(("URGENTE"),(K1376))))</formula>
    </cfRule>
  </conditionalFormatting>
  <conditionalFormatting sqref="K1376">
    <cfRule type="containsText" dxfId="5470" priority="2163" operator="containsText" text="VIGENTE">
      <formula>NOT(ISERROR(SEARCH(("VIGENTE"),(K1376))))</formula>
    </cfRule>
  </conditionalFormatting>
  <conditionalFormatting sqref="K1331:K1332">
    <cfRule type="containsText" dxfId="5469" priority="2164" operator="containsText" text="VIGENTE">
      <formula>NOT(ISERROR(SEARCH(("VIGENTE"),(K1331))))</formula>
    </cfRule>
  </conditionalFormatting>
  <conditionalFormatting sqref="K1331:K1332">
    <cfRule type="containsText" dxfId="5468" priority="2165" operator="containsText" text="URGENTE">
      <formula>NOT(ISERROR(SEARCH(("URGENTE"),(K1331))))</formula>
    </cfRule>
  </conditionalFormatting>
  <conditionalFormatting sqref="K1331:K1332">
    <cfRule type="containsText" dxfId="5467" priority="2166" operator="containsText" text="PROVIDÊNCIAS">
      <formula>NOT(ISERROR(SEARCH(("PROVIDÊNCIAS"),(K1331))))</formula>
    </cfRule>
  </conditionalFormatting>
  <conditionalFormatting sqref="K1331:K1332">
    <cfRule type="containsText" dxfId="5466" priority="2167" operator="containsText" text="ENCERRADO">
      <formula>NOT(ISERROR(SEARCH(("ENCERRADO"),(K1331))))</formula>
    </cfRule>
  </conditionalFormatting>
  <conditionalFormatting sqref="K1331:K1332">
    <cfRule type="containsText" dxfId="5465" priority="2168" operator="containsText" text="URGENTE">
      <formula>NOT(ISERROR(SEARCH(("URGENTE"),(K1331))))</formula>
    </cfRule>
  </conditionalFormatting>
  <conditionalFormatting sqref="K1331:K1332">
    <cfRule type="containsText" dxfId="5464" priority="2169" operator="containsText" text="URGENTE">
      <formula>NOT(ISERROR(SEARCH(("URGENTE"),(K1331))))</formula>
    </cfRule>
  </conditionalFormatting>
  <conditionalFormatting sqref="K1331:K1332">
    <cfRule type="containsText" dxfId="5463" priority="2170" operator="containsText" text="URGENTE">
      <formula>NOT(ISERROR(SEARCH(("URGENTE"),(K1331))))</formula>
    </cfRule>
  </conditionalFormatting>
  <conditionalFormatting sqref="K1331:K1332">
    <cfRule type="containsText" dxfId="5462" priority="2171" operator="containsText" text="VIGENTE">
      <formula>NOT(ISERROR(SEARCH(("VIGENTE"),(K1331))))</formula>
    </cfRule>
  </conditionalFormatting>
  <conditionalFormatting sqref="K1331:K1332">
    <cfRule type="containsText" dxfId="5461" priority="2172" operator="containsText" text="URGENTE">
      <formula>NOT(ISERROR(SEARCH(("URGENTE"),(K1331))))</formula>
    </cfRule>
  </conditionalFormatting>
  <conditionalFormatting sqref="K1331:K1332">
    <cfRule type="containsText" dxfId="5460" priority="2173" operator="containsText" text="PROVIDÊNCIAS">
      <formula>NOT(ISERROR(SEARCH(("PROVIDÊNCIAS"),(K1331))))</formula>
    </cfRule>
  </conditionalFormatting>
  <conditionalFormatting sqref="K1331:K1332">
    <cfRule type="containsText" dxfId="5459" priority="2174" operator="containsText" text="ENCERRADO">
      <formula>NOT(ISERROR(SEARCH(("ENCERRADO"),(K1331))))</formula>
    </cfRule>
  </conditionalFormatting>
  <conditionalFormatting sqref="K1331:K1332">
    <cfRule type="containsText" dxfId="5458" priority="2175" operator="containsText" text="URGENTE">
      <formula>NOT(ISERROR(SEARCH(("URGENTE"),(K1331))))</formula>
    </cfRule>
  </conditionalFormatting>
  <conditionalFormatting sqref="K1331:K1332">
    <cfRule type="containsText" dxfId="5457" priority="2176" operator="containsText" text="URGENTE">
      <formula>NOT(ISERROR(SEARCH(("URGENTE"),(K1331))))</formula>
    </cfRule>
  </conditionalFormatting>
  <conditionalFormatting sqref="K1331:K1332">
    <cfRule type="containsText" dxfId="5456" priority="2177" operator="containsText" text="URGENTE">
      <formula>NOT(ISERROR(SEARCH(("URGENTE"),(K1331))))</formula>
    </cfRule>
  </conditionalFormatting>
  <conditionalFormatting sqref="K1331:K1332">
    <cfRule type="containsText" dxfId="5455" priority="2178" operator="containsText" text="URGENTE">
      <formula>NOT(ISERROR(SEARCH(("URGENTE"),(K1331))))</formula>
    </cfRule>
  </conditionalFormatting>
  <conditionalFormatting sqref="K1331:K1332">
    <cfRule type="containsText" dxfId="5454" priority="2179" operator="containsText" text="URGENTE">
      <formula>NOT(ISERROR(SEARCH(("URGENTE"),(K1331))))</formula>
    </cfRule>
  </conditionalFormatting>
  <conditionalFormatting sqref="K1331:K1332">
    <cfRule type="containsText" dxfId="5453" priority="2180" operator="containsText" text="URGENTE">
      <formula>NOT(ISERROR(SEARCH(("URGENTE"),(K1331))))</formula>
    </cfRule>
  </conditionalFormatting>
  <conditionalFormatting sqref="K1331:K1332">
    <cfRule type="containsText" dxfId="5452" priority="2181" operator="containsText" text="ENCERRADO">
      <formula>NOT(ISERROR(SEARCH(("ENCERRADO"),(K1331))))</formula>
    </cfRule>
  </conditionalFormatting>
  <conditionalFormatting sqref="K1331:K1332">
    <cfRule type="containsText" dxfId="5451" priority="2182" operator="containsText" text="PROVIDÊNCIAS">
      <formula>NOT(ISERROR(SEARCH(("PROVIDÊNCIAS"),(K1331))))</formula>
    </cfRule>
  </conditionalFormatting>
  <conditionalFormatting sqref="K1331:K1332">
    <cfRule type="containsText" dxfId="5450" priority="2183" operator="containsText" text="URGENTE">
      <formula>NOT(ISERROR(SEARCH(("URGENTE"),(K1331))))</formula>
    </cfRule>
  </conditionalFormatting>
  <conditionalFormatting sqref="K1331:K1332">
    <cfRule type="containsText" dxfId="5449" priority="2184" operator="containsText" text="VIGENTE">
      <formula>NOT(ISERROR(SEARCH(("VIGENTE"),(K1331))))</formula>
    </cfRule>
  </conditionalFormatting>
  <conditionalFormatting sqref="K1382:L1382">
    <cfRule type="containsText" dxfId="5448" priority="2185" operator="containsText" text="VIGENTE">
      <formula>NOT(ISERROR(SEARCH(("VIGENTE"),(K1382))))</formula>
    </cfRule>
  </conditionalFormatting>
  <conditionalFormatting sqref="K1382:L1382">
    <cfRule type="containsText" dxfId="5447" priority="2186" operator="containsText" text="URGENTE">
      <formula>NOT(ISERROR(SEARCH(("URGENTE"),(K1382))))</formula>
    </cfRule>
  </conditionalFormatting>
  <conditionalFormatting sqref="K1382:L1382">
    <cfRule type="containsText" dxfId="5446" priority="2187" operator="containsText" text="PROVIDÊNCIAS">
      <formula>NOT(ISERROR(SEARCH(("PROVIDÊNCIAS"),(K1382))))</formula>
    </cfRule>
  </conditionalFormatting>
  <conditionalFormatting sqref="K1382:L1382">
    <cfRule type="containsText" dxfId="5445" priority="2188" operator="containsText" text="ENCERRADO">
      <formula>NOT(ISERROR(SEARCH(("ENCERRADO"),(K1382))))</formula>
    </cfRule>
  </conditionalFormatting>
  <conditionalFormatting sqref="K1382:L1382">
    <cfRule type="containsText" dxfId="5444" priority="2189" operator="containsText" text="URGENTE">
      <formula>NOT(ISERROR(SEARCH(("URGENTE"),(K1382))))</formula>
    </cfRule>
  </conditionalFormatting>
  <conditionalFormatting sqref="K1382:L1382">
    <cfRule type="containsText" dxfId="5443" priority="2190" operator="containsText" text="URGENTE">
      <formula>NOT(ISERROR(SEARCH(("URGENTE"),(K1382))))</formula>
    </cfRule>
  </conditionalFormatting>
  <conditionalFormatting sqref="K1382:L1382">
    <cfRule type="containsText" dxfId="5442" priority="2191" operator="containsText" text="URGENTE">
      <formula>NOT(ISERROR(SEARCH(("URGENTE"),(K1382))))</formula>
    </cfRule>
  </conditionalFormatting>
  <conditionalFormatting sqref="K1382">
    <cfRule type="containsText" dxfId="5441" priority="2192" operator="containsText" text="VIGENTE">
      <formula>NOT(ISERROR(SEARCH(("VIGENTE"),(K1382))))</formula>
    </cfRule>
  </conditionalFormatting>
  <conditionalFormatting sqref="K1382">
    <cfRule type="containsText" dxfId="5440" priority="2193" operator="containsText" text="URGENTE">
      <formula>NOT(ISERROR(SEARCH(("URGENTE"),(K1382))))</formula>
    </cfRule>
  </conditionalFormatting>
  <conditionalFormatting sqref="K1382">
    <cfRule type="containsText" dxfId="5439" priority="2194" operator="containsText" text="PROVIDÊNCIAS">
      <formula>NOT(ISERROR(SEARCH(("PROVIDÊNCIAS"),(K1382))))</formula>
    </cfRule>
  </conditionalFormatting>
  <conditionalFormatting sqref="K1382">
    <cfRule type="containsText" dxfId="5438" priority="2195" operator="containsText" text="ENCERRADO">
      <formula>NOT(ISERROR(SEARCH(("ENCERRADO"),(K1382))))</formula>
    </cfRule>
  </conditionalFormatting>
  <conditionalFormatting sqref="K1382">
    <cfRule type="containsText" dxfId="5437" priority="2196" operator="containsText" text="URGENTE">
      <formula>NOT(ISERROR(SEARCH(("URGENTE"),(K1382))))</formula>
    </cfRule>
  </conditionalFormatting>
  <conditionalFormatting sqref="K1382">
    <cfRule type="containsText" dxfId="5436" priority="2197" operator="containsText" text="URGENTE">
      <formula>NOT(ISERROR(SEARCH(("URGENTE"),(K1382))))</formula>
    </cfRule>
  </conditionalFormatting>
  <conditionalFormatting sqref="K1382">
    <cfRule type="containsText" dxfId="5435" priority="2198" operator="containsText" text="URGENTE">
      <formula>NOT(ISERROR(SEARCH(("URGENTE"),(K1382))))</formula>
    </cfRule>
  </conditionalFormatting>
  <conditionalFormatting sqref="K1382">
    <cfRule type="containsText" dxfId="5434" priority="2199" operator="containsText" text="URGENTE">
      <formula>NOT(ISERROR(SEARCH(("URGENTE"),(K1382))))</formula>
    </cfRule>
  </conditionalFormatting>
  <conditionalFormatting sqref="K1382">
    <cfRule type="containsText" dxfId="5433" priority="2200" operator="containsText" text="URGENTE">
      <formula>NOT(ISERROR(SEARCH(("URGENTE"),(K1382))))</formula>
    </cfRule>
  </conditionalFormatting>
  <conditionalFormatting sqref="K1382">
    <cfRule type="containsText" dxfId="5432" priority="2201" operator="containsText" text="URGENTE">
      <formula>NOT(ISERROR(SEARCH(("URGENTE"),(K1382))))</formula>
    </cfRule>
  </conditionalFormatting>
  <conditionalFormatting sqref="K1382">
    <cfRule type="containsText" dxfId="5431" priority="2202" operator="containsText" text="ENCERRADO">
      <formula>NOT(ISERROR(SEARCH(("ENCERRADO"),(K1382))))</formula>
    </cfRule>
  </conditionalFormatting>
  <conditionalFormatting sqref="K1382">
    <cfRule type="containsText" dxfId="5430" priority="2203" operator="containsText" text="PROVIDÊNCIAS">
      <formula>NOT(ISERROR(SEARCH(("PROVIDÊNCIAS"),(K1382))))</formula>
    </cfRule>
  </conditionalFormatting>
  <conditionalFormatting sqref="K1382">
    <cfRule type="containsText" dxfId="5429" priority="2204" operator="containsText" text="URGENTE">
      <formula>NOT(ISERROR(SEARCH(("URGENTE"),(K1382))))</formula>
    </cfRule>
  </conditionalFormatting>
  <conditionalFormatting sqref="K1382">
    <cfRule type="containsText" dxfId="5428" priority="2205" operator="containsText" text="VIGENTE">
      <formula>NOT(ISERROR(SEARCH(("VIGENTE"),(K1382))))</formula>
    </cfRule>
  </conditionalFormatting>
  <conditionalFormatting sqref="K739:L739 N739:P739">
    <cfRule type="containsText" dxfId="5427" priority="2206" operator="containsText" text="VIGENTE">
      <formula>NOT(ISERROR(SEARCH(("VIGENTE"),(K739))))</formula>
    </cfRule>
  </conditionalFormatting>
  <conditionalFormatting sqref="K739:L739 N739:P739">
    <cfRule type="containsText" dxfId="5426" priority="2207" operator="containsText" text="URGENTE">
      <formula>NOT(ISERROR(SEARCH(("URGENTE"),(K739))))</formula>
    </cfRule>
  </conditionalFormatting>
  <conditionalFormatting sqref="K739:L739 N739:P739">
    <cfRule type="containsText" dxfId="5425" priority="2208" operator="containsText" text="PROVIDÊNCIAS">
      <formula>NOT(ISERROR(SEARCH(("PROVIDÊNCIAS"),(K739))))</formula>
    </cfRule>
  </conditionalFormatting>
  <conditionalFormatting sqref="K739:L739 N739:P739">
    <cfRule type="containsText" dxfId="5424" priority="2209" operator="containsText" text="ENCERRADO">
      <formula>NOT(ISERROR(SEARCH(("ENCERRADO"),(K739))))</formula>
    </cfRule>
  </conditionalFormatting>
  <conditionalFormatting sqref="K739:L739 N739:P739">
    <cfRule type="containsText" dxfId="5423" priority="2210" operator="containsText" text="URGENTE">
      <formula>NOT(ISERROR(SEARCH(("URGENTE"),(K739))))</formula>
    </cfRule>
  </conditionalFormatting>
  <conditionalFormatting sqref="K739:L739 N739:P739">
    <cfRule type="containsText" dxfId="5422" priority="2211" operator="containsText" text="URGENTE">
      <formula>NOT(ISERROR(SEARCH(("URGENTE"),(K739))))</formula>
    </cfRule>
  </conditionalFormatting>
  <conditionalFormatting sqref="K739:L739 N739:P739">
    <cfRule type="containsText" dxfId="5421" priority="2212" operator="containsText" text="URGENTE">
      <formula>NOT(ISERROR(SEARCH(("URGENTE"),(K739))))</formula>
    </cfRule>
  </conditionalFormatting>
  <conditionalFormatting sqref="K739">
    <cfRule type="containsText" dxfId="5420" priority="2213" operator="containsText" text="VIGENTE">
      <formula>NOT(ISERROR(SEARCH(("VIGENTE"),(K739))))</formula>
    </cfRule>
  </conditionalFormatting>
  <conditionalFormatting sqref="K739">
    <cfRule type="containsText" dxfId="5419" priority="2214" operator="containsText" text="URGENTE">
      <formula>NOT(ISERROR(SEARCH(("URGENTE"),(K739))))</formula>
    </cfRule>
  </conditionalFormatting>
  <conditionalFormatting sqref="K739">
    <cfRule type="containsText" dxfId="5418" priority="2215" operator="containsText" text="PROVIDÊNCIAS">
      <formula>NOT(ISERROR(SEARCH(("PROVIDÊNCIAS"),(K739))))</formula>
    </cfRule>
  </conditionalFormatting>
  <conditionalFormatting sqref="K739">
    <cfRule type="containsText" dxfId="5417" priority="2216" operator="containsText" text="ENCERRADO">
      <formula>NOT(ISERROR(SEARCH(("ENCERRADO"),(K739))))</formula>
    </cfRule>
  </conditionalFormatting>
  <conditionalFormatting sqref="K739">
    <cfRule type="containsText" dxfId="5416" priority="2217" operator="containsText" text="URGENTE">
      <formula>NOT(ISERROR(SEARCH(("URGENTE"),(K739))))</formula>
    </cfRule>
  </conditionalFormatting>
  <conditionalFormatting sqref="K739">
    <cfRule type="containsText" dxfId="5415" priority="2218" operator="containsText" text="URGENTE">
      <formula>NOT(ISERROR(SEARCH(("URGENTE"),(K739))))</formula>
    </cfRule>
  </conditionalFormatting>
  <conditionalFormatting sqref="K739">
    <cfRule type="containsText" dxfId="5414" priority="2219" operator="containsText" text="URGENTE">
      <formula>NOT(ISERROR(SEARCH(("URGENTE"),(K739))))</formula>
    </cfRule>
  </conditionalFormatting>
  <conditionalFormatting sqref="K739">
    <cfRule type="containsText" dxfId="5413" priority="2220" operator="containsText" text="URGENTE">
      <formula>NOT(ISERROR(SEARCH(("URGENTE"),(K739))))</formula>
    </cfRule>
  </conditionalFormatting>
  <conditionalFormatting sqref="K739">
    <cfRule type="containsText" dxfId="5412" priority="2221" operator="containsText" text="URGENTE">
      <formula>NOT(ISERROR(SEARCH(("URGENTE"),(K739))))</formula>
    </cfRule>
  </conditionalFormatting>
  <conditionalFormatting sqref="K739">
    <cfRule type="containsText" dxfId="5411" priority="2222" operator="containsText" text="URGENTE">
      <formula>NOT(ISERROR(SEARCH(("URGENTE"),(K739))))</formula>
    </cfRule>
  </conditionalFormatting>
  <conditionalFormatting sqref="K739">
    <cfRule type="containsText" dxfId="5410" priority="2223" operator="containsText" text="ENCERRADO">
      <formula>NOT(ISERROR(SEARCH(("ENCERRADO"),(K739))))</formula>
    </cfRule>
  </conditionalFormatting>
  <conditionalFormatting sqref="K739">
    <cfRule type="containsText" dxfId="5409" priority="2224" operator="containsText" text="PROVIDÊNCIAS">
      <formula>NOT(ISERROR(SEARCH(("PROVIDÊNCIAS"),(K739))))</formula>
    </cfRule>
  </conditionalFormatting>
  <conditionalFormatting sqref="K739">
    <cfRule type="containsText" dxfId="5408" priority="2225" operator="containsText" text="URGENTE">
      <formula>NOT(ISERROR(SEARCH(("URGENTE"),(K739))))</formula>
    </cfRule>
  </conditionalFormatting>
  <conditionalFormatting sqref="K739">
    <cfRule type="containsText" dxfId="5407" priority="2226" operator="containsText" text="VIGENTE">
      <formula>NOT(ISERROR(SEARCH(("VIGENTE"),(K739))))</formula>
    </cfRule>
  </conditionalFormatting>
  <conditionalFormatting sqref="K1380:K1381">
    <cfRule type="containsText" dxfId="5406" priority="2227" operator="containsText" text="VIGENTE">
      <formula>NOT(ISERROR(SEARCH(("VIGENTE"),(K1380))))</formula>
    </cfRule>
  </conditionalFormatting>
  <conditionalFormatting sqref="K1380:K1381">
    <cfRule type="containsText" dxfId="5405" priority="2228" operator="containsText" text="URGENTE">
      <formula>NOT(ISERROR(SEARCH(("URGENTE"),(K1380))))</formula>
    </cfRule>
  </conditionalFormatting>
  <conditionalFormatting sqref="K1380:K1381">
    <cfRule type="containsText" dxfId="5404" priority="2229" operator="containsText" text="PROVIDÊNCIAS">
      <formula>NOT(ISERROR(SEARCH(("PROVIDÊNCIAS"),(K1380))))</formula>
    </cfRule>
  </conditionalFormatting>
  <conditionalFormatting sqref="K1380:K1381">
    <cfRule type="containsText" dxfId="5403" priority="2230" operator="containsText" text="ENCERRADO">
      <formula>NOT(ISERROR(SEARCH(("ENCERRADO"),(K1380))))</formula>
    </cfRule>
  </conditionalFormatting>
  <conditionalFormatting sqref="K1380:K1381">
    <cfRule type="containsText" dxfId="5402" priority="2231" operator="containsText" text="URGENTE">
      <formula>NOT(ISERROR(SEARCH(("URGENTE"),(K1380))))</formula>
    </cfRule>
  </conditionalFormatting>
  <conditionalFormatting sqref="K1380:K1381">
    <cfRule type="containsText" dxfId="5401" priority="2232" operator="containsText" text="URGENTE">
      <formula>NOT(ISERROR(SEARCH(("URGENTE"),(K1380))))</formula>
    </cfRule>
  </conditionalFormatting>
  <conditionalFormatting sqref="K1380:K1381">
    <cfRule type="containsText" dxfId="5400" priority="2233" operator="containsText" text="URGENTE">
      <formula>NOT(ISERROR(SEARCH(("URGENTE"),(K1380))))</formula>
    </cfRule>
  </conditionalFormatting>
  <conditionalFormatting sqref="K1380:K1381">
    <cfRule type="containsText" dxfId="5399" priority="2234" operator="containsText" text="VIGENTE">
      <formula>NOT(ISERROR(SEARCH(("VIGENTE"),(K1380))))</formula>
    </cfRule>
  </conditionalFormatting>
  <conditionalFormatting sqref="K1380:K1381">
    <cfRule type="containsText" dxfId="5398" priority="2235" operator="containsText" text="URGENTE">
      <formula>NOT(ISERROR(SEARCH(("URGENTE"),(K1380))))</formula>
    </cfRule>
  </conditionalFormatting>
  <conditionalFormatting sqref="K1380:K1381">
    <cfRule type="containsText" dxfId="5397" priority="2236" operator="containsText" text="PROVIDÊNCIAS">
      <formula>NOT(ISERROR(SEARCH(("PROVIDÊNCIAS"),(K1380))))</formula>
    </cfRule>
  </conditionalFormatting>
  <conditionalFormatting sqref="K1380:K1381">
    <cfRule type="containsText" dxfId="5396" priority="2237" operator="containsText" text="ENCERRADO">
      <formula>NOT(ISERROR(SEARCH(("ENCERRADO"),(K1380))))</formula>
    </cfRule>
  </conditionalFormatting>
  <conditionalFormatting sqref="K1380:K1381">
    <cfRule type="containsText" dxfId="5395" priority="2238" operator="containsText" text="URGENTE">
      <formula>NOT(ISERROR(SEARCH(("URGENTE"),(K1380))))</formula>
    </cfRule>
  </conditionalFormatting>
  <conditionalFormatting sqref="K1380:K1381">
    <cfRule type="containsText" dxfId="5394" priority="2239" operator="containsText" text="URGENTE">
      <formula>NOT(ISERROR(SEARCH(("URGENTE"),(K1380))))</formula>
    </cfRule>
  </conditionalFormatting>
  <conditionalFormatting sqref="K1380:K1381">
    <cfRule type="containsText" dxfId="5393" priority="2240" operator="containsText" text="URGENTE">
      <formula>NOT(ISERROR(SEARCH(("URGENTE"),(K1380))))</formula>
    </cfRule>
  </conditionalFormatting>
  <conditionalFormatting sqref="K1380:K1381">
    <cfRule type="containsText" dxfId="5392" priority="2241" operator="containsText" text="URGENTE">
      <formula>NOT(ISERROR(SEARCH(("URGENTE"),(K1380))))</formula>
    </cfRule>
  </conditionalFormatting>
  <conditionalFormatting sqref="K1380:K1381">
    <cfRule type="containsText" dxfId="5391" priority="2242" operator="containsText" text="URGENTE">
      <formula>NOT(ISERROR(SEARCH(("URGENTE"),(K1380))))</formula>
    </cfRule>
  </conditionalFormatting>
  <conditionalFormatting sqref="K1380:K1381">
    <cfRule type="containsText" dxfId="5390" priority="2243" operator="containsText" text="URGENTE">
      <formula>NOT(ISERROR(SEARCH(("URGENTE"),(K1380))))</formula>
    </cfRule>
  </conditionalFormatting>
  <conditionalFormatting sqref="K1380:K1381">
    <cfRule type="containsText" dxfId="5389" priority="2244" operator="containsText" text="ENCERRADO">
      <formula>NOT(ISERROR(SEARCH(("ENCERRADO"),(K1380))))</formula>
    </cfRule>
  </conditionalFormatting>
  <conditionalFormatting sqref="K1380:K1381">
    <cfRule type="containsText" dxfId="5388" priority="2245" operator="containsText" text="PROVIDÊNCIAS">
      <formula>NOT(ISERROR(SEARCH(("PROVIDÊNCIAS"),(K1380))))</formula>
    </cfRule>
  </conditionalFormatting>
  <conditionalFormatting sqref="K1380:K1381">
    <cfRule type="containsText" dxfId="5387" priority="2246" operator="containsText" text="URGENTE">
      <formula>NOT(ISERROR(SEARCH(("URGENTE"),(K1380))))</formula>
    </cfRule>
  </conditionalFormatting>
  <conditionalFormatting sqref="K1380:K1381">
    <cfRule type="containsText" dxfId="5386" priority="2247" operator="containsText" text="VIGENTE">
      <formula>NOT(ISERROR(SEARCH(("VIGENTE"),(K1380))))</formula>
    </cfRule>
  </conditionalFormatting>
  <conditionalFormatting sqref="K1295:K1297">
    <cfRule type="containsText" dxfId="5385" priority="2248" operator="containsText" text="URGENTE">
      <formula>NOT(ISERROR(SEARCH(("URGENTE"),(K1295))))</formula>
    </cfRule>
  </conditionalFormatting>
  <conditionalFormatting sqref="K1295:K1297">
    <cfRule type="containsText" dxfId="5384" priority="2249" operator="containsText" text="URGENTE">
      <formula>NOT(ISERROR(SEARCH(("URGENTE"),(K1295))))</formula>
    </cfRule>
  </conditionalFormatting>
  <conditionalFormatting sqref="K1295:K1297">
    <cfRule type="containsText" dxfId="5383" priority="2250" operator="containsText" text="URGENTE">
      <formula>NOT(ISERROR(SEARCH(("URGENTE"),(K1295))))</formula>
    </cfRule>
  </conditionalFormatting>
  <conditionalFormatting sqref="K1295:K1297">
    <cfRule type="containsText" dxfId="5382" priority="2251" operator="containsText" text="ENCERRADO">
      <formula>NOT(ISERROR(SEARCH(("ENCERRADO"),(K1295))))</formula>
    </cfRule>
  </conditionalFormatting>
  <conditionalFormatting sqref="K1295:K1297">
    <cfRule type="containsText" dxfId="5381" priority="2252" operator="containsText" text="PROVIDÊNCIAS">
      <formula>NOT(ISERROR(SEARCH(("PROVIDÊNCIAS"),(K1295))))</formula>
    </cfRule>
  </conditionalFormatting>
  <conditionalFormatting sqref="K1295:K1297">
    <cfRule type="containsText" dxfId="5380" priority="2253" operator="containsText" text="URGENTE">
      <formula>NOT(ISERROR(SEARCH(("URGENTE"),(K1295))))</formula>
    </cfRule>
  </conditionalFormatting>
  <conditionalFormatting sqref="K1295:K1297">
    <cfRule type="containsText" dxfId="5379" priority="2254" operator="containsText" text="VIGENTE">
      <formula>NOT(ISERROR(SEARCH(("VIGENTE"),(K1295))))</formula>
    </cfRule>
  </conditionalFormatting>
  <conditionalFormatting sqref="K1295:K1297">
    <cfRule type="containsText" dxfId="5378" priority="2255" operator="containsText" text="VIGENTE">
      <formula>NOT(ISERROR(SEARCH(("VIGENTE"),(K1295))))</formula>
    </cfRule>
  </conditionalFormatting>
  <conditionalFormatting sqref="K1295:K1297">
    <cfRule type="containsText" dxfId="5377" priority="2256" operator="containsText" text="URGENTE">
      <formula>NOT(ISERROR(SEARCH(("URGENTE"),(K1295))))</formula>
    </cfRule>
  </conditionalFormatting>
  <conditionalFormatting sqref="K1295:K1297">
    <cfRule type="containsText" dxfId="5376" priority="2257" operator="containsText" text="PROVIDÊNCIAS">
      <formula>NOT(ISERROR(SEARCH(("PROVIDÊNCIAS"),(K1295))))</formula>
    </cfRule>
  </conditionalFormatting>
  <conditionalFormatting sqref="K1295:K1297">
    <cfRule type="containsText" dxfId="5375" priority="2258" operator="containsText" text="ENCERRADO">
      <formula>NOT(ISERROR(SEARCH(("ENCERRADO"),(K1295))))</formula>
    </cfRule>
  </conditionalFormatting>
  <conditionalFormatting sqref="K1295:K1297">
    <cfRule type="containsText" dxfId="5374" priority="2259" operator="containsText" text="URGENTE">
      <formula>NOT(ISERROR(SEARCH(("URGENTE"),(K1295))))</formula>
    </cfRule>
  </conditionalFormatting>
  <conditionalFormatting sqref="K1295:K1297">
    <cfRule type="containsText" dxfId="5373" priority="2260" operator="containsText" text="URGENTE">
      <formula>NOT(ISERROR(SEARCH(("URGENTE"),(K1295))))</formula>
    </cfRule>
  </conditionalFormatting>
  <conditionalFormatting sqref="K1295:K1297">
    <cfRule type="containsText" dxfId="5372" priority="2261" operator="containsText" text="URGENTE">
      <formula>NOT(ISERROR(SEARCH(("URGENTE"),(K1295))))</formula>
    </cfRule>
  </conditionalFormatting>
  <conditionalFormatting sqref="K1295:K1297">
    <cfRule type="containsText" dxfId="5371" priority="2262" operator="containsText" text="URGENTE">
      <formula>NOT(ISERROR(SEARCH(("URGENTE"),(K1295))))</formula>
    </cfRule>
  </conditionalFormatting>
  <conditionalFormatting sqref="K1295:K1297">
    <cfRule type="containsText" dxfId="5370" priority="2263" operator="containsText" text="URGENTE">
      <formula>NOT(ISERROR(SEARCH(("URGENTE"),(K1295))))</formula>
    </cfRule>
  </conditionalFormatting>
  <conditionalFormatting sqref="K1295:K1297">
    <cfRule type="containsText" dxfId="5369" priority="2264" operator="containsText" text="URGENTE">
      <formula>NOT(ISERROR(SEARCH(("URGENTE"),(K1295))))</formula>
    </cfRule>
  </conditionalFormatting>
  <conditionalFormatting sqref="K1295:K1297">
    <cfRule type="containsText" dxfId="5368" priority="2265" operator="containsText" text="ENCERRADO">
      <formula>NOT(ISERROR(SEARCH(("ENCERRADO"),(K1295))))</formula>
    </cfRule>
  </conditionalFormatting>
  <conditionalFormatting sqref="K1295:K1297">
    <cfRule type="containsText" dxfId="5367" priority="2266" operator="containsText" text="PROVIDÊNCIAS">
      <formula>NOT(ISERROR(SEARCH(("PROVIDÊNCIAS"),(K1295))))</formula>
    </cfRule>
  </conditionalFormatting>
  <conditionalFormatting sqref="K1295:K1297">
    <cfRule type="containsText" dxfId="5366" priority="2267" operator="containsText" text="URGENTE">
      <formula>NOT(ISERROR(SEARCH(("URGENTE"),(K1295))))</formula>
    </cfRule>
  </conditionalFormatting>
  <conditionalFormatting sqref="K1295:K1297">
    <cfRule type="containsText" dxfId="5365" priority="2268" operator="containsText" text="VIGENTE">
      <formula>NOT(ISERROR(SEARCH(("VIGENTE"),(K1295))))</formula>
    </cfRule>
  </conditionalFormatting>
  <conditionalFormatting sqref="K351 L351 N351:P351">
    <cfRule type="containsText" dxfId="5364" priority="2269" operator="containsText" text="VIGENTE">
      <formula>NOT(ISERROR(SEARCH(("VIGENTE"),(K351))))</formula>
    </cfRule>
  </conditionalFormatting>
  <conditionalFormatting sqref="K351 L351 N351:P351">
    <cfRule type="containsText" dxfId="5363" priority="2270" operator="containsText" text="URGENTE">
      <formula>NOT(ISERROR(SEARCH(("URGENTE"),(K351))))</formula>
    </cfRule>
  </conditionalFormatting>
  <conditionalFormatting sqref="K351 L351 N351:P351">
    <cfRule type="containsText" dxfId="5362" priority="2271" operator="containsText" text="PROVIDÊNCIAS">
      <formula>NOT(ISERROR(SEARCH(("PROVIDÊNCIAS"),(K351))))</formula>
    </cfRule>
  </conditionalFormatting>
  <conditionalFormatting sqref="K351 L351 N351:P351">
    <cfRule type="containsText" dxfId="5361" priority="2272" operator="containsText" text="ENCERRADO">
      <formula>NOT(ISERROR(SEARCH(("ENCERRADO"),(K351))))</formula>
    </cfRule>
  </conditionalFormatting>
  <conditionalFormatting sqref="K351 L351 N351:P351">
    <cfRule type="containsText" dxfId="5360" priority="2273" operator="containsText" text="URGENTE">
      <formula>NOT(ISERROR(SEARCH(("URGENTE"),(K351))))</formula>
    </cfRule>
  </conditionalFormatting>
  <conditionalFormatting sqref="K351 L351 N351:P351">
    <cfRule type="containsText" dxfId="5359" priority="2274" operator="containsText" text="URGENTE">
      <formula>NOT(ISERROR(SEARCH(("URGENTE"),(K351))))</formula>
    </cfRule>
  </conditionalFormatting>
  <conditionalFormatting sqref="K351 L351 N351:P351">
    <cfRule type="containsText" dxfId="5358" priority="2275" operator="containsText" text="URGENTE">
      <formula>NOT(ISERROR(SEARCH(("URGENTE"),(K351))))</formula>
    </cfRule>
  </conditionalFormatting>
  <conditionalFormatting sqref="K351">
    <cfRule type="containsText" dxfId="5357" priority="2276" operator="containsText" text="VIGENTE">
      <formula>NOT(ISERROR(SEARCH(("VIGENTE"),(K351))))</formula>
    </cfRule>
  </conditionalFormatting>
  <conditionalFormatting sqref="K351">
    <cfRule type="containsText" dxfId="5356" priority="2277" operator="containsText" text="URGENTE">
      <formula>NOT(ISERROR(SEARCH(("URGENTE"),(K351))))</formula>
    </cfRule>
  </conditionalFormatting>
  <conditionalFormatting sqref="K351">
    <cfRule type="containsText" dxfId="5355" priority="2278" operator="containsText" text="PROVIDÊNCIAS">
      <formula>NOT(ISERROR(SEARCH(("PROVIDÊNCIAS"),(K351))))</formula>
    </cfRule>
  </conditionalFormatting>
  <conditionalFormatting sqref="K351">
    <cfRule type="containsText" dxfId="5354" priority="2279" operator="containsText" text="ENCERRADO">
      <formula>NOT(ISERROR(SEARCH(("ENCERRADO"),(K351))))</formula>
    </cfRule>
  </conditionalFormatting>
  <conditionalFormatting sqref="K351">
    <cfRule type="containsText" dxfId="5353" priority="2280" operator="containsText" text="URGENTE">
      <formula>NOT(ISERROR(SEARCH(("URGENTE"),(K351))))</formula>
    </cfRule>
  </conditionalFormatting>
  <conditionalFormatting sqref="K351">
    <cfRule type="containsText" dxfId="5352" priority="2281" operator="containsText" text="URGENTE">
      <formula>NOT(ISERROR(SEARCH(("URGENTE"),(K351))))</formula>
    </cfRule>
  </conditionalFormatting>
  <conditionalFormatting sqref="K351">
    <cfRule type="containsText" dxfId="5351" priority="2282" operator="containsText" text="URGENTE">
      <formula>NOT(ISERROR(SEARCH(("URGENTE"),(K351))))</formula>
    </cfRule>
  </conditionalFormatting>
  <conditionalFormatting sqref="K351">
    <cfRule type="containsText" dxfId="5350" priority="2283" operator="containsText" text="URGENTE">
      <formula>NOT(ISERROR(SEARCH(("URGENTE"),(K351))))</formula>
    </cfRule>
  </conditionalFormatting>
  <conditionalFormatting sqref="K351">
    <cfRule type="containsText" dxfId="5349" priority="2284" operator="containsText" text="URGENTE">
      <formula>NOT(ISERROR(SEARCH(("URGENTE"),(K351))))</formula>
    </cfRule>
  </conditionalFormatting>
  <conditionalFormatting sqref="K351">
    <cfRule type="containsText" dxfId="5348" priority="2285" operator="containsText" text="URGENTE">
      <formula>NOT(ISERROR(SEARCH(("URGENTE"),(K351))))</formula>
    </cfRule>
  </conditionalFormatting>
  <conditionalFormatting sqref="K351">
    <cfRule type="containsText" dxfId="5347" priority="2286" operator="containsText" text="ENCERRADO">
      <formula>NOT(ISERROR(SEARCH(("ENCERRADO"),(K351))))</formula>
    </cfRule>
  </conditionalFormatting>
  <conditionalFormatting sqref="K351">
    <cfRule type="containsText" dxfId="5346" priority="2287" operator="containsText" text="PROVIDÊNCIAS">
      <formula>NOT(ISERROR(SEARCH(("PROVIDÊNCIAS"),(K351))))</formula>
    </cfRule>
  </conditionalFormatting>
  <conditionalFormatting sqref="K351">
    <cfRule type="containsText" dxfId="5345" priority="2288" operator="containsText" text="URGENTE">
      <formula>NOT(ISERROR(SEARCH(("URGENTE"),(K351))))</formula>
    </cfRule>
  </conditionalFormatting>
  <conditionalFormatting sqref="K351">
    <cfRule type="containsText" dxfId="5344" priority="2289" operator="containsText" text="VIGENTE">
      <formula>NOT(ISERROR(SEARCH(("VIGENTE"),(K351))))</formula>
    </cfRule>
  </conditionalFormatting>
  <conditionalFormatting sqref="K1372:L1372">
    <cfRule type="containsText" dxfId="5343" priority="2290" operator="containsText" text="URGENTE">
      <formula>NOT(ISERROR(SEARCH(("URGENTE"),(K1372))))</formula>
    </cfRule>
  </conditionalFormatting>
  <conditionalFormatting sqref="K1372:L1372">
    <cfRule type="containsText" dxfId="5342" priority="2291" operator="containsText" text="URGENTE">
      <formula>NOT(ISERROR(SEARCH(("URGENTE"),(K1372))))</formula>
    </cfRule>
  </conditionalFormatting>
  <conditionalFormatting sqref="K1372:L1372">
    <cfRule type="containsText" dxfId="5341" priority="2292" operator="containsText" text="URGENTE">
      <formula>NOT(ISERROR(SEARCH(("URGENTE"),(K1372))))</formula>
    </cfRule>
  </conditionalFormatting>
  <conditionalFormatting sqref="K1372:L1372">
    <cfRule type="containsText" dxfId="5340" priority="2293" operator="containsText" text="ENCERRADO">
      <formula>NOT(ISERROR(SEARCH(("ENCERRADO"),(K1372))))</formula>
    </cfRule>
  </conditionalFormatting>
  <conditionalFormatting sqref="K1372:L1372">
    <cfRule type="containsText" dxfId="5339" priority="2294" operator="containsText" text="PROVIDÊNCIAS">
      <formula>NOT(ISERROR(SEARCH(("PROVIDÊNCIAS"),(K1372))))</formula>
    </cfRule>
  </conditionalFormatting>
  <conditionalFormatting sqref="K1372:L1372">
    <cfRule type="containsText" dxfId="5338" priority="2295" operator="containsText" text="URGENTE">
      <formula>NOT(ISERROR(SEARCH(("URGENTE"),(K1372))))</formula>
    </cfRule>
  </conditionalFormatting>
  <conditionalFormatting sqref="K1372:L1372">
    <cfRule type="containsText" dxfId="5337" priority="2296" operator="containsText" text="VIGENTE">
      <formula>NOT(ISERROR(SEARCH(("VIGENTE"),(K1372))))</formula>
    </cfRule>
  </conditionalFormatting>
  <conditionalFormatting sqref="K1372">
    <cfRule type="containsText" dxfId="5336" priority="2297" operator="containsText" text="VIGENTE">
      <formula>NOT(ISERROR(SEARCH(("VIGENTE"),(K1372))))</formula>
    </cfRule>
  </conditionalFormatting>
  <conditionalFormatting sqref="K1372">
    <cfRule type="containsText" dxfId="5335" priority="2298" operator="containsText" text="URGENTE">
      <formula>NOT(ISERROR(SEARCH(("URGENTE"),(K1372))))</formula>
    </cfRule>
  </conditionalFormatting>
  <conditionalFormatting sqref="K1372">
    <cfRule type="containsText" dxfId="5334" priority="2299" operator="containsText" text="PROVIDÊNCIAS">
      <formula>NOT(ISERROR(SEARCH(("PROVIDÊNCIAS"),(K1372))))</formula>
    </cfRule>
  </conditionalFormatting>
  <conditionalFormatting sqref="K1372">
    <cfRule type="containsText" dxfId="5333" priority="2300" operator="containsText" text="ENCERRADO">
      <formula>NOT(ISERROR(SEARCH(("ENCERRADO"),(K1372))))</formula>
    </cfRule>
  </conditionalFormatting>
  <conditionalFormatting sqref="K1372">
    <cfRule type="containsText" dxfId="5332" priority="2301" operator="containsText" text="URGENTE">
      <formula>NOT(ISERROR(SEARCH(("URGENTE"),(K1372))))</formula>
    </cfRule>
  </conditionalFormatting>
  <conditionalFormatting sqref="K1372">
    <cfRule type="containsText" dxfId="5331" priority="2302" operator="containsText" text="URGENTE">
      <formula>NOT(ISERROR(SEARCH(("URGENTE"),(K1372))))</formula>
    </cfRule>
  </conditionalFormatting>
  <conditionalFormatting sqref="K1372">
    <cfRule type="containsText" dxfId="5330" priority="2303" operator="containsText" text="URGENTE">
      <formula>NOT(ISERROR(SEARCH(("URGENTE"),(K1372))))</formula>
    </cfRule>
  </conditionalFormatting>
  <conditionalFormatting sqref="K1372">
    <cfRule type="containsText" dxfId="5329" priority="2304" operator="containsText" text="URGENTE">
      <formula>NOT(ISERROR(SEARCH(("URGENTE"),(K1372))))</formula>
    </cfRule>
  </conditionalFormatting>
  <conditionalFormatting sqref="K1372">
    <cfRule type="containsText" dxfId="5328" priority="2305" operator="containsText" text="URGENTE">
      <formula>NOT(ISERROR(SEARCH(("URGENTE"),(K1372))))</formula>
    </cfRule>
  </conditionalFormatting>
  <conditionalFormatting sqref="K1372">
    <cfRule type="containsText" dxfId="5327" priority="2306" operator="containsText" text="URGENTE">
      <formula>NOT(ISERROR(SEARCH(("URGENTE"),(K1372))))</formula>
    </cfRule>
  </conditionalFormatting>
  <conditionalFormatting sqref="K1372">
    <cfRule type="containsText" dxfId="5326" priority="2307" operator="containsText" text="ENCERRADO">
      <formula>NOT(ISERROR(SEARCH(("ENCERRADO"),(K1372))))</formula>
    </cfRule>
  </conditionalFormatting>
  <conditionalFormatting sqref="K1372">
    <cfRule type="containsText" dxfId="5325" priority="2308" operator="containsText" text="PROVIDÊNCIAS">
      <formula>NOT(ISERROR(SEARCH(("PROVIDÊNCIAS"),(K1372))))</formula>
    </cfRule>
  </conditionalFormatting>
  <conditionalFormatting sqref="K1372">
    <cfRule type="containsText" dxfId="5324" priority="2309" operator="containsText" text="URGENTE">
      <formula>NOT(ISERROR(SEARCH(("URGENTE"),(K1372))))</formula>
    </cfRule>
  </conditionalFormatting>
  <conditionalFormatting sqref="K1372">
    <cfRule type="containsText" dxfId="5323" priority="2310" operator="containsText" text="VIGENTE">
      <formula>NOT(ISERROR(SEARCH(("VIGENTE"),(K1372))))</formula>
    </cfRule>
  </conditionalFormatting>
  <conditionalFormatting sqref="K1286">
    <cfRule type="containsText" dxfId="5322" priority="2311" operator="containsText" text="URGENTE">
      <formula>NOT(ISERROR(SEARCH(("URGENTE"),(K1286))))</formula>
    </cfRule>
  </conditionalFormatting>
  <conditionalFormatting sqref="K1286">
    <cfRule type="containsText" dxfId="5321" priority="2312" operator="containsText" text="URGENTE">
      <formula>NOT(ISERROR(SEARCH(("URGENTE"),(K1286))))</formula>
    </cfRule>
  </conditionalFormatting>
  <conditionalFormatting sqref="K1286">
    <cfRule type="containsText" dxfId="5320" priority="2313" operator="containsText" text="URGENTE">
      <formula>NOT(ISERROR(SEARCH(("URGENTE"),(K1286))))</formula>
    </cfRule>
  </conditionalFormatting>
  <conditionalFormatting sqref="K1286">
    <cfRule type="containsText" dxfId="5319" priority="2314" operator="containsText" text="ENCERRADO">
      <formula>NOT(ISERROR(SEARCH(("ENCERRADO"),(K1286))))</formula>
    </cfRule>
  </conditionalFormatting>
  <conditionalFormatting sqref="K1286">
    <cfRule type="containsText" dxfId="5318" priority="2315" operator="containsText" text="PROVIDÊNCIAS">
      <formula>NOT(ISERROR(SEARCH(("PROVIDÊNCIAS"),(K1286))))</formula>
    </cfRule>
  </conditionalFormatting>
  <conditionalFormatting sqref="K1286">
    <cfRule type="containsText" dxfId="5317" priority="2316" operator="containsText" text="URGENTE">
      <formula>NOT(ISERROR(SEARCH(("URGENTE"),(K1286))))</formula>
    </cfRule>
  </conditionalFormatting>
  <conditionalFormatting sqref="K1286">
    <cfRule type="containsText" dxfId="5316" priority="2317" operator="containsText" text="VIGENTE">
      <formula>NOT(ISERROR(SEARCH(("VIGENTE"),(K1286))))</formula>
    </cfRule>
  </conditionalFormatting>
  <conditionalFormatting sqref="K1286">
    <cfRule type="containsText" dxfId="5315" priority="2318" operator="containsText" text="VIGENTE">
      <formula>NOT(ISERROR(SEARCH(("VIGENTE"),(K1286))))</formula>
    </cfRule>
  </conditionalFormatting>
  <conditionalFormatting sqref="K1286">
    <cfRule type="containsText" dxfId="5314" priority="2319" operator="containsText" text="URGENTE">
      <formula>NOT(ISERROR(SEARCH(("URGENTE"),(K1286))))</formula>
    </cfRule>
  </conditionalFormatting>
  <conditionalFormatting sqref="K1286">
    <cfRule type="containsText" dxfId="5313" priority="2320" operator="containsText" text="PROVIDÊNCIAS">
      <formula>NOT(ISERROR(SEARCH(("PROVIDÊNCIAS"),(K1286))))</formula>
    </cfRule>
  </conditionalFormatting>
  <conditionalFormatting sqref="K1286">
    <cfRule type="containsText" dxfId="5312" priority="2321" operator="containsText" text="ENCERRADO">
      <formula>NOT(ISERROR(SEARCH(("ENCERRADO"),(K1286))))</formula>
    </cfRule>
  </conditionalFormatting>
  <conditionalFormatting sqref="K1286">
    <cfRule type="containsText" dxfId="5311" priority="2322" operator="containsText" text="URGENTE">
      <formula>NOT(ISERROR(SEARCH(("URGENTE"),(K1286))))</formula>
    </cfRule>
  </conditionalFormatting>
  <conditionalFormatting sqref="K1286">
    <cfRule type="containsText" dxfId="5310" priority="2323" operator="containsText" text="URGENTE">
      <formula>NOT(ISERROR(SEARCH(("URGENTE"),(K1286))))</formula>
    </cfRule>
  </conditionalFormatting>
  <conditionalFormatting sqref="K1286">
    <cfRule type="containsText" dxfId="5309" priority="2324" operator="containsText" text="URGENTE">
      <formula>NOT(ISERROR(SEARCH(("URGENTE"),(K1286))))</formula>
    </cfRule>
  </conditionalFormatting>
  <conditionalFormatting sqref="K1286">
    <cfRule type="containsText" dxfId="5308" priority="2325" operator="containsText" text="URGENTE">
      <formula>NOT(ISERROR(SEARCH(("URGENTE"),(K1286))))</formula>
    </cfRule>
  </conditionalFormatting>
  <conditionalFormatting sqref="K1286">
    <cfRule type="containsText" dxfId="5307" priority="2326" operator="containsText" text="URGENTE">
      <formula>NOT(ISERROR(SEARCH(("URGENTE"),(K1286))))</formula>
    </cfRule>
  </conditionalFormatting>
  <conditionalFormatting sqref="K1286">
    <cfRule type="containsText" dxfId="5306" priority="2327" operator="containsText" text="URGENTE">
      <formula>NOT(ISERROR(SEARCH(("URGENTE"),(K1286))))</formula>
    </cfRule>
  </conditionalFormatting>
  <conditionalFormatting sqref="K1286">
    <cfRule type="containsText" dxfId="5305" priority="2328" operator="containsText" text="ENCERRADO">
      <formula>NOT(ISERROR(SEARCH(("ENCERRADO"),(K1286))))</formula>
    </cfRule>
  </conditionalFormatting>
  <conditionalFormatting sqref="K1286">
    <cfRule type="containsText" dxfId="5304" priority="2329" operator="containsText" text="PROVIDÊNCIAS">
      <formula>NOT(ISERROR(SEARCH(("PROVIDÊNCIAS"),(K1286))))</formula>
    </cfRule>
  </conditionalFormatting>
  <conditionalFormatting sqref="K1286">
    <cfRule type="containsText" dxfId="5303" priority="2330" operator="containsText" text="URGENTE">
      <formula>NOT(ISERROR(SEARCH(("URGENTE"),(K1286))))</formula>
    </cfRule>
  </conditionalFormatting>
  <conditionalFormatting sqref="K1286">
    <cfRule type="containsText" dxfId="5302" priority="2331" operator="containsText" text="VIGENTE">
      <formula>NOT(ISERROR(SEARCH(("VIGENTE"),(K1286))))</formula>
    </cfRule>
  </conditionalFormatting>
  <conditionalFormatting sqref="K1282">
    <cfRule type="containsText" dxfId="5301" priority="2332" operator="containsText" text="URGENTE">
      <formula>NOT(ISERROR(SEARCH(("URGENTE"),(K1282))))</formula>
    </cfRule>
  </conditionalFormatting>
  <conditionalFormatting sqref="K1282">
    <cfRule type="containsText" dxfId="5300" priority="2333" operator="containsText" text="URGENTE">
      <formula>NOT(ISERROR(SEARCH(("URGENTE"),(K1282))))</formula>
    </cfRule>
  </conditionalFormatting>
  <conditionalFormatting sqref="K1282">
    <cfRule type="containsText" dxfId="5299" priority="2334" operator="containsText" text="URGENTE">
      <formula>NOT(ISERROR(SEARCH(("URGENTE"),(K1282))))</formula>
    </cfRule>
  </conditionalFormatting>
  <conditionalFormatting sqref="K1282">
    <cfRule type="containsText" dxfId="5298" priority="2335" operator="containsText" text="ENCERRADO">
      <formula>NOT(ISERROR(SEARCH(("ENCERRADO"),(K1282))))</formula>
    </cfRule>
  </conditionalFormatting>
  <conditionalFormatting sqref="K1282">
    <cfRule type="containsText" dxfId="5297" priority="2336" operator="containsText" text="PROVIDÊNCIAS">
      <formula>NOT(ISERROR(SEARCH(("PROVIDÊNCIAS"),(K1282))))</formula>
    </cfRule>
  </conditionalFormatting>
  <conditionalFormatting sqref="K1282">
    <cfRule type="containsText" dxfId="5296" priority="2337" operator="containsText" text="URGENTE">
      <formula>NOT(ISERROR(SEARCH(("URGENTE"),(K1282))))</formula>
    </cfRule>
  </conditionalFormatting>
  <conditionalFormatting sqref="K1282">
    <cfRule type="containsText" dxfId="5295" priority="2338" operator="containsText" text="VIGENTE">
      <formula>NOT(ISERROR(SEARCH(("VIGENTE"),(K1282))))</formula>
    </cfRule>
  </conditionalFormatting>
  <conditionalFormatting sqref="K1282">
    <cfRule type="containsText" dxfId="5294" priority="2339" operator="containsText" text="VIGENTE">
      <formula>NOT(ISERROR(SEARCH(("VIGENTE"),(K1282))))</formula>
    </cfRule>
  </conditionalFormatting>
  <conditionalFormatting sqref="K1282">
    <cfRule type="containsText" dxfId="5293" priority="2340" operator="containsText" text="URGENTE">
      <formula>NOT(ISERROR(SEARCH(("URGENTE"),(K1282))))</formula>
    </cfRule>
  </conditionalFormatting>
  <conditionalFormatting sqref="K1282">
    <cfRule type="containsText" dxfId="5292" priority="2341" operator="containsText" text="PROVIDÊNCIAS">
      <formula>NOT(ISERROR(SEARCH(("PROVIDÊNCIAS"),(K1282))))</formula>
    </cfRule>
  </conditionalFormatting>
  <conditionalFormatting sqref="K1282">
    <cfRule type="containsText" dxfId="5291" priority="2342" operator="containsText" text="ENCERRADO">
      <formula>NOT(ISERROR(SEARCH(("ENCERRADO"),(K1282))))</formula>
    </cfRule>
  </conditionalFormatting>
  <conditionalFormatting sqref="K1282">
    <cfRule type="containsText" dxfId="5290" priority="2343" operator="containsText" text="URGENTE">
      <formula>NOT(ISERROR(SEARCH(("URGENTE"),(K1282))))</formula>
    </cfRule>
  </conditionalFormatting>
  <conditionalFormatting sqref="K1282">
    <cfRule type="containsText" dxfId="5289" priority="2344" operator="containsText" text="URGENTE">
      <formula>NOT(ISERROR(SEARCH(("URGENTE"),(K1282))))</formula>
    </cfRule>
  </conditionalFormatting>
  <conditionalFormatting sqref="K1282">
    <cfRule type="containsText" dxfId="5288" priority="2345" operator="containsText" text="URGENTE">
      <formula>NOT(ISERROR(SEARCH(("URGENTE"),(K1282))))</formula>
    </cfRule>
  </conditionalFormatting>
  <conditionalFormatting sqref="K1282">
    <cfRule type="containsText" dxfId="5287" priority="2346" operator="containsText" text="URGENTE">
      <formula>NOT(ISERROR(SEARCH(("URGENTE"),(K1282))))</formula>
    </cfRule>
  </conditionalFormatting>
  <conditionalFormatting sqref="K1282">
    <cfRule type="containsText" dxfId="5286" priority="2347" operator="containsText" text="URGENTE">
      <formula>NOT(ISERROR(SEARCH(("URGENTE"),(K1282))))</formula>
    </cfRule>
  </conditionalFormatting>
  <conditionalFormatting sqref="K1282">
    <cfRule type="containsText" dxfId="5285" priority="2348" operator="containsText" text="URGENTE">
      <formula>NOT(ISERROR(SEARCH(("URGENTE"),(K1282))))</formula>
    </cfRule>
  </conditionalFormatting>
  <conditionalFormatting sqref="K1282">
    <cfRule type="containsText" dxfId="5284" priority="2349" operator="containsText" text="ENCERRADO">
      <formula>NOT(ISERROR(SEARCH(("ENCERRADO"),(K1282))))</formula>
    </cfRule>
  </conditionalFormatting>
  <conditionalFormatting sqref="K1282">
    <cfRule type="containsText" dxfId="5283" priority="2350" operator="containsText" text="PROVIDÊNCIAS">
      <formula>NOT(ISERROR(SEARCH(("PROVIDÊNCIAS"),(K1282))))</formula>
    </cfRule>
  </conditionalFormatting>
  <conditionalFormatting sqref="K1282">
    <cfRule type="containsText" dxfId="5282" priority="2351" operator="containsText" text="URGENTE">
      <formula>NOT(ISERROR(SEARCH(("URGENTE"),(K1282))))</formula>
    </cfRule>
  </conditionalFormatting>
  <conditionalFormatting sqref="K1282">
    <cfRule type="containsText" dxfId="5281" priority="2352" operator="containsText" text="VIGENTE">
      <formula>NOT(ISERROR(SEARCH(("VIGENTE"),(K1282))))</formula>
    </cfRule>
  </conditionalFormatting>
  <conditionalFormatting sqref="K952:K953">
    <cfRule type="containsText" dxfId="5280" priority="2353" operator="containsText" text="URGENTE">
      <formula>NOT(ISERROR(SEARCH(("URGENTE"),(K952))))</formula>
    </cfRule>
  </conditionalFormatting>
  <conditionalFormatting sqref="K952:K953">
    <cfRule type="containsText" dxfId="5279" priority="2354" operator="containsText" text="URGENTE">
      <formula>NOT(ISERROR(SEARCH(("URGENTE"),(K952))))</formula>
    </cfRule>
  </conditionalFormatting>
  <conditionalFormatting sqref="K952:K953">
    <cfRule type="containsText" dxfId="5278" priority="2355" operator="containsText" text="URGENTE">
      <formula>NOT(ISERROR(SEARCH(("URGENTE"),(K952))))</formula>
    </cfRule>
  </conditionalFormatting>
  <conditionalFormatting sqref="K952:K953">
    <cfRule type="containsText" dxfId="5277" priority="2356" operator="containsText" text="ENCERRADO">
      <formula>NOT(ISERROR(SEARCH(("ENCERRADO"),(K952))))</formula>
    </cfRule>
  </conditionalFormatting>
  <conditionalFormatting sqref="K952:K953">
    <cfRule type="containsText" dxfId="5276" priority="2357" operator="containsText" text="PROVIDÊNCIAS">
      <formula>NOT(ISERROR(SEARCH(("PROVIDÊNCIAS"),(K952))))</formula>
    </cfRule>
  </conditionalFormatting>
  <conditionalFormatting sqref="K952:K953">
    <cfRule type="containsText" dxfId="5275" priority="2358" operator="containsText" text="URGENTE">
      <formula>NOT(ISERROR(SEARCH(("URGENTE"),(K952))))</formula>
    </cfRule>
  </conditionalFormatting>
  <conditionalFormatting sqref="K952:K953">
    <cfRule type="containsText" dxfId="5274" priority="2359" operator="containsText" text="VIGENTE">
      <formula>NOT(ISERROR(SEARCH(("VIGENTE"),(K952))))</formula>
    </cfRule>
  </conditionalFormatting>
  <conditionalFormatting sqref="K952:K953">
    <cfRule type="containsText" dxfId="5273" priority="2360" operator="containsText" text="VIGENTE">
      <formula>NOT(ISERROR(SEARCH(("VIGENTE"),(K952))))</formula>
    </cfRule>
  </conditionalFormatting>
  <conditionalFormatting sqref="K952:K953">
    <cfRule type="containsText" dxfId="5272" priority="2361" operator="containsText" text="URGENTE">
      <formula>NOT(ISERROR(SEARCH(("URGENTE"),(K952))))</formula>
    </cfRule>
  </conditionalFormatting>
  <conditionalFormatting sqref="K952:K953">
    <cfRule type="containsText" dxfId="5271" priority="2362" operator="containsText" text="PROVIDÊNCIAS">
      <formula>NOT(ISERROR(SEARCH(("PROVIDÊNCIAS"),(K952))))</formula>
    </cfRule>
  </conditionalFormatting>
  <conditionalFormatting sqref="K952:K953">
    <cfRule type="containsText" dxfId="5270" priority="2363" operator="containsText" text="ENCERRADO">
      <formula>NOT(ISERROR(SEARCH(("ENCERRADO"),(K952))))</formula>
    </cfRule>
  </conditionalFormatting>
  <conditionalFormatting sqref="K952:K953">
    <cfRule type="containsText" dxfId="5269" priority="2364" operator="containsText" text="URGENTE">
      <formula>NOT(ISERROR(SEARCH(("URGENTE"),(K952))))</formula>
    </cfRule>
  </conditionalFormatting>
  <conditionalFormatting sqref="K952:K953">
    <cfRule type="containsText" dxfId="5268" priority="2365" operator="containsText" text="URGENTE">
      <formula>NOT(ISERROR(SEARCH(("URGENTE"),(K952))))</formula>
    </cfRule>
  </conditionalFormatting>
  <conditionalFormatting sqref="K952:K953">
    <cfRule type="containsText" dxfId="5267" priority="2366" operator="containsText" text="URGENTE">
      <formula>NOT(ISERROR(SEARCH(("URGENTE"),(K952))))</formula>
    </cfRule>
  </conditionalFormatting>
  <conditionalFormatting sqref="K952:K953">
    <cfRule type="containsText" dxfId="5266" priority="2367" operator="containsText" text="URGENTE">
      <formula>NOT(ISERROR(SEARCH(("URGENTE"),(K952))))</formula>
    </cfRule>
  </conditionalFormatting>
  <conditionalFormatting sqref="K952:K953">
    <cfRule type="containsText" dxfId="5265" priority="2368" operator="containsText" text="URGENTE">
      <formula>NOT(ISERROR(SEARCH(("URGENTE"),(K952))))</formula>
    </cfRule>
  </conditionalFormatting>
  <conditionalFormatting sqref="K952:K953">
    <cfRule type="containsText" dxfId="5264" priority="2369" operator="containsText" text="URGENTE">
      <formula>NOT(ISERROR(SEARCH(("URGENTE"),(K952))))</formula>
    </cfRule>
  </conditionalFormatting>
  <conditionalFormatting sqref="K952:K953">
    <cfRule type="containsText" dxfId="5263" priority="2370" operator="containsText" text="ENCERRADO">
      <formula>NOT(ISERROR(SEARCH(("ENCERRADO"),(K952))))</formula>
    </cfRule>
  </conditionalFormatting>
  <conditionalFormatting sqref="K952:K953">
    <cfRule type="containsText" dxfId="5262" priority="2371" operator="containsText" text="PROVIDÊNCIAS">
      <formula>NOT(ISERROR(SEARCH(("PROVIDÊNCIAS"),(K952))))</formula>
    </cfRule>
  </conditionalFormatting>
  <conditionalFormatting sqref="K952:K953">
    <cfRule type="containsText" dxfId="5261" priority="2372" operator="containsText" text="URGENTE">
      <formula>NOT(ISERROR(SEARCH(("URGENTE"),(K952))))</formula>
    </cfRule>
  </conditionalFormatting>
  <conditionalFormatting sqref="K952:K953">
    <cfRule type="containsText" dxfId="5260" priority="2373" operator="containsText" text="VIGENTE">
      <formula>NOT(ISERROR(SEARCH(("VIGENTE"),(K952))))</formula>
    </cfRule>
  </conditionalFormatting>
  <conditionalFormatting sqref="K1419:L1419">
    <cfRule type="containsText" dxfId="5259" priority="2374" operator="containsText" text="URGENTE">
      <formula>NOT(ISERROR(SEARCH(("URGENTE"),(K1419))))</formula>
    </cfRule>
  </conditionalFormatting>
  <conditionalFormatting sqref="K1419:L1419">
    <cfRule type="containsText" dxfId="5258" priority="2375" operator="containsText" text="URGENTE">
      <formula>NOT(ISERROR(SEARCH(("URGENTE"),(K1419))))</formula>
    </cfRule>
  </conditionalFormatting>
  <conditionalFormatting sqref="K1419:L1419">
    <cfRule type="containsText" dxfId="5257" priority="2376" operator="containsText" text="URGENTE">
      <formula>NOT(ISERROR(SEARCH(("URGENTE"),(K1419))))</formula>
    </cfRule>
  </conditionalFormatting>
  <conditionalFormatting sqref="K1419:L1419">
    <cfRule type="containsText" dxfId="5256" priority="2377" operator="containsText" text="ENCERRADO">
      <formula>NOT(ISERROR(SEARCH(("ENCERRADO"),(K1419))))</formula>
    </cfRule>
  </conditionalFormatting>
  <conditionalFormatting sqref="K1419:L1419">
    <cfRule type="containsText" dxfId="5255" priority="2378" operator="containsText" text="PROVIDÊNCIAS">
      <formula>NOT(ISERROR(SEARCH(("PROVIDÊNCIAS"),(K1419))))</formula>
    </cfRule>
  </conditionalFormatting>
  <conditionalFormatting sqref="K1419:L1419">
    <cfRule type="containsText" dxfId="5254" priority="2379" operator="containsText" text="URGENTE">
      <formula>NOT(ISERROR(SEARCH(("URGENTE"),(K1419))))</formula>
    </cfRule>
  </conditionalFormatting>
  <conditionalFormatting sqref="K1419:L1419">
    <cfRule type="containsText" dxfId="5253" priority="2380" operator="containsText" text="VIGENTE">
      <formula>NOT(ISERROR(SEARCH(("VIGENTE"),(K1419))))</formula>
    </cfRule>
  </conditionalFormatting>
  <conditionalFormatting sqref="K1419">
    <cfRule type="containsText" dxfId="5252" priority="2381" operator="containsText" text="VIGENTE">
      <formula>NOT(ISERROR(SEARCH(("VIGENTE"),(K1419))))</formula>
    </cfRule>
  </conditionalFormatting>
  <conditionalFormatting sqref="K1419">
    <cfRule type="containsText" dxfId="5251" priority="2382" operator="containsText" text="URGENTE">
      <formula>NOT(ISERROR(SEARCH(("URGENTE"),(K1419))))</formula>
    </cfRule>
  </conditionalFormatting>
  <conditionalFormatting sqref="K1419">
    <cfRule type="containsText" dxfId="5250" priority="2383" operator="containsText" text="PROVIDÊNCIAS">
      <formula>NOT(ISERROR(SEARCH(("PROVIDÊNCIAS"),(K1419))))</formula>
    </cfRule>
  </conditionalFormatting>
  <conditionalFormatting sqref="K1419">
    <cfRule type="containsText" dxfId="5249" priority="2384" operator="containsText" text="ENCERRADO">
      <formula>NOT(ISERROR(SEARCH(("ENCERRADO"),(K1419))))</formula>
    </cfRule>
  </conditionalFormatting>
  <conditionalFormatting sqref="K1419">
    <cfRule type="containsText" dxfId="5248" priority="2385" operator="containsText" text="URGENTE">
      <formula>NOT(ISERROR(SEARCH(("URGENTE"),(K1419))))</formula>
    </cfRule>
  </conditionalFormatting>
  <conditionalFormatting sqref="K1419">
    <cfRule type="containsText" dxfId="5247" priority="2386" operator="containsText" text="URGENTE">
      <formula>NOT(ISERROR(SEARCH(("URGENTE"),(K1419))))</formula>
    </cfRule>
  </conditionalFormatting>
  <conditionalFormatting sqref="K1419">
    <cfRule type="containsText" dxfId="5246" priority="2387" operator="containsText" text="URGENTE">
      <formula>NOT(ISERROR(SEARCH(("URGENTE"),(K1419))))</formula>
    </cfRule>
  </conditionalFormatting>
  <conditionalFormatting sqref="K1419">
    <cfRule type="containsText" dxfId="5245" priority="2388" operator="containsText" text="URGENTE">
      <formula>NOT(ISERROR(SEARCH(("URGENTE"),(K1419))))</formula>
    </cfRule>
  </conditionalFormatting>
  <conditionalFormatting sqref="K1419">
    <cfRule type="containsText" dxfId="5244" priority="2389" operator="containsText" text="URGENTE">
      <formula>NOT(ISERROR(SEARCH(("URGENTE"),(K1419))))</formula>
    </cfRule>
  </conditionalFormatting>
  <conditionalFormatting sqref="K1419">
    <cfRule type="containsText" dxfId="5243" priority="2390" operator="containsText" text="URGENTE">
      <formula>NOT(ISERROR(SEARCH(("URGENTE"),(K1419))))</formula>
    </cfRule>
  </conditionalFormatting>
  <conditionalFormatting sqref="K1419">
    <cfRule type="containsText" dxfId="5242" priority="2391" operator="containsText" text="ENCERRADO">
      <formula>NOT(ISERROR(SEARCH(("ENCERRADO"),(K1419))))</formula>
    </cfRule>
  </conditionalFormatting>
  <conditionalFormatting sqref="K1419">
    <cfRule type="containsText" dxfId="5241" priority="2392" operator="containsText" text="PROVIDÊNCIAS">
      <formula>NOT(ISERROR(SEARCH(("PROVIDÊNCIAS"),(K1419))))</formula>
    </cfRule>
  </conditionalFormatting>
  <conditionalFormatting sqref="K1419">
    <cfRule type="containsText" dxfId="5240" priority="2393" operator="containsText" text="URGENTE">
      <formula>NOT(ISERROR(SEARCH(("URGENTE"),(K1419))))</formula>
    </cfRule>
  </conditionalFormatting>
  <conditionalFormatting sqref="K1419">
    <cfRule type="containsText" dxfId="5239" priority="2394" operator="containsText" text="VIGENTE">
      <formula>NOT(ISERROR(SEARCH(("VIGENTE"),(K1419))))</formula>
    </cfRule>
  </conditionalFormatting>
  <conditionalFormatting sqref="K1423:L1426">
    <cfRule type="containsText" dxfId="5238" priority="2395" operator="containsText" text="VIGENTE">
      <formula>NOT(ISERROR(SEARCH(("VIGENTE"),(K1423))))</formula>
    </cfRule>
  </conditionalFormatting>
  <conditionalFormatting sqref="K1423:L1426">
    <cfRule type="containsText" dxfId="5237" priority="2396" operator="containsText" text="URGENTE">
      <formula>NOT(ISERROR(SEARCH(("URGENTE"),(K1423))))</formula>
    </cfRule>
  </conditionalFormatting>
  <conditionalFormatting sqref="K1423:L1426">
    <cfRule type="containsText" dxfId="5236" priority="2397" operator="containsText" text="PROVIDÊNCIAS">
      <formula>NOT(ISERROR(SEARCH(("PROVIDÊNCIAS"),(K1423))))</formula>
    </cfRule>
  </conditionalFormatting>
  <conditionalFormatting sqref="K1423:L1426">
    <cfRule type="containsText" dxfId="5235" priority="2398" operator="containsText" text="ENCERRADO">
      <formula>NOT(ISERROR(SEARCH(("ENCERRADO"),(K1423))))</formula>
    </cfRule>
  </conditionalFormatting>
  <conditionalFormatting sqref="K1423:L1426">
    <cfRule type="containsText" dxfId="5234" priority="2399" operator="containsText" text="URGENTE">
      <formula>NOT(ISERROR(SEARCH(("URGENTE"),(K1423))))</formula>
    </cfRule>
  </conditionalFormatting>
  <conditionalFormatting sqref="K1423:L1426">
    <cfRule type="containsText" dxfId="5233" priority="2400" operator="containsText" text="URGENTE">
      <formula>NOT(ISERROR(SEARCH(("URGENTE"),(K1423))))</formula>
    </cfRule>
  </conditionalFormatting>
  <conditionalFormatting sqref="K1423:L1426">
    <cfRule type="containsText" dxfId="5232" priority="2401" operator="containsText" text="URGENTE">
      <formula>NOT(ISERROR(SEARCH(("URGENTE"),(K1423))))</formula>
    </cfRule>
  </conditionalFormatting>
  <conditionalFormatting sqref="K1423:K1426">
    <cfRule type="containsText" dxfId="5231" priority="2402" operator="containsText" text="VIGENTE">
      <formula>NOT(ISERROR(SEARCH(("VIGENTE"),(K1423))))</formula>
    </cfRule>
  </conditionalFormatting>
  <conditionalFormatting sqref="K1423:K1426">
    <cfRule type="containsText" dxfId="5230" priority="2403" operator="containsText" text="URGENTE">
      <formula>NOT(ISERROR(SEARCH(("URGENTE"),(K1423))))</formula>
    </cfRule>
  </conditionalFormatting>
  <conditionalFormatting sqref="K1423:K1426">
    <cfRule type="containsText" dxfId="5229" priority="2404" operator="containsText" text="PROVIDÊNCIAS">
      <formula>NOT(ISERROR(SEARCH(("PROVIDÊNCIAS"),(K1423))))</formula>
    </cfRule>
  </conditionalFormatting>
  <conditionalFormatting sqref="K1423:K1426">
    <cfRule type="containsText" dxfId="5228" priority="2405" operator="containsText" text="ENCERRADO">
      <formula>NOT(ISERROR(SEARCH(("ENCERRADO"),(K1423))))</formula>
    </cfRule>
  </conditionalFormatting>
  <conditionalFormatting sqref="K1423:K1426">
    <cfRule type="containsText" dxfId="5227" priority="2406" operator="containsText" text="URGENTE">
      <formula>NOT(ISERROR(SEARCH(("URGENTE"),(K1423))))</formula>
    </cfRule>
  </conditionalFormatting>
  <conditionalFormatting sqref="K1423:K1426">
    <cfRule type="containsText" dxfId="5226" priority="2407" operator="containsText" text="URGENTE">
      <formula>NOT(ISERROR(SEARCH(("URGENTE"),(K1423))))</formula>
    </cfRule>
  </conditionalFormatting>
  <conditionalFormatting sqref="K1423:K1426">
    <cfRule type="containsText" dxfId="5225" priority="2408" operator="containsText" text="URGENTE">
      <formula>NOT(ISERROR(SEARCH(("URGENTE"),(K1423))))</formula>
    </cfRule>
  </conditionalFormatting>
  <conditionalFormatting sqref="K1423:K1426">
    <cfRule type="containsText" dxfId="5224" priority="2409" operator="containsText" text="URGENTE">
      <formula>NOT(ISERROR(SEARCH(("URGENTE"),(K1423))))</formula>
    </cfRule>
  </conditionalFormatting>
  <conditionalFormatting sqref="K1423:K1426">
    <cfRule type="containsText" dxfId="5223" priority="2410" operator="containsText" text="URGENTE">
      <formula>NOT(ISERROR(SEARCH(("URGENTE"),(K1423))))</formula>
    </cfRule>
  </conditionalFormatting>
  <conditionalFormatting sqref="K1423:K1426">
    <cfRule type="containsText" dxfId="5222" priority="2411" operator="containsText" text="URGENTE">
      <formula>NOT(ISERROR(SEARCH(("URGENTE"),(K1423))))</formula>
    </cfRule>
  </conditionalFormatting>
  <conditionalFormatting sqref="K1423:K1426">
    <cfRule type="containsText" dxfId="5221" priority="2412" operator="containsText" text="ENCERRADO">
      <formula>NOT(ISERROR(SEARCH(("ENCERRADO"),(K1423))))</formula>
    </cfRule>
  </conditionalFormatting>
  <conditionalFormatting sqref="K1423:K1426">
    <cfRule type="containsText" dxfId="5220" priority="2413" operator="containsText" text="PROVIDÊNCIAS">
      <formula>NOT(ISERROR(SEARCH(("PROVIDÊNCIAS"),(K1423))))</formula>
    </cfRule>
  </conditionalFormatting>
  <conditionalFormatting sqref="K1423:K1426">
    <cfRule type="containsText" dxfId="5219" priority="2414" operator="containsText" text="URGENTE">
      <formula>NOT(ISERROR(SEARCH(("URGENTE"),(K1423))))</formula>
    </cfRule>
  </conditionalFormatting>
  <conditionalFormatting sqref="K1423:K1426">
    <cfRule type="containsText" dxfId="5218" priority="2415" operator="containsText" text="VIGENTE">
      <formula>NOT(ISERROR(SEARCH(("VIGENTE"),(K1423))))</formula>
    </cfRule>
  </conditionalFormatting>
  <conditionalFormatting sqref="K1442:L1442 S1442">
    <cfRule type="containsText" dxfId="5217" priority="2416" operator="containsText" text="URGENTE">
      <formula>NOT(ISERROR(SEARCH(("URGENTE"),(K1442))))</formula>
    </cfRule>
  </conditionalFormatting>
  <conditionalFormatting sqref="K1442:L1442 S1442">
    <cfRule type="containsText" dxfId="5216" priority="2417" operator="containsText" text="URGENTE">
      <formula>NOT(ISERROR(SEARCH(("URGENTE"),(K1442))))</formula>
    </cfRule>
  </conditionalFormatting>
  <conditionalFormatting sqref="K1442:L1442 S1442">
    <cfRule type="containsText" dxfId="5215" priority="2418" operator="containsText" text="URGENTE">
      <formula>NOT(ISERROR(SEARCH(("URGENTE"),(K1442))))</formula>
    </cfRule>
  </conditionalFormatting>
  <conditionalFormatting sqref="K1442:L1442 S1442">
    <cfRule type="containsText" dxfId="5214" priority="2419" operator="containsText" text="ENCERRADO">
      <formula>NOT(ISERROR(SEARCH(("ENCERRADO"),(K1442))))</formula>
    </cfRule>
  </conditionalFormatting>
  <conditionalFormatting sqref="K1442:L1442 S1442">
    <cfRule type="containsText" dxfId="5213" priority="2420" operator="containsText" text="PROVIDÊNCIAS">
      <formula>NOT(ISERROR(SEARCH(("PROVIDÊNCIAS"),(K1442))))</formula>
    </cfRule>
  </conditionalFormatting>
  <conditionalFormatting sqref="K1442:L1442 S1442">
    <cfRule type="containsText" dxfId="5212" priority="2421" operator="containsText" text="URGENTE">
      <formula>NOT(ISERROR(SEARCH(("URGENTE"),(K1442))))</formula>
    </cfRule>
  </conditionalFormatting>
  <conditionalFormatting sqref="K1442:L1442 S1442">
    <cfRule type="containsText" dxfId="5211" priority="2422" operator="containsText" text="VIGENTE">
      <formula>NOT(ISERROR(SEARCH(("VIGENTE"),(K1442))))</formula>
    </cfRule>
  </conditionalFormatting>
  <conditionalFormatting sqref="K1442">
    <cfRule type="containsText" dxfId="5210" priority="2423" operator="containsText" text="VIGENTE">
      <formula>NOT(ISERROR(SEARCH(("VIGENTE"),(K1442))))</formula>
    </cfRule>
  </conditionalFormatting>
  <conditionalFormatting sqref="K1442">
    <cfRule type="containsText" dxfId="5209" priority="2424" operator="containsText" text="URGENTE">
      <formula>NOT(ISERROR(SEARCH(("URGENTE"),(K1442))))</formula>
    </cfRule>
  </conditionalFormatting>
  <conditionalFormatting sqref="K1442">
    <cfRule type="containsText" dxfId="5208" priority="2425" operator="containsText" text="PROVIDÊNCIAS">
      <formula>NOT(ISERROR(SEARCH(("PROVIDÊNCIAS"),(K1442))))</formula>
    </cfRule>
  </conditionalFormatting>
  <conditionalFormatting sqref="K1442">
    <cfRule type="containsText" dxfId="5207" priority="2426" operator="containsText" text="ENCERRADO">
      <formula>NOT(ISERROR(SEARCH(("ENCERRADO"),(K1442))))</formula>
    </cfRule>
  </conditionalFormatting>
  <conditionalFormatting sqref="K1442">
    <cfRule type="containsText" dxfId="5206" priority="2427" operator="containsText" text="URGENTE">
      <formula>NOT(ISERROR(SEARCH(("URGENTE"),(K1442))))</formula>
    </cfRule>
  </conditionalFormatting>
  <conditionalFormatting sqref="K1442">
    <cfRule type="containsText" dxfId="5205" priority="2428" operator="containsText" text="URGENTE">
      <formula>NOT(ISERROR(SEARCH(("URGENTE"),(K1442))))</formula>
    </cfRule>
  </conditionalFormatting>
  <conditionalFormatting sqref="K1442">
    <cfRule type="containsText" dxfId="5204" priority="2429" operator="containsText" text="URGENTE">
      <formula>NOT(ISERROR(SEARCH(("URGENTE"),(K1442))))</formula>
    </cfRule>
  </conditionalFormatting>
  <conditionalFormatting sqref="K1442">
    <cfRule type="containsText" dxfId="5203" priority="2430" operator="containsText" text="URGENTE">
      <formula>NOT(ISERROR(SEARCH(("URGENTE"),(K1442))))</formula>
    </cfRule>
  </conditionalFormatting>
  <conditionalFormatting sqref="K1442">
    <cfRule type="containsText" dxfId="5202" priority="2431" operator="containsText" text="URGENTE">
      <formula>NOT(ISERROR(SEARCH(("URGENTE"),(K1442))))</formula>
    </cfRule>
  </conditionalFormatting>
  <conditionalFormatting sqref="K1442">
    <cfRule type="containsText" dxfId="5201" priority="2432" operator="containsText" text="URGENTE">
      <formula>NOT(ISERROR(SEARCH(("URGENTE"),(K1442))))</formula>
    </cfRule>
  </conditionalFormatting>
  <conditionalFormatting sqref="K1442">
    <cfRule type="containsText" dxfId="5200" priority="2433" operator="containsText" text="ENCERRADO">
      <formula>NOT(ISERROR(SEARCH(("ENCERRADO"),(K1442))))</formula>
    </cfRule>
  </conditionalFormatting>
  <conditionalFormatting sqref="K1442">
    <cfRule type="containsText" dxfId="5199" priority="2434" operator="containsText" text="PROVIDÊNCIAS">
      <formula>NOT(ISERROR(SEARCH(("PROVIDÊNCIAS"),(K1442))))</formula>
    </cfRule>
  </conditionalFormatting>
  <conditionalFormatting sqref="K1442">
    <cfRule type="containsText" dxfId="5198" priority="2435" operator="containsText" text="URGENTE">
      <formula>NOT(ISERROR(SEARCH(("URGENTE"),(K1442))))</formula>
    </cfRule>
  </conditionalFormatting>
  <conditionalFormatting sqref="K1442">
    <cfRule type="containsText" dxfId="5197" priority="2436" operator="containsText" text="VIGENTE">
      <formula>NOT(ISERROR(SEARCH(("VIGENTE"),(K1442))))</formula>
    </cfRule>
  </conditionalFormatting>
  <conditionalFormatting sqref="K1387:L1387 K1397:L1400 K1420:L1422">
    <cfRule type="containsText" dxfId="5196" priority="2437" operator="containsText" text="URGENTE">
      <formula>NOT(ISERROR(SEARCH(("URGENTE"),(K1387))))</formula>
    </cfRule>
  </conditionalFormatting>
  <conditionalFormatting sqref="K1387:L1387 K1397:L1400 K1420:L1422">
    <cfRule type="containsText" dxfId="5195" priority="2438" operator="containsText" text="URGENTE">
      <formula>NOT(ISERROR(SEARCH(("URGENTE"),(K1387))))</formula>
    </cfRule>
  </conditionalFormatting>
  <conditionalFormatting sqref="K1387:L1387 K1397:L1400 K1420:L1422">
    <cfRule type="containsText" dxfId="5194" priority="2439" operator="containsText" text="URGENTE">
      <formula>NOT(ISERROR(SEARCH(("URGENTE"),(K1387))))</formula>
    </cfRule>
  </conditionalFormatting>
  <conditionalFormatting sqref="K1387:L1387 K1397:L1400 K1420:L1422">
    <cfRule type="containsText" dxfId="5193" priority="2440" operator="containsText" text="ENCERRADO">
      <formula>NOT(ISERROR(SEARCH(("ENCERRADO"),(K1387))))</formula>
    </cfRule>
  </conditionalFormatting>
  <conditionalFormatting sqref="K1387:L1387 K1397:L1400 K1420:L1422">
    <cfRule type="containsText" dxfId="5192" priority="2441" operator="containsText" text="PROVIDÊNCIAS">
      <formula>NOT(ISERROR(SEARCH(("PROVIDÊNCIAS"),(K1387))))</formula>
    </cfRule>
  </conditionalFormatting>
  <conditionalFormatting sqref="K1387:L1387 K1397:L1400 K1420:L1422">
    <cfRule type="containsText" dxfId="5191" priority="2442" operator="containsText" text="URGENTE">
      <formula>NOT(ISERROR(SEARCH(("URGENTE"),(K1387))))</formula>
    </cfRule>
  </conditionalFormatting>
  <conditionalFormatting sqref="K1387:L1387 K1397:L1400 K1420:L1422">
    <cfRule type="containsText" dxfId="5190" priority="2443" operator="containsText" text="VIGENTE">
      <formula>NOT(ISERROR(SEARCH(("VIGENTE"),(K1387))))</formula>
    </cfRule>
  </conditionalFormatting>
  <conditionalFormatting sqref="K1387 K1397:K1400 K1420:K1422">
    <cfRule type="containsText" dxfId="5189" priority="2444" operator="containsText" text="VIGENTE">
      <formula>NOT(ISERROR(SEARCH(("VIGENTE"),(K1387))))</formula>
    </cfRule>
  </conditionalFormatting>
  <conditionalFormatting sqref="K1387 K1397:K1400 K1420:K1422">
    <cfRule type="containsText" dxfId="5188" priority="2445" operator="containsText" text="URGENTE">
      <formula>NOT(ISERROR(SEARCH(("URGENTE"),(K1387))))</formula>
    </cfRule>
  </conditionalFormatting>
  <conditionalFormatting sqref="K1387 K1397:K1400 K1420:K1422">
    <cfRule type="containsText" dxfId="5187" priority="2446" operator="containsText" text="PROVIDÊNCIAS">
      <formula>NOT(ISERROR(SEARCH(("PROVIDÊNCIAS"),(K1387))))</formula>
    </cfRule>
  </conditionalFormatting>
  <conditionalFormatting sqref="K1387 K1397:K1400 K1420:K1422">
    <cfRule type="containsText" dxfId="5186" priority="2447" operator="containsText" text="ENCERRADO">
      <formula>NOT(ISERROR(SEARCH(("ENCERRADO"),(K1387))))</formula>
    </cfRule>
  </conditionalFormatting>
  <conditionalFormatting sqref="K1387 K1397:K1400 K1420:K1422">
    <cfRule type="containsText" dxfId="5185" priority="2448" operator="containsText" text="URGENTE">
      <formula>NOT(ISERROR(SEARCH(("URGENTE"),(K1387))))</formula>
    </cfRule>
  </conditionalFormatting>
  <conditionalFormatting sqref="K1387 K1397:K1400 K1420:K1422">
    <cfRule type="containsText" dxfId="5184" priority="2449" operator="containsText" text="URGENTE">
      <formula>NOT(ISERROR(SEARCH(("URGENTE"),(K1387))))</formula>
    </cfRule>
  </conditionalFormatting>
  <conditionalFormatting sqref="K1387 K1397:K1400 K1420:K1422">
    <cfRule type="containsText" dxfId="5183" priority="2450" operator="containsText" text="URGENTE">
      <formula>NOT(ISERROR(SEARCH(("URGENTE"),(K1387))))</formula>
    </cfRule>
  </conditionalFormatting>
  <conditionalFormatting sqref="K1387 K1397:K1400 K1420:K1422">
    <cfRule type="containsText" dxfId="5182" priority="2451" operator="containsText" text="URGENTE">
      <formula>NOT(ISERROR(SEARCH(("URGENTE"),(K1387))))</formula>
    </cfRule>
  </conditionalFormatting>
  <conditionalFormatting sqref="K1387 K1397:K1400 K1420:K1422">
    <cfRule type="containsText" dxfId="5181" priority="2452" operator="containsText" text="URGENTE">
      <formula>NOT(ISERROR(SEARCH(("URGENTE"),(K1387))))</formula>
    </cfRule>
  </conditionalFormatting>
  <conditionalFormatting sqref="K1387 K1397:K1400 K1420:K1422">
    <cfRule type="containsText" dxfId="5180" priority="2453" operator="containsText" text="URGENTE">
      <formula>NOT(ISERROR(SEARCH(("URGENTE"),(K1387))))</formula>
    </cfRule>
  </conditionalFormatting>
  <conditionalFormatting sqref="K1387 K1397:K1400 K1420:K1422">
    <cfRule type="containsText" dxfId="5179" priority="2454" operator="containsText" text="ENCERRADO">
      <formula>NOT(ISERROR(SEARCH(("ENCERRADO"),(K1387))))</formula>
    </cfRule>
  </conditionalFormatting>
  <conditionalFormatting sqref="K1387 K1397:K1400 K1420:K1422">
    <cfRule type="containsText" dxfId="5178" priority="2455" operator="containsText" text="PROVIDÊNCIAS">
      <formula>NOT(ISERROR(SEARCH(("PROVIDÊNCIAS"),(K1387))))</formula>
    </cfRule>
  </conditionalFormatting>
  <conditionalFormatting sqref="K1387 K1397:K1400 K1420:K1422">
    <cfRule type="containsText" dxfId="5177" priority="2456" operator="containsText" text="URGENTE">
      <formula>NOT(ISERROR(SEARCH(("URGENTE"),(K1387))))</formula>
    </cfRule>
  </conditionalFormatting>
  <conditionalFormatting sqref="K1387 K1397:K1400 K1420:K1422">
    <cfRule type="containsText" dxfId="5176" priority="2457" operator="containsText" text="VIGENTE">
      <formula>NOT(ISERROR(SEARCH(("VIGENTE"),(K1387))))</formula>
    </cfRule>
  </conditionalFormatting>
  <conditionalFormatting sqref="K1386:L1386 V1386">
    <cfRule type="containsText" dxfId="5175" priority="2458" operator="containsText" text="URGENTE">
      <formula>NOT(ISERROR(SEARCH(("URGENTE"),(K1386))))</formula>
    </cfRule>
  </conditionalFormatting>
  <conditionalFormatting sqref="K1386:L1386 V1386">
    <cfRule type="containsText" dxfId="5174" priority="2459" operator="containsText" text="URGENTE">
      <formula>NOT(ISERROR(SEARCH(("URGENTE"),(K1386))))</formula>
    </cfRule>
  </conditionalFormatting>
  <conditionalFormatting sqref="K1386:L1386 V1386">
    <cfRule type="containsText" dxfId="5173" priority="2460" operator="containsText" text="URGENTE">
      <formula>NOT(ISERROR(SEARCH(("URGENTE"),(K1386))))</formula>
    </cfRule>
  </conditionalFormatting>
  <conditionalFormatting sqref="K1386:L1386 V1386">
    <cfRule type="containsText" dxfId="5172" priority="2461" operator="containsText" text="ENCERRADO">
      <formula>NOT(ISERROR(SEARCH(("ENCERRADO"),(K1386))))</formula>
    </cfRule>
  </conditionalFormatting>
  <conditionalFormatting sqref="K1386:L1386 V1386">
    <cfRule type="containsText" dxfId="5171" priority="2462" operator="containsText" text="PROVIDÊNCIAS">
      <formula>NOT(ISERROR(SEARCH(("PROVIDÊNCIAS"),(K1386))))</formula>
    </cfRule>
  </conditionalFormatting>
  <conditionalFormatting sqref="K1386:L1386 V1386">
    <cfRule type="containsText" dxfId="5170" priority="2463" operator="containsText" text="URGENTE">
      <formula>NOT(ISERROR(SEARCH(("URGENTE"),(K1386))))</formula>
    </cfRule>
  </conditionalFormatting>
  <conditionalFormatting sqref="K1386:L1386 V1386">
    <cfRule type="containsText" dxfId="5169" priority="2464" operator="containsText" text="VIGENTE">
      <formula>NOT(ISERROR(SEARCH(("VIGENTE"),(K1386))))</formula>
    </cfRule>
  </conditionalFormatting>
  <conditionalFormatting sqref="K1386">
    <cfRule type="containsText" dxfId="5168" priority="2465" operator="containsText" text="VIGENTE">
      <formula>NOT(ISERROR(SEARCH(("VIGENTE"),(K1386))))</formula>
    </cfRule>
  </conditionalFormatting>
  <conditionalFormatting sqref="K1386">
    <cfRule type="containsText" dxfId="5167" priority="2466" operator="containsText" text="URGENTE">
      <formula>NOT(ISERROR(SEARCH(("URGENTE"),(K1386))))</formula>
    </cfRule>
  </conditionalFormatting>
  <conditionalFormatting sqref="K1386">
    <cfRule type="containsText" dxfId="5166" priority="2467" operator="containsText" text="PROVIDÊNCIAS">
      <formula>NOT(ISERROR(SEARCH(("PROVIDÊNCIAS"),(K1386))))</formula>
    </cfRule>
  </conditionalFormatting>
  <conditionalFormatting sqref="K1386">
    <cfRule type="containsText" dxfId="5165" priority="2468" operator="containsText" text="ENCERRADO">
      <formula>NOT(ISERROR(SEARCH(("ENCERRADO"),(K1386))))</formula>
    </cfRule>
  </conditionalFormatting>
  <conditionalFormatting sqref="K1386">
    <cfRule type="containsText" dxfId="5164" priority="2469" operator="containsText" text="URGENTE">
      <formula>NOT(ISERROR(SEARCH(("URGENTE"),(K1386))))</formula>
    </cfRule>
  </conditionalFormatting>
  <conditionalFormatting sqref="K1386">
    <cfRule type="containsText" dxfId="5163" priority="2470" operator="containsText" text="URGENTE">
      <formula>NOT(ISERROR(SEARCH(("URGENTE"),(K1386))))</formula>
    </cfRule>
  </conditionalFormatting>
  <conditionalFormatting sqref="K1386">
    <cfRule type="containsText" dxfId="5162" priority="2471" operator="containsText" text="URGENTE">
      <formula>NOT(ISERROR(SEARCH(("URGENTE"),(K1386))))</formula>
    </cfRule>
  </conditionalFormatting>
  <conditionalFormatting sqref="K1386">
    <cfRule type="containsText" dxfId="5161" priority="2472" operator="containsText" text="URGENTE">
      <formula>NOT(ISERROR(SEARCH(("URGENTE"),(K1386))))</formula>
    </cfRule>
  </conditionalFormatting>
  <conditionalFormatting sqref="K1386">
    <cfRule type="containsText" dxfId="5160" priority="2473" operator="containsText" text="URGENTE">
      <formula>NOT(ISERROR(SEARCH(("URGENTE"),(K1386))))</formula>
    </cfRule>
  </conditionalFormatting>
  <conditionalFormatting sqref="K1386">
    <cfRule type="containsText" dxfId="5159" priority="2474" operator="containsText" text="URGENTE">
      <formula>NOT(ISERROR(SEARCH(("URGENTE"),(K1386))))</formula>
    </cfRule>
  </conditionalFormatting>
  <conditionalFormatting sqref="K1386">
    <cfRule type="containsText" dxfId="5158" priority="2475" operator="containsText" text="ENCERRADO">
      <formula>NOT(ISERROR(SEARCH(("ENCERRADO"),(K1386))))</formula>
    </cfRule>
  </conditionalFormatting>
  <conditionalFormatting sqref="K1386">
    <cfRule type="containsText" dxfId="5157" priority="2476" operator="containsText" text="PROVIDÊNCIAS">
      <formula>NOT(ISERROR(SEARCH(("PROVIDÊNCIAS"),(K1386))))</formula>
    </cfRule>
  </conditionalFormatting>
  <conditionalFormatting sqref="K1386">
    <cfRule type="containsText" dxfId="5156" priority="2477" operator="containsText" text="URGENTE">
      <formula>NOT(ISERROR(SEARCH(("URGENTE"),(K1386))))</formula>
    </cfRule>
  </conditionalFormatting>
  <conditionalFormatting sqref="K1386">
    <cfRule type="containsText" dxfId="5155" priority="2478" operator="containsText" text="VIGENTE">
      <formula>NOT(ISERROR(SEARCH(("VIGENTE"),(K1386))))</formula>
    </cfRule>
  </conditionalFormatting>
  <conditionalFormatting sqref="K974:L974 N974:P974">
    <cfRule type="containsText" dxfId="5154" priority="2479" operator="containsText" text="URGENTE">
      <formula>NOT(ISERROR(SEARCH(("URGENTE"),(K974))))</formula>
    </cfRule>
  </conditionalFormatting>
  <conditionalFormatting sqref="K974:L974 N974:P974">
    <cfRule type="containsText" dxfId="5153" priority="2480" operator="containsText" text="URGENTE">
      <formula>NOT(ISERROR(SEARCH(("URGENTE"),(K974))))</formula>
    </cfRule>
  </conditionalFormatting>
  <conditionalFormatting sqref="K974:L974 N974:P974">
    <cfRule type="containsText" dxfId="5152" priority="2481" operator="containsText" text="URGENTE">
      <formula>NOT(ISERROR(SEARCH(("URGENTE"),(K974))))</formula>
    </cfRule>
  </conditionalFormatting>
  <conditionalFormatting sqref="K974:L974 N974:P974">
    <cfRule type="containsText" dxfId="5151" priority="2482" operator="containsText" text="ENCERRADO">
      <formula>NOT(ISERROR(SEARCH(("ENCERRADO"),(K974))))</formula>
    </cfRule>
  </conditionalFormatting>
  <conditionalFormatting sqref="K974:L974 N974:P974">
    <cfRule type="containsText" dxfId="5150" priority="2483" operator="containsText" text="PROVIDÊNCIAS">
      <formula>NOT(ISERROR(SEARCH(("PROVIDÊNCIAS"),(K974))))</formula>
    </cfRule>
  </conditionalFormatting>
  <conditionalFormatting sqref="K974:L974 N974:P974">
    <cfRule type="containsText" dxfId="5149" priority="2484" operator="containsText" text="URGENTE">
      <formula>NOT(ISERROR(SEARCH(("URGENTE"),(K974))))</formula>
    </cfRule>
  </conditionalFormatting>
  <conditionalFormatting sqref="K974:L974 N974:P974">
    <cfRule type="containsText" dxfId="5148" priority="2485" operator="containsText" text="VIGENTE">
      <formula>NOT(ISERROR(SEARCH(("VIGENTE"),(K974))))</formula>
    </cfRule>
  </conditionalFormatting>
  <conditionalFormatting sqref="K974">
    <cfRule type="containsText" dxfId="5147" priority="2486" operator="containsText" text="VIGENTE">
      <formula>NOT(ISERROR(SEARCH(("VIGENTE"),(K974))))</formula>
    </cfRule>
  </conditionalFormatting>
  <conditionalFormatting sqref="K974">
    <cfRule type="containsText" dxfId="5146" priority="2487" operator="containsText" text="URGENTE">
      <formula>NOT(ISERROR(SEARCH(("URGENTE"),(K974))))</formula>
    </cfRule>
  </conditionalFormatting>
  <conditionalFormatting sqref="K974">
    <cfRule type="containsText" dxfId="5145" priority="2488" operator="containsText" text="PROVIDÊNCIAS">
      <formula>NOT(ISERROR(SEARCH(("PROVIDÊNCIAS"),(K974))))</formula>
    </cfRule>
  </conditionalFormatting>
  <conditionalFormatting sqref="K974">
    <cfRule type="containsText" dxfId="5144" priority="2489" operator="containsText" text="ENCERRADO">
      <formula>NOT(ISERROR(SEARCH(("ENCERRADO"),(K974))))</formula>
    </cfRule>
  </conditionalFormatting>
  <conditionalFormatting sqref="K974">
    <cfRule type="containsText" dxfId="5143" priority="2490" operator="containsText" text="URGENTE">
      <formula>NOT(ISERROR(SEARCH(("URGENTE"),(K974))))</formula>
    </cfRule>
  </conditionalFormatting>
  <conditionalFormatting sqref="K974">
    <cfRule type="containsText" dxfId="5142" priority="2491" operator="containsText" text="URGENTE">
      <formula>NOT(ISERROR(SEARCH(("URGENTE"),(K974))))</formula>
    </cfRule>
  </conditionalFormatting>
  <conditionalFormatting sqref="K974">
    <cfRule type="containsText" dxfId="5141" priority="2492" operator="containsText" text="URGENTE">
      <formula>NOT(ISERROR(SEARCH(("URGENTE"),(K974))))</formula>
    </cfRule>
  </conditionalFormatting>
  <conditionalFormatting sqref="K974">
    <cfRule type="containsText" dxfId="5140" priority="2493" operator="containsText" text="URGENTE">
      <formula>NOT(ISERROR(SEARCH(("URGENTE"),(K974))))</formula>
    </cfRule>
  </conditionalFormatting>
  <conditionalFormatting sqref="K974">
    <cfRule type="containsText" dxfId="5139" priority="2494" operator="containsText" text="URGENTE">
      <formula>NOT(ISERROR(SEARCH(("URGENTE"),(K974))))</formula>
    </cfRule>
  </conditionalFormatting>
  <conditionalFormatting sqref="K974">
    <cfRule type="containsText" dxfId="5138" priority="2495" operator="containsText" text="URGENTE">
      <formula>NOT(ISERROR(SEARCH(("URGENTE"),(K974))))</formula>
    </cfRule>
  </conditionalFormatting>
  <conditionalFormatting sqref="K974">
    <cfRule type="containsText" dxfId="5137" priority="2496" operator="containsText" text="ENCERRADO">
      <formula>NOT(ISERROR(SEARCH(("ENCERRADO"),(K974))))</formula>
    </cfRule>
  </conditionalFormatting>
  <conditionalFormatting sqref="K974">
    <cfRule type="containsText" dxfId="5136" priority="2497" operator="containsText" text="PROVIDÊNCIAS">
      <formula>NOT(ISERROR(SEARCH(("PROVIDÊNCIAS"),(K974))))</formula>
    </cfRule>
  </conditionalFormatting>
  <conditionalFormatting sqref="K974">
    <cfRule type="containsText" dxfId="5135" priority="2498" operator="containsText" text="URGENTE">
      <formula>NOT(ISERROR(SEARCH(("URGENTE"),(K974))))</formula>
    </cfRule>
  </conditionalFormatting>
  <conditionalFormatting sqref="K974">
    <cfRule type="containsText" dxfId="5134" priority="2499" operator="containsText" text="VIGENTE">
      <formula>NOT(ISERROR(SEARCH(("VIGENTE"),(K974))))</formula>
    </cfRule>
  </conditionalFormatting>
  <conditionalFormatting sqref="K1369:K1371">
    <cfRule type="containsText" dxfId="5133" priority="2500" operator="containsText" text="URGENTE">
      <formula>NOT(ISERROR(SEARCH(("URGENTE"),(K1369))))</formula>
    </cfRule>
  </conditionalFormatting>
  <conditionalFormatting sqref="K1369:K1371">
    <cfRule type="containsText" dxfId="5132" priority="2501" operator="containsText" text="URGENTE">
      <formula>NOT(ISERROR(SEARCH(("URGENTE"),(K1369))))</formula>
    </cfRule>
  </conditionalFormatting>
  <conditionalFormatting sqref="K1369:K1371">
    <cfRule type="containsText" dxfId="5131" priority="2502" operator="containsText" text="URGENTE">
      <formula>NOT(ISERROR(SEARCH(("URGENTE"),(K1369))))</formula>
    </cfRule>
  </conditionalFormatting>
  <conditionalFormatting sqref="K1369:K1371">
    <cfRule type="containsText" dxfId="5130" priority="2503" operator="containsText" text="ENCERRADO">
      <formula>NOT(ISERROR(SEARCH(("ENCERRADO"),(K1369))))</formula>
    </cfRule>
  </conditionalFormatting>
  <conditionalFormatting sqref="K1369:K1371">
    <cfRule type="containsText" dxfId="5129" priority="2504" operator="containsText" text="PROVIDÊNCIAS">
      <formula>NOT(ISERROR(SEARCH(("PROVIDÊNCIAS"),(K1369))))</formula>
    </cfRule>
  </conditionalFormatting>
  <conditionalFormatting sqref="K1369:K1371">
    <cfRule type="containsText" dxfId="5128" priority="2505" operator="containsText" text="URGENTE">
      <formula>NOT(ISERROR(SEARCH(("URGENTE"),(K1369))))</formula>
    </cfRule>
  </conditionalFormatting>
  <conditionalFormatting sqref="K1369:K1371">
    <cfRule type="containsText" dxfId="5127" priority="2506" operator="containsText" text="VIGENTE">
      <formula>NOT(ISERROR(SEARCH(("VIGENTE"),(K1369))))</formula>
    </cfRule>
  </conditionalFormatting>
  <conditionalFormatting sqref="K1369:K1371">
    <cfRule type="containsText" dxfId="5126" priority="2507" operator="containsText" text="VIGENTE">
      <formula>NOT(ISERROR(SEARCH(("VIGENTE"),(K1369))))</formula>
    </cfRule>
  </conditionalFormatting>
  <conditionalFormatting sqref="K1369:K1371">
    <cfRule type="containsText" dxfId="5125" priority="2508" operator="containsText" text="URGENTE">
      <formula>NOT(ISERROR(SEARCH(("URGENTE"),(K1369))))</formula>
    </cfRule>
  </conditionalFormatting>
  <conditionalFormatting sqref="K1369:K1371">
    <cfRule type="containsText" dxfId="5124" priority="2509" operator="containsText" text="PROVIDÊNCIAS">
      <formula>NOT(ISERROR(SEARCH(("PROVIDÊNCIAS"),(K1369))))</formula>
    </cfRule>
  </conditionalFormatting>
  <conditionalFormatting sqref="K1369:K1371">
    <cfRule type="containsText" dxfId="5123" priority="2510" operator="containsText" text="ENCERRADO">
      <formula>NOT(ISERROR(SEARCH(("ENCERRADO"),(K1369))))</formula>
    </cfRule>
  </conditionalFormatting>
  <conditionalFormatting sqref="K1369:K1371">
    <cfRule type="containsText" dxfId="5122" priority="2511" operator="containsText" text="URGENTE">
      <formula>NOT(ISERROR(SEARCH(("URGENTE"),(K1369))))</formula>
    </cfRule>
  </conditionalFormatting>
  <conditionalFormatting sqref="K1369:K1371">
    <cfRule type="containsText" dxfId="5121" priority="2512" operator="containsText" text="URGENTE">
      <formula>NOT(ISERROR(SEARCH(("URGENTE"),(K1369))))</formula>
    </cfRule>
  </conditionalFormatting>
  <conditionalFormatting sqref="K1369:K1371">
    <cfRule type="containsText" dxfId="5120" priority="2513" operator="containsText" text="URGENTE">
      <formula>NOT(ISERROR(SEARCH(("URGENTE"),(K1369))))</formula>
    </cfRule>
  </conditionalFormatting>
  <conditionalFormatting sqref="K1369:K1371">
    <cfRule type="containsText" dxfId="5119" priority="2514" operator="containsText" text="URGENTE">
      <formula>NOT(ISERROR(SEARCH(("URGENTE"),(K1369))))</formula>
    </cfRule>
  </conditionalFormatting>
  <conditionalFormatting sqref="K1369:K1371">
    <cfRule type="containsText" dxfId="5118" priority="2515" operator="containsText" text="URGENTE">
      <formula>NOT(ISERROR(SEARCH(("URGENTE"),(K1369))))</formula>
    </cfRule>
  </conditionalFormatting>
  <conditionalFormatting sqref="K1369:K1371">
    <cfRule type="containsText" dxfId="5117" priority="2516" operator="containsText" text="URGENTE">
      <formula>NOT(ISERROR(SEARCH(("URGENTE"),(K1369))))</formula>
    </cfRule>
  </conditionalFormatting>
  <conditionalFormatting sqref="K1369:K1371">
    <cfRule type="containsText" dxfId="5116" priority="2517" operator="containsText" text="ENCERRADO">
      <formula>NOT(ISERROR(SEARCH(("ENCERRADO"),(K1369))))</formula>
    </cfRule>
  </conditionalFormatting>
  <conditionalFormatting sqref="K1369:K1371">
    <cfRule type="containsText" dxfId="5115" priority="2518" operator="containsText" text="PROVIDÊNCIAS">
      <formula>NOT(ISERROR(SEARCH(("PROVIDÊNCIAS"),(K1369))))</formula>
    </cfRule>
  </conditionalFormatting>
  <conditionalFormatting sqref="K1369:K1371">
    <cfRule type="containsText" dxfId="5114" priority="2519" operator="containsText" text="URGENTE">
      <formula>NOT(ISERROR(SEARCH(("URGENTE"),(K1369))))</formula>
    </cfRule>
  </conditionalFormatting>
  <conditionalFormatting sqref="K1369:K1371">
    <cfRule type="containsText" dxfId="5113" priority="2520" operator="containsText" text="VIGENTE">
      <formula>NOT(ISERROR(SEARCH(("VIGENTE"),(K1369))))</formula>
    </cfRule>
  </conditionalFormatting>
  <conditionalFormatting sqref="K1328">
    <cfRule type="containsText" dxfId="5112" priority="2521" operator="containsText" text="URGENTE">
      <formula>NOT(ISERROR(SEARCH(("URGENTE"),(K1328))))</formula>
    </cfRule>
  </conditionalFormatting>
  <conditionalFormatting sqref="K1328">
    <cfRule type="containsText" dxfId="5111" priority="2522" operator="containsText" text="URGENTE">
      <formula>NOT(ISERROR(SEARCH(("URGENTE"),(K1328))))</formula>
    </cfRule>
  </conditionalFormatting>
  <conditionalFormatting sqref="K1328">
    <cfRule type="containsText" dxfId="5110" priority="2523" operator="containsText" text="URGENTE">
      <formula>NOT(ISERROR(SEARCH(("URGENTE"),(K1328))))</formula>
    </cfRule>
  </conditionalFormatting>
  <conditionalFormatting sqref="K1328">
    <cfRule type="containsText" dxfId="5109" priority="2524" operator="containsText" text="ENCERRADO">
      <formula>NOT(ISERROR(SEARCH(("ENCERRADO"),(K1328))))</formula>
    </cfRule>
  </conditionalFormatting>
  <conditionalFormatting sqref="K1328">
    <cfRule type="containsText" dxfId="5108" priority="2525" operator="containsText" text="PROVIDÊNCIAS">
      <formula>NOT(ISERROR(SEARCH(("PROVIDÊNCIAS"),(K1328))))</formula>
    </cfRule>
  </conditionalFormatting>
  <conditionalFormatting sqref="K1328">
    <cfRule type="containsText" dxfId="5107" priority="2526" operator="containsText" text="URGENTE">
      <formula>NOT(ISERROR(SEARCH(("URGENTE"),(K1328))))</formula>
    </cfRule>
  </conditionalFormatting>
  <conditionalFormatting sqref="K1328">
    <cfRule type="containsText" dxfId="5106" priority="2527" operator="containsText" text="VIGENTE">
      <formula>NOT(ISERROR(SEARCH(("VIGENTE"),(K1328))))</formula>
    </cfRule>
  </conditionalFormatting>
  <conditionalFormatting sqref="K1328">
    <cfRule type="containsText" dxfId="5105" priority="2528" operator="containsText" text="VIGENTE">
      <formula>NOT(ISERROR(SEARCH(("VIGENTE"),(K1328))))</formula>
    </cfRule>
  </conditionalFormatting>
  <conditionalFormatting sqref="K1328">
    <cfRule type="containsText" dxfId="5104" priority="2529" operator="containsText" text="URGENTE">
      <formula>NOT(ISERROR(SEARCH(("URGENTE"),(K1328))))</formula>
    </cfRule>
  </conditionalFormatting>
  <conditionalFormatting sqref="K1328">
    <cfRule type="containsText" dxfId="5103" priority="2530" operator="containsText" text="PROVIDÊNCIAS">
      <formula>NOT(ISERROR(SEARCH(("PROVIDÊNCIAS"),(K1328))))</formula>
    </cfRule>
  </conditionalFormatting>
  <conditionalFormatting sqref="K1328">
    <cfRule type="containsText" dxfId="5102" priority="2531" operator="containsText" text="ENCERRADO">
      <formula>NOT(ISERROR(SEARCH(("ENCERRADO"),(K1328))))</formula>
    </cfRule>
  </conditionalFormatting>
  <conditionalFormatting sqref="K1328">
    <cfRule type="containsText" dxfId="5101" priority="2532" operator="containsText" text="URGENTE">
      <formula>NOT(ISERROR(SEARCH(("URGENTE"),(K1328))))</formula>
    </cfRule>
  </conditionalFormatting>
  <conditionalFormatting sqref="K1328">
    <cfRule type="containsText" dxfId="5100" priority="2533" operator="containsText" text="URGENTE">
      <formula>NOT(ISERROR(SEARCH(("URGENTE"),(K1328))))</formula>
    </cfRule>
  </conditionalFormatting>
  <conditionalFormatting sqref="K1328">
    <cfRule type="containsText" dxfId="5099" priority="2534" operator="containsText" text="URGENTE">
      <formula>NOT(ISERROR(SEARCH(("URGENTE"),(K1328))))</formula>
    </cfRule>
  </conditionalFormatting>
  <conditionalFormatting sqref="K1328">
    <cfRule type="containsText" dxfId="5098" priority="2535" operator="containsText" text="URGENTE">
      <formula>NOT(ISERROR(SEARCH(("URGENTE"),(K1328))))</formula>
    </cfRule>
  </conditionalFormatting>
  <conditionalFormatting sqref="K1328">
    <cfRule type="containsText" dxfId="5097" priority="2536" operator="containsText" text="URGENTE">
      <formula>NOT(ISERROR(SEARCH(("URGENTE"),(K1328))))</formula>
    </cfRule>
  </conditionalFormatting>
  <conditionalFormatting sqref="K1328">
    <cfRule type="containsText" dxfId="5096" priority="2537" operator="containsText" text="URGENTE">
      <formula>NOT(ISERROR(SEARCH(("URGENTE"),(K1328))))</formula>
    </cfRule>
  </conditionalFormatting>
  <conditionalFormatting sqref="K1328">
    <cfRule type="containsText" dxfId="5095" priority="2538" operator="containsText" text="ENCERRADO">
      <formula>NOT(ISERROR(SEARCH(("ENCERRADO"),(K1328))))</formula>
    </cfRule>
  </conditionalFormatting>
  <conditionalFormatting sqref="K1328">
    <cfRule type="containsText" dxfId="5094" priority="2539" operator="containsText" text="PROVIDÊNCIAS">
      <formula>NOT(ISERROR(SEARCH(("PROVIDÊNCIAS"),(K1328))))</formula>
    </cfRule>
  </conditionalFormatting>
  <conditionalFormatting sqref="K1328">
    <cfRule type="containsText" dxfId="5093" priority="2540" operator="containsText" text="URGENTE">
      <formula>NOT(ISERROR(SEARCH(("URGENTE"),(K1328))))</formula>
    </cfRule>
  </conditionalFormatting>
  <conditionalFormatting sqref="K1328">
    <cfRule type="containsText" dxfId="5092" priority="2541" operator="containsText" text="VIGENTE">
      <formula>NOT(ISERROR(SEARCH(("VIGENTE"),(K1328))))</formula>
    </cfRule>
  </conditionalFormatting>
  <conditionalFormatting sqref="K1293:K1294">
    <cfRule type="containsText" dxfId="5091" priority="2542" operator="containsText" text="URGENTE">
      <formula>NOT(ISERROR(SEARCH(("URGENTE"),(K1293))))</formula>
    </cfRule>
  </conditionalFormatting>
  <conditionalFormatting sqref="K1293:K1294">
    <cfRule type="containsText" dxfId="5090" priority="2543" operator="containsText" text="URGENTE">
      <formula>NOT(ISERROR(SEARCH(("URGENTE"),(K1293))))</formula>
    </cfRule>
  </conditionalFormatting>
  <conditionalFormatting sqref="K1293:K1294">
    <cfRule type="containsText" dxfId="5089" priority="2544" operator="containsText" text="URGENTE">
      <formula>NOT(ISERROR(SEARCH(("URGENTE"),(K1293))))</formula>
    </cfRule>
  </conditionalFormatting>
  <conditionalFormatting sqref="K1293:K1294">
    <cfRule type="containsText" dxfId="5088" priority="2545" operator="containsText" text="ENCERRADO">
      <formula>NOT(ISERROR(SEARCH(("ENCERRADO"),(K1293))))</formula>
    </cfRule>
  </conditionalFormatting>
  <conditionalFormatting sqref="K1293:K1294">
    <cfRule type="containsText" dxfId="5087" priority="2546" operator="containsText" text="PROVIDÊNCIAS">
      <formula>NOT(ISERROR(SEARCH(("PROVIDÊNCIAS"),(K1293))))</formula>
    </cfRule>
  </conditionalFormatting>
  <conditionalFormatting sqref="K1293:K1294">
    <cfRule type="containsText" dxfId="5086" priority="2547" operator="containsText" text="URGENTE">
      <formula>NOT(ISERROR(SEARCH(("URGENTE"),(K1293))))</formula>
    </cfRule>
  </conditionalFormatting>
  <conditionalFormatting sqref="K1293:K1294">
    <cfRule type="containsText" dxfId="5085" priority="2548" operator="containsText" text="VIGENTE">
      <formula>NOT(ISERROR(SEARCH(("VIGENTE"),(K1293))))</formula>
    </cfRule>
  </conditionalFormatting>
  <conditionalFormatting sqref="K1293:K1294">
    <cfRule type="containsText" dxfId="5084" priority="2549" operator="containsText" text="VIGENTE">
      <formula>NOT(ISERROR(SEARCH(("VIGENTE"),(K1293))))</formula>
    </cfRule>
  </conditionalFormatting>
  <conditionalFormatting sqref="K1293:K1294">
    <cfRule type="containsText" dxfId="5083" priority="2550" operator="containsText" text="URGENTE">
      <formula>NOT(ISERROR(SEARCH(("URGENTE"),(K1293))))</formula>
    </cfRule>
  </conditionalFormatting>
  <conditionalFormatting sqref="K1293:K1294">
    <cfRule type="containsText" dxfId="5082" priority="2551" operator="containsText" text="PROVIDÊNCIAS">
      <formula>NOT(ISERROR(SEARCH(("PROVIDÊNCIAS"),(K1293))))</formula>
    </cfRule>
  </conditionalFormatting>
  <conditionalFormatting sqref="K1293:K1294">
    <cfRule type="containsText" dxfId="5081" priority="2552" operator="containsText" text="ENCERRADO">
      <formula>NOT(ISERROR(SEARCH(("ENCERRADO"),(K1293))))</formula>
    </cfRule>
  </conditionalFormatting>
  <conditionalFormatting sqref="K1293:K1294">
    <cfRule type="containsText" dxfId="5080" priority="2553" operator="containsText" text="URGENTE">
      <formula>NOT(ISERROR(SEARCH(("URGENTE"),(K1293))))</formula>
    </cfRule>
  </conditionalFormatting>
  <conditionalFormatting sqref="K1293:K1294">
    <cfRule type="containsText" dxfId="5079" priority="2554" operator="containsText" text="URGENTE">
      <formula>NOT(ISERROR(SEARCH(("URGENTE"),(K1293))))</formula>
    </cfRule>
  </conditionalFormatting>
  <conditionalFormatting sqref="K1293:K1294">
    <cfRule type="containsText" dxfId="5078" priority="2555" operator="containsText" text="URGENTE">
      <formula>NOT(ISERROR(SEARCH(("URGENTE"),(K1293))))</formula>
    </cfRule>
  </conditionalFormatting>
  <conditionalFormatting sqref="K1293:K1294">
    <cfRule type="containsText" dxfId="5077" priority="2556" operator="containsText" text="URGENTE">
      <formula>NOT(ISERROR(SEARCH(("URGENTE"),(K1293))))</formula>
    </cfRule>
  </conditionalFormatting>
  <conditionalFormatting sqref="K1293:K1294">
    <cfRule type="containsText" dxfId="5076" priority="2557" operator="containsText" text="URGENTE">
      <formula>NOT(ISERROR(SEARCH(("URGENTE"),(K1293))))</formula>
    </cfRule>
  </conditionalFormatting>
  <conditionalFormatting sqref="K1293:K1294">
    <cfRule type="containsText" dxfId="5075" priority="2558" operator="containsText" text="URGENTE">
      <formula>NOT(ISERROR(SEARCH(("URGENTE"),(K1293))))</formula>
    </cfRule>
  </conditionalFormatting>
  <conditionalFormatting sqref="K1293:K1294">
    <cfRule type="containsText" dxfId="5074" priority="2559" operator="containsText" text="ENCERRADO">
      <formula>NOT(ISERROR(SEARCH(("ENCERRADO"),(K1293))))</formula>
    </cfRule>
  </conditionalFormatting>
  <conditionalFormatting sqref="K1293:K1294">
    <cfRule type="containsText" dxfId="5073" priority="2560" operator="containsText" text="PROVIDÊNCIAS">
      <formula>NOT(ISERROR(SEARCH(("PROVIDÊNCIAS"),(K1293))))</formula>
    </cfRule>
  </conditionalFormatting>
  <conditionalFormatting sqref="K1293:K1294">
    <cfRule type="containsText" dxfId="5072" priority="2561" operator="containsText" text="URGENTE">
      <formula>NOT(ISERROR(SEARCH(("URGENTE"),(K1293))))</formula>
    </cfRule>
  </conditionalFormatting>
  <conditionalFormatting sqref="K1293:K1294">
    <cfRule type="containsText" dxfId="5071" priority="2562" operator="containsText" text="VIGENTE">
      <formula>NOT(ISERROR(SEARCH(("VIGENTE"),(K1293))))</formula>
    </cfRule>
  </conditionalFormatting>
  <conditionalFormatting sqref="K1219">
    <cfRule type="containsText" dxfId="5070" priority="2563" operator="containsText" text="URGENTE">
      <formula>NOT(ISERROR(SEARCH(("URGENTE"),(K1219))))</formula>
    </cfRule>
  </conditionalFormatting>
  <conditionalFormatting sqref="K1219">
    <cfRule type="containsText" dxfId="5069" priority="2564" operator="containsText" text="URGENTE">
      <formula>NOT(ISERROR(SEARCH(("URGENTE"),(K1219))))</formula>
    </cfRule>
  </conditionalFormatting>
  <conditionalFormatting sqref="K1219">
    <cfRule type="containsText" dxfId="5068" priority="2565" operator="containsText" text="URGENTE">
      <formula>NOT(ISERROR(SEARCH(("URGENTE"),(K1219))))</formula>
    </cfRule>
  </conditionalFormatting>
  <conditionalFormatting sqref="K1219">
    <cfRule type="containsText" dxfId="5067" priority="2566" operator="containsText" text="ENCERRADO">
      <formula>NOT(ISERROR(SEARCH(("ENCERRADO"),(K1219))))</formula>
    </cfRule>
  </conditionalFormatting>
  <conditionalFormatting sqref="K1219">
    <cfRule type="containsText" dxfId="5066" priority="2567" operator="containsText" text="PROVIDÊNCIAS">
      <formula>NOT(ISERROR(SEARCH(("PROVIDÊNCIAS"),(K1219))))</formula>
    </cfRule>
  </conditionalFormatting>
  <conditionalFormatting sqref="K1219">
    <cfRule type="containsText" dxfId="5065" priority="2568" operator="containsText" text="URGENTE">
      <formula>NOT(ISERROR(SEARCH(("URGENTE"),(K1219))))</formula>
    </cfRule>
  </conditionalFormatting>
  <conditionalFormatting sqref="K1219">
    <cfRule type="containsText" dxfId="5064" priority="2569" operator="containsText" text="VIGENTE">
      <formula>NOT(ISERROR(SEARCH(("VIGENTE"),(K1219))))</formula>
    </cfRule>
  </conditionalFormatting>
  <conditionalFormatting sqref="K1219">
    <cfRule type="containsText" dxfId="5063" priority="2570" operator="containsText" text="VIGENTE">
      <formula>NOT(ISERROR(SEARCH(("VIGENTE"),(K1219))))</formula>
    </cfRule>
  </conditionalFormatting>
  <conditionalFormatting sqref="K1219">
    <cfRule type="containsText" dxfId="5062" priority="2571" operator="containsText" text="URGENTE">
      <formula>NOT(ISERROR(SEARCH(("URGENTE"),(K1219))))</formula>
    </cfRule>
  </conditionalFormatting>
  <conditionalFormatting sqref="K1219">
    <cfRule type="containsText" dxfId="5061" priority="2572" operator="containsText" text="PROVIDÊNCIAS">
      <formula>NOT(ISERROR(SEARCH(("PROVIDÊNCIAS"),(K1219))))</formula>
    </cfRule>
  </conditionalFormatting>
  <conditionalFormatting sqref="K1219">
    <cfRule type="containsText" dxfId="5060" priority="2573" operator="containsText" text="ENCERRADO">
      <formula>NOT(ISERROR(SEARCH(("ENCERRADO"),(K1219))))</formula>
    </cfRule>
  </conditionalFormatting>
  <conditionalFormatting sqref="K1219">
    <cfRule type="containsText" dxfId="5059" priority="2574" operator="containsText" text="URGENTE">
      <formula>NOT(ISERROR(SEARCH(("URGENTE"),(K1219))))</formula>
    </cfRule>
  </conditionalFormatting>
  <conditionalFormatting sqref="K1219">
    <cfRule type="containsText" dxfId="5058" priority="2575" operator="containsText" text="URGENTE">
      <formula>NOT(ISERROR(SEARCH(("URGENTE"),(K1219))))</formula>
    </cfRule>
  </conditionalFormatting>
  <conditionalFormatting sqref="K1219">
    <cfRule type="containsText" dxfId="5057" priority="2576" operator="containsText" text="URGENTE">
      <formula>NOT(ISERROR(SEARCH(("URGENTE"),(K1219))))</formula>
    </cfRule>
  </conditionalFormatting>
  <conditionalFormatting sqref="K1219">
    <cfRule type="containsText" dxfId="5056" priority="2577" operator="containsText" text="URGENTE">
      <formula>NOT(ISERROR(SEARCH(("URGENTE"),(K1219))))</formula>
    </cfRule>
  </conditionalFormatting>
  <conditionalFormatting sqref="K1219">
    <cfRule type="containsText" dxfId="5055" priority="2578" operator="containsText" text="URGENTE">
      <formula>NOT(ISERROR(SEARCH(("URGENTE"),(K1219))))</formula>
    </cfRule>
  </conditionalFormatting>
  <conditionalFormatting sqref="K1219">
    <cfRule type="containsText" dxfId="5054" priority="2579" operator="containsText" text="URGENTE">
      <formula>NOT(ISERROR(SEARCH(("URGENTE"),(K1219))))</formula>
    </cfRule>
  </conditionalFormatting>
  <conditionalFormatting sqref="K1219">
    <cfRule type="containsText" dxfId="5053" priority="2580" operator="containsText" text="ENCERRADO">
      <formula>NOT(ISERROR(SEARCH(("ENCERRADO"),(K1219))))</formula>
    </cfRule>
  </conditionalFormatting>
  <conditionalFormatting sqref="K1219">
    <cfRule type="containsText" dxfId="5052" priority="2581" operator="containsText" text="PROVIDÊNCIAS">
      <formula>NOT(ISERROR(SEARCH(("PROVIDÊNCIAS"),(K1219))))</formula>
    </cfRule>
  </conditionalFormatting>
  <conditionalFormatting sqref="K1219">
    <cfRule type="containsText" dxfId="5051" priority="2582" operator="containsText" text="URGENTE">
      <formula>NOT(ISERROR(SEARCH(("URGENTE"),(K1219))))</formula>
    </cfRule>
  </conditionalFormatting>
  <conditionalFormatting sqref="K1219">
    <cfRule type="containsText" dxfId="5050" priority="2583" operator="containsText" text="VIGENTE">
      <formula>NOT(ISERROR(SEARCH(("VIGENTE"),(K1219))))</formula>
    </cfRule>
  </conditionalFormatting>
  <conditionalFormatting sqref="K343">
    <cfRule type="containsText" dxfId="5049" priority="2584" operator="containsText" text="VIGENTE">
      <formula>NOT(ISERROR(SEARCH(("VIGENTE"),(K343))))</formula>
    </cfRule>
  </conditionalFormatting>
  <conditionalFormatting sqref="K343">
    <cfRule type="containsText" dxfId="5048" priority="2585" operator="containsText" text="URGENTE">
      <formula>NOT(ISERROR(SEARCH(("URGENTE"),(K343))))</formula>
    </cfRule>
  </conditionalFormatting>
  <conditionalFormatting sqref="K343">
    <cfRule type="containsText" dxfId="5047" priority="2586" operator="containsText" text="PROVIDÊNCIAS">
      <formula>NOT(ISERROR(SEARCH(("PROVIDÊNCIAS"),(K343))))</formula>
    </cfRule>
  </conditionalFormatting>
  <conditionalFormatting sqref="K343">
    <cfRule type="containsText" dxfId="5046" priority="2587" operator="containsText" text="ENCERRADO">
      <formula>NOT(ISERROR(SEARCH(("ENCERRADO"),(K343))))</formula>
    </cfRule>
  </conditionalFormatting>
  <conditionalFormatting sqref="K343">
    <cfRule type="containsText" dxfId="5045" priority="2588" operator="containsText" text="URGENTE">
      <formula>NOT(ISERROR(SEARCH(("URGENTE"),(K343))))</formula>
    </cfRule>
  </conditionalFormatting>
  <conditionalFormatting sqref="K343">
    <cfRule type="containsText" dxfId="5044" priority="2589" operator="containsText" text="URGENTE">
      <formula>NOT(ISERROR(SEARCH(("URGENTE"),(K343))))</formula>
    </cfRule>
  </conditionalFormatting>
  <conditionalFormatting sqref="K343">
    <cfRule type="containsText" dxfId="5043" priority="2590" operator="containsText" text="URGENTE">
      <formula>NOT(ISERROR(SEARCH(("URGENTE"),(K343))))</formula>
    </cfRule>
  </conditionalFormatting>
  <conditionalFormatting sqref="K343">
    <cfRule type="containsText" dxfId="5042" priority="2591" operator="containsText" text="VIGENTE">
      <formula>NOT(ISERROR(SEARCH(("VIGENTE"),(K343))))</formula>
    </cfRule>
  </conditionalFormatting>
  <conditionalFormatting sqref="K343">
    <cfRule type="containsText" dxfId="5041" priority="2592" operator="containsText" text="URGENTE">
      <formula>NOT(ISERROR(SEARCH(("URGENTE"),(K343))))</formula>
    </cfRule>
  </conditionalFormatting>
  <conditionalFormatting sqref="K343">
    <cfRule type="containsText" dxfId="5040" priority="2593" operator="containsText" text="PROVIDÊNCIAS">
      <formula>NOT(ISERROR(SEARCH(("PROVIDÊNCIAS"),(K343))))</formula>
    </cfRule>
  </conditionalFormatting>
  <conditionalFormatting sqref="K343">
    <cfRule type="containsText" dxfId="5039" priority="2594" operator="containsText" text="ENCERRADO">
      <formula>NOT(ISERROR(SEARCH(("ENCERRADO"),(K343))))</formula>
    </cfRule>
  </conditionalFormatting>
  <conditionalFormatting sqref="K343">
    <cfRule type="containsText" dxfId="5038" priority="2595" operator="containsText" text="URGENTE">
      <formula>NOT(ISERROR(SEARCH(("URGENTE"),(K343))))</formula>
    </cfRule>
  </conditionalFormatting>
  <conditionalFormatting sqref="K343">
    <cfRule type="containsText" dxfId="5037" priority="2596" operator="containsText" text="URGENTE">
      <formula>NOT(ISERROR(SEARCH(("URGENTE"),(K343))))</formula>
    </cfRule>
  </conditionalFormatting>
  <conditionalFormatting sqref="K343">
    <cfRule type="containsText" dxfId="5036" priority="2597" operator="containsText" text="URGENTE">
      <formula>NOT(ISERROR(SEARCH(("URGENTE"),(K343))))</formula>
    </cfRule>
  </conditionalFormatting>
  <conditionalFormatting sqref="K343">
    <cfRule type="containsText" dxfId="5035" priority="2598" operator="containsText" text="URGENTE">
      <formula>NOT(ISERROR(SEARCH(("URGENTE"),(K343))))</formula>
    </cfRule>
  </conditionalFormatting>
  <conditionalFormatting sqref="K343">
    <cfRule type="containsText" dxfId="5034" priority="2599" operator="containsText" text="URGENTE">
      <formula>NOT(ISERROR(SEARCH(("URGENTE"),(K343))))</formula>
    </cfRule>
  </conditionalFormatting>
  <conditionalFormatting sqref="K343">
    <cfRule type="containsText" dxfId="5033" priority="2600" operator="containsText" text="URGENTE">
      <formula>NOT(ISERROR(SEARCH(("URGENTE"),(K343))))</formula>
    </cfRule>
  </conditionalFormatting>
  <conditionalFormatting sqref="K343">
    <cfRule type="containsText" dxfId="5032" priority="2601" operator="containsText" text="ENCERRADO">
      <formula>NOT(ISERROR(SEARCH(("ENCERRADO"),(K343))))</formula>
    </cfRule>
  </conditionalFormatting>
  <conditionalFormatting sqref="K343">
    <cfRule type="containsText" dxfId="5031" priority="2602" operator="containsText" text="PROVIDÊNCIAS">
      <formula>NOT(ISERROR(SEARCH(("PROVIDÊNCIAS"),(K343))))</formula>
    </cfRule>
  </conditionalFormatting>
  <conditionalFormatting sqref="K343">
    <cfRule type="containsText" dxfId="5030" priority="2603" operator="containsText" text="URGENTE">
      <formula>NOT(ISERROR(SEARCH(("URGENTE"),(K343))))</formula>
    </cfRule>
  </conditionalFormatting>
  <conditionalFormatting sqref="K343">
    <cfRule type="containsText" dxfId="5029" priority="2604" operator="containsText" text="VIGENTE">
      <formula>NOT(ISERROR(SEARCH(("VIGENTE"),(K343))))</formula>
    </cfRule>
  </conditionalFormatting>
  <conditionalFormatting sqref="K1214">
    <cfRule type="containsText" dxfId="5028" priority="2605" operator="containsText" text="VIGENTE">
      <formula>NOT(ISERROR(SEARCH(("VIGENTE"),(K1214))))</formula>
    </cfRule>
  </conditionalFormatting>
  <conditionalFormatting sqref="K1214">
    <cfRule type="containsText" dxfId="5027" priority="2606" operator="containsText" text="URGENTE">
      <formula>NOT(ISERROR(SEARCH(("URGENTE"),(K1214))))</formula>
    </cfRule>
  </conditionalFormatting>
  <conditionalFormatting sqref="K1214">
    <cfRule type="containsText" dxfId="5026" priority="2607" operator="containsText" text="PROVIDÊNCIAS">
      <formula>NOT(ISERROR(SEARCH(("PROVIDÊNCIAS"),(K1214))))</formula>
    </cfRule>
  </conditionalFormatting>
  <conditionalFormatting sqref="K1214">
    <cfRule type="containsText" dxfId="5025" priority="2608" operator="containsText" text="ENCERRADO">
      <formula>NOT(ISERROR(SEARCH(("ENCERRADO"),(K1214))))</formula>
    </cfRule>
  </conditionalFormatting>
  <conditionalFormatting sqref="K1214">
    <cfRule type="containsText" dxfId="5024" priority="2609" operator="containsText" text="URGENTE">
      <formula>NOT(ISERROR(SEARCH(("URGENTE"),(K1214))))</formula>
    </cfRule>
  </conditionalFormatting>
  <conditionalFormatting sqref="K1214">
    <cfRule type="containsText" dxfId="5023" priority="2610" operator="containsText" text="URGENTE">
      <formula>NOT(ISERROR(SEARCH(("URGENTE"),(K1214))))</formula>
    </cfRule>
  </conditionalFormatting>
  <conditionalFormatting sqref="K1214">
    <cfRule type="containsText" dxfId="5022" priority="2611" operator="containsText" text="URGENTE">
      <formula>NOT(ISERROR(SEARCH(("URGENTE"),(K1214))))</formula>
    </cfRule>
  </conditionalFormatting>
  <conditionalFormatting sqref="K1214">
    <cfRule type="containsText" dxfId="5021" priority="2612" operator="containsText" text="URGENTE">
      <formula>NOT(ISERROR(SEARCH(("URGENTE"),(K1214))))</formula>
    </cfRule>
  </conditionalFormatting>
  <conditionalFormatting sqref="K1214">
    <cfRule type="containsText" dxfId="5020" priority="2613" operator="containsText" text="URGENTE">
      <formula>NOT(ISERROR(SEARCH(("URGENTE"),(K1214))))</formula>
    </cfRule>
  </conditionalFormatting>
  <conditionalFormatting sqref="K1214">
    <cfRule type="containsText" dxfId="5019" priority="2614" operator="containsText" text="URGENTE">
      <formula>NOT(ISERROR(SEARCH(("URGENTE"),(K1214))))</formula>
    </cfRule>
  </conditionalFormatting>
  <conditionalFormatting sqref="K1214">
    <cfRule type="containsText" dxfId="5018" priority="2615" operator="containsText" text="ENCERRADO">
      <formula>NOT(ISERROR(SEARCH(("ENCERRADO"),(K1214))))</formula>
    </cfRule>
  </conditionalFormatting>
  <conditionalFormatting sqref="K1214">
    <cfRule type="containsText" dxfId="5017" priority="2616" operator="containsText" text="PROVIDÊNCIAS">
      <formula>NOT(ISERROR(SEARCH(("PROVIDÊNCIAS"),(K1214))))</formula>
    </cfRule>
  </conditionalFormatting>
  <conditionalFormatting sqref="K1214">
    <cfRule type="containsText" dxfId="5016" priority="2617" operator="containsText" text="URGENTE">
      <formula>NOT(ISERROR(SEARCH(("URGENTE"),(K1214))))</formula>
    </cfRule>
  </conditionalFormatting>
  <conditionalFormatting sqref="K1214">
    <cfRule type="containsText" dxfId="5015" priority="2618" operator="containsText" text="VIGENTE">
      <formula>NOT(ISERROR(SEARCH(("VIGENTE"),(K1214))))</formula>
    </cfRule>
  </conditionalFormatting>
  <conditionalFormatting sqref="K1214">
    <cfRule type="containsText" dxfId="5014" priority="2619" operator="containsText" text="VIGENTE">
      <formula>NOT(ISERROR(SEARCH(("VIGENTE"),(K1214))))</formula>
    </cfRule>
  </conditionalFormatting>
  <conditionalFormatting sqref="K1214">
    <cfRule type="containsText" dxfId="5013" priority="2620" operator="containsText" text="URGENTE">
      <formula>NOT(ISERROR(SEARCH(("URGENTE"),(K1214))))</formula>
    </cfRule>
  </conditionalFormatting>
  <conditionalFormatting sqref="K1214">
    <cfRule type="containsText" dxfId="5012" priority="2621" operator="containsText" text="PROVIDÊNCIAS">
      <formula>NOT(ISERROR(SEARCH(("PROVIDÊNCIAS"),(K1214))))</formula>
    </cfRule>
  </conditionalFormatting>
  <conditionalFormatting sqref="K1214">
    <cfRule type="containsText" dxfId="5011" priority="2622" operator="containsText" text="ENCERRADO">
      <formula>NOT(ISERROR(SEARCH(("ENCERRADO"),(K1214))))</formula>
    </cfRule>
  </conditionalFormatting>
  <conditionalFormatting sqref="K1214">
    <cfRule type="containsText" dxfId="5010" priority="2623" operator="containsText" text="URGENTE">
      <formula>NOT(ISERROR(SEARCH(("URGENTE"),(K1214))))</formula>
    </cfRule>
  </conditionalFormatting>
  <conditionalFormatting sqref="K1214">
    <cfRule type="containsText" dxfId="5009" priority="2624" operator="containsText" text="URGENTE">
      <formula>NOT(ISERROR(SEARCH(("URGENTE"),(K1214))))</formula>
    </cfRule>
  </conditionalFormatting>
  <conditionalFormatting sqref="K1214">
    <cfRule type="containsText" dxfId="5008" priority="2625" operator="containsText" text="URGENTE">
      <formula>NOT(ISERROR(SEARCH(("URGENTE"),(K1214))))</formula>
    </cfRule>
  </conditionalFormatting>
  <conditionalFormatting sqref="K526">
    <cfRule type="containsText" dxfId="5007" priority="2626" operator="containsText" text="VIGENTE">
      <formula>NOT(ISERROR(SEARCH(("VIGENTE"),(K526))))</formula>
    </cfRule>
  </conditionalFormatting>
  <conditionalFormatting sqref="K526">
    <cfRule type="containsText" dxfId="5006" priority="2627" operator="containsText" text="URGENTE">
      <formula>NOT(ISERROR(SEARCH(("URGENTE"),(K526))))</formula>
    </cfRule>
  </conditionalFormatting>
  <conditionalFormatting sqref="K526">
    <cfRule type="containsText" dxfId="5005" priority="2628" operator="containsText" text="PROVIDÊNCIAS">
      <formula>NOT(ISERROR(SEARCH(("PROVIDÊNCIAS"),(K526))))</formula>
    </cfRule>
  </conditionalFormatting>
  <conditionalFormatting sqref="K526">
    <cfRule type="containsText" dxfId="5004" priority="2629" operator="containsText" text="ENCERRADO">
      <formula>NOT(ISERROR(SEARCH(("ENCERRADO"),(K526))))</formula>
    </cfRule>
  </conditionalFormatting>
  <conditionalFormatting sqref="K526">
    <cfRule type="containsText" dxfId="5003" priority="2630" operator="containsText" text="URGENTE">
      <formula>NOT(ISERROR(SEARCH(("URGENTE"),(K526))))</formula>
    </cfRule>
  </conditionalFormatting>
  <conditionalFormatting sqref="K526">
    <cfRule type="containsText" dxfId="5002" priority="2631" operator="containsText" text="URGENTE">
      <formula>NOT(ISERROR(SEARCH(("URGENTE"),(K526))))</formula>
    </cfRule>
  </conditionalFormatting>
  <conditionalFormatting sqref="K526">
    <cfRule type="containsText" dxfId="5001" priority="2632" operator="containsText" text="URGENTE">
      <formula>NOT(ISERROR(SEARCH(("URGENTE"),(K526))))</formula>
    </cfRule>
  </conditionalFormatting>
  <conditionalFormatting sqref="K526">
    <cfRule type="containsText" dxfId="5000" priority="2633" operator="containsText" text="URGENTE">
      <formula>NOT(ISERROR(SEARCH(("URGENTE"),(K526))))</formula>
    </cfRule>
  </conditionalFormatting>
  <conditionalFormatting sqref="K526">
    <cfRule type="containsText" dxfId="4999" priority="2634" operator="containsText" text="URGENTE">
      <formula>NOT(ISERROR(SEARCH(("URGENTE"),(K526))))</formula>
    </cfRule>
  </conditionalFormatting>
  <conditionalFormatting sqref="K526">
    <cfRule type="containsText" dxfId="4998" priority="2635" operator="containsText" text="URGENTE">
      <formula>NOT(ISERROR(SEARCH(("URGENTE"),(K526))))</formula>
    </cfRule>
  </conditionalFormatting>
  <conditionalFormatting sqref="K526">
    <cfRule type="containsText" dxfId="4997" priority="2636" operator="containsText" text="ENCERRADO">
      <formula>NOT(ISERROR(SEARCH(("ENCERRADO"),(K526))))</formula>
    </cfRule>
  </conditionalFormatting>
  <conditionalFormatting sqref="K526">
    <cfRule type="containsText" dxfId="4996" priority="2637" operator="containsText" text="PROVIDÊNCIAS">
      <formula>NOT(ISERROR(SEARCH(("PROVIDÊNCIAS"),(K526))))</formula>
    </cfRule>
  </conditionalFormatting>
  <conditionalFormatting sqref="K526">
    <cfRule type="containsText" dxfId="4995" priority="2638" operator="containsText" text="URGENTE">
      <formula>NOT(ISERROR(SEARCH(("URGENTE"),(K526))))</formula>
    </cfRule>
  </conditionalFormatting>
  <conditionalFormatting sqref="K526">
    <cfRule type="containsText" dxfId="4994" priority="2639" operator="containsText" text="VIGENTE">
      <formula>NOT(ISERROR(SEARCH(("VIGENTE"),(K526))))</formula>
    </cfRule>
  </conditionalFormatting>
  <conditionalFormatting sqref="K526">
    <cfRule type="containsText" dxfId="4993" priority="2640" operator="containsText" text="VIGENTE">
      <formula>NOT(ISERROR(SEARCH(("VIGENTE"),(K526))))</formula>
    </cfRule>
  </conditionalFormatting>
  <conditionalFormatting sqref="K526">
    <cfRule type="containsText" dxfId="4992" priority="2641" operator="containsText" text="URGENTE">
      <formula>NOT(ISERROR(SEARCH(("URGENTE"),(K526))))</formula>
    </cfRule>
  </conditionalFormatting>
  <conditionalFormatting sqref="K526">
    <cfRule type="containsText" dxfId="4991" priority="2642" operator="containsText" text="PROVIDÊNCIAS">
      <formula>NOT(ISERROR(SEARCH(("PROVIDÊNCIAS"),(K526))))</formula>
    </cfRule>
  </conditionalFormatting>
  <conditionalFormatting sqref="K526">
    <cfRule type="containsText" dxfId="4990" priority="2643" operator="containsText" text="ENCERRADO">
      <formula>NOT(ISERROR(SEARCH(("ENCERRADO"),(K526))))</formula>
    </cfRule>
  </conditionalFormatting>
  <conditionalFormatting sqref="K526">
    <cfRule type="containsText" dxfId="4989" priority="2644" operator="containsText" text="URGENTE">
      <formula>NOT(ISERROR(SEARCH(("URGENTE"),(K526))))</formula>
    </cfRule>
  </conditionalFormatting>
  <conditionalFormatting sqref="K526">
    <cfRule type="containsText" dxfId="4988" priority="2645" operator="containsText" text="URGENTE">
      <formula>NOT(ISERROR(SEARCH(("URGENTE"),(K526))))</formula>
    </cfRule>
  </conditionalFormatting>
  <conditionalFormatting sqref="K526">
    <cfRule type="containsText" dxfId="4987" priority="2646" operator="containsText" text="URGENTE">
      <formula>NOT(ISERROR(SEARCH(("URGENTE"),(K526))))</formula>
    </cfRule>
  </conditionalFormatting>
  <conditionalFormatting sqref="K1291:K1292">
    <cfRule type="containsText" dxfId="4986" priority="2647" operator="containsText" text="VIGENTE">
      <formula>NOT(ISERROR(SEARCH(("VIGENTE"),(K1291))))</formula>
    </cfRule>
  </conditionalFormatting>
  <conditionalFormatting sqref="K1291:K1292">
    <cfRule type="containsText" dxfId="4985" priority="2648" operator="containsText" text="URGENTE">
      <formula>NOT(ISERROR(SEARCH(("URGENTE"),(K1291))))</formula>
    </cfRule>
  </conditionalFormatting>
  <conditionalFormatting sqref="K1291:K1292">
    <cfRule type="containsText" dxfId="4984" priority="2649" operator="containsText" text="PROVIDÊNCIAS">
      <formula>NOT(ISERROR(SEARCH(("PROVIDÊNCIAS"),(K1291))))</formula>
    </cfRule>
  </conditionalFormatting>
  <conditionalFormatting sqref="K1291:K1292">
    <cfRule type="containsText" dxfId="4983" priority="2650" operator="containsText" text="ENCERRADO">
      <formula>NOT(ISERROR(SEARCH(("ENCERRADO"),(K1291))))</formula>
    </cfRule>
  </conditionalFormatting>
  <conditionalFormatting sqref="K1291:K1292">
    <cfRule type="containsText" dxfId="4982" priority="2651" operator="containsText" text="URGENTE">
      <formula>NOT(ISERROR(SEARCH(("URGENTE"),(K1291))))</formula>
    </cfRule>
  </conditionalFormatting>
  <conditionalFormatting sqref="K1291:K1292">
    <cfRule type="containsText" dxfId="4981" priority="2652" operator="containsText" text="URGENTE">
      <formula>NOT(ISERROR(SEARCH(("URGENTE"),(K1291))))</formula>
    </cfRule>
  </conditionalFormatting>
  <conditionalFormatting sqref="K1291:K1292">
    <cfRule type="containsText" dxfId="4980" priority="2653" operator="containsText" text="URGENTE">
      <formula>NOT(ISERROR(SEARCH(("URGENTE"),(K1291))))</formula>
    </cfRule>
  </conditionalFormatting>
  <conditionalFormatting sqref="K1291:K1292">
    <cfRule type="containsText" dxfId="4979" priority="2654" operator="containsText" text="URGENTE">
      <formula>NOT(ISERROR(SEARCH(("URGENTE"),(K1291))))</formula>
    </cfRule>
  </conditionalFormatting>
  <conditionalFormatting sqref="K1291:K1292">
    <cfRule type="containsText" dxfId="4978" priority="2655" operator="containsText" text="URGENTE">
      <formula>NOT(ISERROR(SEARCH(("URGENTE"),(K1291))))</formula>
    </cfRule>
  </conditionalFormatting>
  <conditionalFormatting sqref="K1291:K1292">
    <cfRule type="containsText" dxfId="4977" priority="2656" operator="containsText" text="URGENTE">
      <formula>NOT(ISERROR(SEARCH(("URGENTE"),(K1291))))</formula>
    </cfRule>
  </conditionalFormatting>
  <conditionalFormatting sqref="K1291:K1292">
    <cfRule type="containsText" dxfId="4976" priority="2657" operator="containsText" text="ENCERRADO">
      <formula>NOT(ISERROR(SEARCH(("ENCERRADO"),(K1291))))</formula>
    </cfRule>
  </conditionalFormatting>
  <conditionalFormatting sqref="K1291:K1292">
    <cfRule type="containsText" dxfId="4975" priority="2658" operator="containsText" text="PROVIDÊNCIAS">
      <formula>NOT(ISERROR(SEARCH(("PROVIDÊNCIAS"),(K1291))))</formula>
    </cfRule>
  </conditionalFormatting>
  <conditionalFormatting sqref="K1291:K1292">
    <cfRule type="containsText" dxfId="4974" priority="2659" operator="containsText" text="URGENTE">
      <formula>NOT(ISERROR(SEARCH(("URGENTE"),(K1291))))</formula>
    </cfRule>
  </conditionalFormatting>
  <conditionalFormatting sqref="K1291:K1292">
    <cfRule type="containsText" dxfId="4973" priority="2660" operator="containsText" text="VIGENTE">
      <formula>NOT(ISERROR(SEARCH(("VIGENTE"),(K1291))))</formula>
    </cfRule>
  </conditionalFormatting>
  <conditionalFormatting sqref="K1291:K1292">
    <cfRule type="containsText" dxfId="4972" priority="2661" operator="containsText" text="VIGENTE">
      <formula>NOT(ISERROR(SEARCH(("VIGENTE"),(K1291))))</formula>
    </cfRule>
  </conditionalFormatting>
  <conditionalFormatting sqref="K1291:K1292">
    <cfRule type="containsText" dxfId="4971" priority="2662" operator="containsText" text="URGENTE">
      <formula>NOT(ISERROR(SEARCH(("URGENTE"),(K1291))))</formula>
    </cfRule>
  </conditionalFormatting>
  <conditionalFormatting sqref="K1291:K1292">
    <cfRule type="containsText" dxfId="4970" priority="2663" operator="containsText" text="PROVIDÊNCIAS">
      <formula>NOT(ISERROR(SEARCH(("PROVIDÊNCIAS"),(K1291))))</formula>
    </cfRule>
  </conditionalFormatting>
  <conditionalFormatting sqref="K1291:K1292">
    <cfRule type="containsText" dxfId="4969" priority="2664" operator="containsText" text="ENCERRADO">
      <formula>NOT(ISERROR(SEARCH(("ENCERRADO"),(K1291))))</formula>
    </cfRule>
  </conditionalFormatting>
  <conditionalFormatting sqref="K1291:K1292">
    <cfRule type="containsText" dxfId="4968" priority="2665" operator="containsText" text="URGENTE">
      <formula>NOT(ISERROR(SEARCH(("URGENTE"),(K1291))))</formula>
    </cfRule>
  </conditionalFormatting>
  <conditionalFormatting sqref="K1291:K1292">
    <cfRule type="containsText" dxfId="4967" priority="2666" operator="containsText" text="URGENTE">
      <formula>NOT(ISERROR(SEARCH(("URGENTE"),(K1291))))</formula>
    </cfRule>
  </conditionalFormatting>
  <conditionalFormatting sqref="K1291:K1292">
    <cfRule type="containsText" dxfId="4966" priority="2667" operator="containsText" text="URGENTE">
      <formula>NOT(ISERROR(SEARCH(("URGENTE"),(K1291))))</formula>
    </cfRule>
  </conditionalFormatting>
  <conditionalFormatting sqref="K1280">
    <cfRule type="containsText" dxfId="4965" priority="2668" operator="containsText" text="VIGENTE">
      <formula>NOT(ISERROR(SEARCH(("VIGENTE"),(K1280))))</formula>
    </cfRule>
  </conditionalFormatting>
  <conditionalFormatting sqref="K1280">
    <cfRule type="containsText" dxfId="4964" priority="2669" operator="containsText" text="URGENTE">
      <formula>NOT(ISERROR(SEARCH(("URGENTE"),(K1280))))</formula>
    </cfRule>
  </conditionalFormatting>
  <conditionalFormatting sqref="K1280">
    <cfRule type="containsText" dxfId="4963" priority="2670" operator="containsText" text="PROVIDÊNCIAS">
      <formula>NOT(ISERROR(SEARCH(("PROVIDÊNCIAS"),(K1280))))</formula>
    </cfRule>
  </conditionalFormatting>
  <conditionalFormatting sqref="K1280">
    <cfRule type="containsText" dxfId="4962" priority="2671" operator="containsText" text="ENCERRADO">
      <formula>NOT(ISERROR(SEARCH(("ENCERRADO"),(K1280))))</formula>
    </cfRule>
  </conditionalFormatting>
  <conditionalFormatting sqref="K1280">
    <cfRule type="containsText" dxfId="4961" priority="2672" operator="containsText" text="URGENTE">
      <formula>NOT(ISERROR(SEARCH(("URGENTE"),(K1280))))</formula>
    </cfRule>
  </conditionalFormatting>
  <conditionalFormatting sqref="K1280">
    <cfRule type="containsText" dxfId="4960" priority="2673" operator="containsText" text="URGENTE">
      <formula>NOT(ISERROR(SEARCH(("URGENTE"),(K1280))))</formula>
    </cfRule>
  </conditionalFormatting>
  <conditionalFormatting sqref="K1280">
    <cfRule type="containsText" dxfId="4959" priority="2674" operator="containsText" text="URGENTE">
      <formula>NOT(ISERROR(SEARCH(("URGENTE"),(K1280))))</formula>
    </cfRule>
  </conditionalFormatting>
  <conditionalFormatting sqref="K1280">
    <cfRule type="containsText" dxfId="4958" priority="2675" operator="containsText" text="URGENTE">
      <formula>NOT(ISERROR(SEARCH(("URGENTE"),(K1280))))</formula>
    </cfRule>
  </conditionalFormatting>
  <conditionalFormatting sqref="K1280">
    <cfRule type="containsText" dxfId="4957" priority="2676" operator="containsText" text="URGENTE">
      <formula>NOT(ISERROR(SEARCH(("URGENTE"),(K1280))))</formula>
    </cfRule>
  </conditionalFormatting>
  <conditionalFormatting sqref="K1280">
    <cfRule type="containsText" dxfId="4956" priority="2677" operator="containsText" text="URGENTE">
      <formula>NOT(ISERROR(SEARCH(("URGENTE"),(K1280))))</formula>
    </cfRule>
  </conditionalFormatting>
  <conditionalFormatting sqref="K1280">
    <cfRule type="containsText" dxfId="4955" priority="2678" operator="containsText" text="ENCERRADO">
      <formula>NOT(ISERROR(SEARCH(("ENCERRADO"),(K1280))))</formula>
    </cfRule>
  </conditionalFormatting>
  <conditionalFormatting sqref="K1280">
    <cfRule type="containsText" dxfId="4954" priority="2679" operator="containsText" text="PROVIDÊNCIAS">
      <formula>NOT(ISERROR(SEARCH(("PROVIDÊNCIAS"),(K1280))))</formula>
    </cfRule>
  </conditionalFormatting>
  <conditionalFormatting sqref="K1280">
    <cfRule type="containsText" dxfId="4953" priority="2680" operator="containsText" text="URGENTE">
      <formula>NOT(ISERROR(SEARCH(("URGENTE"),(K1280))))</formula>
    </cfRule>
  </conditionalFormatting>
  <conditionalFormatting sqref="K1280">
    <cfRule type="containsText" dxfId="4952" priority="2681" operator="containsText" text="VIGENTE">
      <formula>NOT(ISERROR(SEARCH(("VIGENTE"),(K1280))))</formula>
    </cfRule>
  </conditionalFormatting>
  <conditionalFormatting sqref="K1280">
    <cfRule type="containsText" dxfId="4951" priority="2682" operator="containsText" text="VIGENTE">
      <formula>NOT(ISERROR(SEARCH(("VIGENTE"),(K1280))))</formula>
    </cfRule>
  </conditionalFormatting>
  <conditionalFormatting sqref="K1280">
    <cfRule type="containsText" dxfId="4950" priority="2683" operator="containsText" text="URGENTE">
      <formula>NOT(ISERROR(SEARCH(("URGENTE"),(K1280))))</formula>
    </cfRule>
  </conditionalFormatting>
  <conditionalFormatting sqref="K1280">
    <cfRule type="containsText" dxfId="4949" priority="2684" operator="containsText" text="PROVIDÊNCIAS">
      <formula>NOT(ISERROR(SEARCH(("PROVIDÊNCIAS"),(K1280))))</formula>
    </cfRule>
  </conditionalFormatting>
  <conditionalFormatting sqref="K1280">
    <cfRule type="containsText" dxfId="4948" priority="2685" operator="containsText" text="ENCERRADO">
      <formula>NOT(ISERROR(SEARCH(("ENCERRADO"),(K1280))))</formula>
    </cfRule>
  </conditionalFormatting>
  <conditionalFormatting sqref="K1280">
    <cfRule type="containsText" dxfId="4947" priority="2686" operator="containsText" text="URGENTE">
      <formula>NOT(ISERROR(SEARCH(("URGENTE"),(K1280))))</formula>
    </cfRule>
  </conditionalFormatting>
  <conditionalFormatting sqref="K1280">
    <cfRule type="containsText" dxfId="4946" priority="2687" operator="containsText" text="URGENTE">
      <formula>NOT(ISERROR(SEARCH(("URGENTE"),(K1280))))</formula>
    </cfRule>
  </conditionalFormatting>
  <conditionalFormatting sqref="K1280">
    <cfRule type="containsText" dxfId="4945" priority="2688" operator="containsText" text="URGENTE">
      <formula>NOT(ISERROR(SEARCH(("URGENTE"),(K1280))))</formula>
    </cfRule>
  </conditionalFormatting>
  <conditionalFormatting sqref="K1268">
    <cfRule type="containsText" dxfId="4944" priority="2689" operator="containsText" text="VIGENTE">
      <formula>NOT(ISERROR(SEARCH(("VIGENTE"),(K1268))))</formula>
    </cfRule>
  </conditionalFormatting>
  <conditionalFormatting sqref="K1268">
    <cfRule type="containsText" dxfId="4943" priority="2690" operator="containsText" text="URGENTE">
      <formula>NOT(ISERROR(SEARCH(("URGENTE"),(K1268))))</formula>
    </cfRule>
  </conditionalFormatting>
  <conditionalFormatting sqref="K1268">
    <cfRule type="containsText" dxfId="4942" priority="2691" operator="containsText" text="PROVIDÊNCIAS">
      <formula>NOT(ISERROR(SEARCH(("PROVIDÊNCIAS"),(K1268))))</formula>
    </cfRule>
  </conditionalFormatting>
  <conditionalFormatting sqref="K1268">
    <cfRule type="containsText" dxfId="4941" priority="2692" operator="containsText" text="ENCERRADO">
      <formula>NOT(ISERROR(SEARCH(("ENCERRADO"),(K1268))))</formula>
    </cfRule>
  </conditionalFormatting>
  <conditionalFormatting sqref="K1268">
    <cfRule type="containsText" dxfId="4940" priority="2693" operator="containsText" text="URGENTE">
      <formula>NOT(ISERROR(SEARCH(("URGENTE"),(K1268))))</formula>
    </cfRule>
  </conditionalFormatting>
  <conditionalFormatting sqref="K1268">
    <cfRule type="containsText" dxfId="4939" priority="2694" operator="containsText" text="URGENTE">
      <formula>NOT(ISERROR(SEARCH(("URGENTE"),(K1268))))</formula>
    </cfRule>
  </conditionalFormatting>
  <conditionalFormatting sqref="K1268">
    <cfRule type="containsText" dxfId="4938" priority="2695" operator="containsText" text="URGENTE">
      <formula>NOT(ISERROR(SEARCH(("URGENTE"),(K1268))))</formula>
    </cfRule>
  </conditionalFormatting>
  <conditionalFormatting sqref="K1268">
    <cfRule type="containsText" dxfId="4937" priority="2696" operator="containsText" text="URGENTE">
      <formula>NOT(ISERROR(SEARCH(("URGENTE"),(K1268))))</formula>
    </cfRule>
  </conditionalFormatting>
  <conditionalFormatting sqref="K1268">
    <cfRule type="containsText" dxfId="4936" priority="2697" operator="containsText" text="URGENTE">
      <formula>NOT(ISERROR(SEARCH(("URGENTE"),(K1268))))</formula>
    </cfRule>
  </conditionalFormatting>
  <conditionalFormatting sqref="K1268">
    <cfRule type="containsText" dxfId="4935" priority="2698" operator="containsText" text="URGENTE">
      <formula>NOT(ISERROR(SEARCH(("URGENTE"),(K1268))))</formula>
    </cfRule>
  </conditionalFormatting>
  <conditionalFormatting sqref="K1268">
    <cfRule type="containsText" dxfId="4934" priority="2699" operator="containsText" text="ENCERRADO">
      <formula>NOT(ISERROR(SEARCH(("ENCERRADO"),(K1268))))</formula>
    </cfRule>
  </conditionalFormatting>
  <conditionalFormatting sqref="K1268">
    <cfRule type="containsText" dxfId="4933" priority="2700" operator="containsText" text="PROVIDÊNCIAS">
      <formula>NOT(ISERROR(SEARCH(("PROVIDÊNCIAS"),(K1268))))</formula>
    </cfRule>
  </conditionalFormatting>
  <conditionalFormatting sqref="K1268">
    <cfRule type="containsText" dxfId="4932" priority="2701" operator="containsText" text="URGENTE">
      <formula>NOT(ISERROR(SEARCH(("URGENTE"),(K1268))))</formula>
    </cfRule>
  </conditionalFormatting>
  <conditionalFormatting sqref="K1268">
    <cfRule type="containsText" dxfId="4931" priority="2702" operator="containsText" text="VIGENTE">
      <formula>NOT(ISERROR(SEARCH(("VIGENTE"),(K1268))))</formula>
    </cfRule>
  </conditionalFormatting>
  <conditionalFormatting sqref="K1268">
    <cfRule type="containsText" dxfId="4930" priority="2703" operator="containsText" text="VIGENTE">
      <formula>NOT(ISERROR(SEARCH(("VIGENTE"),(K1268))))</formula>
    </cfRule>
  </conditionalFormatting>
  <conditionalFormatting sqref="K1268">
    <cfRule type="containsText" dxfId="4929" priority="2704" operator="containsText" text="URGENTE">
      <formula>NOT(ISERROR(SEARCH(("URGENTE"),(K1268))))</formula>
    </cfRule>
  </conditionalFormatting>
  <conditionalFormatting sqref="K1268">
    <cfRule type="containsText" dxfId="4928" priority="2705" operator="containsText" text="PROVIDÊNCIAS">
      <formula>NOT(ISERROR(SEARCH(("PROVIDÊNCIAS"),(K1268))))</formula>
    </cfRule>
  </conditionalFormatting>
  <conditionalFormatting sqref="K1268">
    <cfRule type="containsText" dxfId="4927" priority="2706" operator="containsText" text="ENCERRADO">
      <formula>NOT(ISERROR(SEARCH(("ENCERRADO"),(K1268))))</formula>
    </cfRule>
  </conditionalFormatting>
  <conditionalFormatting sqref="K1268">
    <cfRule type="containsText" dxfId="4926" priority="2707" operator="containsText" text="URGENTE">
      <formula>NOT(ISERROR(SEARCH(("URGENTE"),(K1268))))</formula>
    </cfRule>
  </conditionalFormatting>
  <conditionalFormatting sqref="K1268">
    <cfRule type="containsText" dxfId="4925" priority="2708" operator="containsText" text="URGENTE">
      <formula>NOT(ISERROR(SEARCH(("URGENTE"),(K1268))))</formula>
    </cfRule>
  </conditionalFormatting>
  <conditionalFormatting sqref="K1268">
    <cfRule type="containsText" dxfId="4924" priority="2709" operator="containsText" text="URGENTE">
      <formula>NOT(ISERROR(SEARCH(("URGENTE"),(K1268))))</formula>
    </cfRule>
  </conditionalFormatting>
  <conditionalFormatting sqref="K1181">
    <cfRule type="containsText" dxfId="4923" priority="2710" operator="containsText" text="VIGENTE">
      <formula>NOT(ISERROR(SEARCH(("VIGENTE"),(K1181))))</formula>
    </cfRule>
  </conditionalFormatting>
  <conditionalFormatting sqref="K1181">
    <cfRule type="containsText" dxfId="4922" priority="2711" operator="containsText" text="URGENTE">
      <formula>NOT(ISERROR(SEARCH(("URGENTE"),(K1181))))</formula>
    </cfRule>
  </conditionalFormatting>
  <conditionalFormatting sqref="K1181">
    <cfRule type="containsText" dxfId="4921" priority="2712" operator="containsText" text="PROVIDÊNCIAS">
      <formula>NOT(ISERROR(SEARCH(("PROVIDÊNCIAS"),(K1181))))</formula>
    </cfRule>
  </conditionalFormatting>
  <conditionalFormatting sqref="K1181">
    <cfRule type="containsText" dxfId="4920" priority="2713" operator="containsText" text="ENCERRADO">
      <formula>NOT(ISERROR(SEARCH(("ENCERRADO"),(K1181))))</formula>
    </cfRule>
  </conditionalFormatting>
  <conditionalFormatting sqref="K1181">
    <cfRule type="containsText" dxfId="4919" priority="2714" operator="containsText" text="URGENTE">
      <formula>NOT(ISERROR(SEARCH(("URGENTE"),(K1181))))</formula>
    </cfRule>
  </conditionalFormatting>
  <conditionalFormatting sqref="K1181">
    <cfRule type="containsText" dxfId="4918" priority="2715" operator="containsText" text="URGENTE">
      <formula>NOT(ISERROR(SEARCH(("URGENTE"),(K1181))))</formula>
    </cfRule>
  </conditionalFormatting>
  <conditionalFormatting sqref="K1181">
    <cfRule type="containsText" dxfId="4917" priority="2716" operator="containsText" text="URGENTE">
      <formula>NOT(ISERROR(SEARCH(("URGENTE"),(K1181))))</formula>
    </cfRule>
  </conditionalFormatting>
  <conditionalFormatting sqref="K1181">
    <cfRule type="containsText" dxfId="4916" priority="2717" operator="containsText" text="VIGENTE">
      <formula>NOT(ISERROR(SEARCH(("VIGENTE"),(K1181))))</formula>
    </cfRule>
  </conditionalFormatting>
  <conditionalFormatting sqref="K1181">
    <cfRule type="containsText" dxfId="4915" priority="2718" operator="containsText" text="URGENTE">
      <formula>NOT(ISERROR(SEARCH(("URGENTE"),(K1181))))</formula>
    </cfRule>
  </conditionalFormatting>
  <conditionalFormatting sqref="K1181">
    <cfRule type="containsText" dxfId="4914" priority="2719" operator="containsText" text="PROVIDÊNCIAS">
      <formula>NOT(ISERROR(SEARCH(("PROVIDÊNCIAS"),(K1181))))</formula>
    </cfRule>
  </conditionalFormatting>
  <conditionalFormatting sqref="K1181">
    <cfRule type="containsText" dxfId="4913" priority="2720" operator="containsText" text="ENCERRADO">
      <formula>NOT(ISERROR(SEARCH(("ENCERRADO"),(K1181))))</formula>
    </cfRule>
  </conditionalFormatting>
  <conditionalFormatting sqref="K1181">
    <cfRule type="containsText" dxfId="4912" priority="2721" operator="containsText" text="URGENTE">
      <formula>NOT(ISERROR(SEARCH(("URGENTE"),(K1181))))</formula>
    </cfRule>
  </conditionalFormatting>
  <conditionalFormatting sqref="K1181">
    <cfRule type="containsText" dxfId="4911" priority="2722" operator="containsText" text="URGENTE">
      <formula>NOT(ISERROR(SEARCH(("URGENTE"),(K1181))))</formula>
    </cfRule>
  </conditionalFormatting>
  <conditionalFormatting sqref="K1181">
    <cfRule type="containsText" dxfId="4910" priority="2723" operator="containsText" text="URGENTE">
      <formula>NOT(ISERROR(SEARCH(("URGENTE"),(K1181))))</formula>
    </cfRule>
  </conditionalFormatting>
  <conditionalFormatting sqref="K1181">
    <cfRule type="containsText" dxfId="4909" priority="2724" operator="containsText" text="URGENTE">
      <formula>NOT(ISERROR(SEARCH(("URGENTE"),(K1181))))</formula>
    </cfRule>
  </conditionalFormatting>
  <conditionalFormatting sqref="K1181">
    <cfRule type="containsText" dxfId="4908" priority="2725" operator="containsText" text="URGENTE">
      <formula>NOT(ISERROR(SEARCH(("URGENTE"),(K1181))))</formula>
    </cfRule>
  </conditionalFormatting>
  <conditionalFormatting sqref="K1181">
    <cfRule type="containsText" dxfId="4907" priority="2726" operator="containsText" text="URGENTE">
      <formula>NOT(ISERROR(SEARCH(("URGENTE"),(K1181))))</formula>
    </cfRule>
  </conditionalFormatting>
  <conditionalFormatting sqref="K1181">
    <cfRule type="containsText" dxfId="4906" priority="2727" operator="containsText" text="ENCERRADO">
      <formula>NOT(ISERROR(SEARCH(("ENCERRADO"),(K1181))))</formula>
    </cfRule>
  </conditionalFormatting>
  <conditionalFormatting sqref="K1181">
    <cfRule type="containsText" dxfId="4905" priority="2728" operator="containsText" text="PROVIDÊNCIAS">
      <formula>NOT(ISERROR(SEARCH(("PROVIDÊNCIAS"),(K1181))))</formula>
    </cfRule>
  </conditionalFormatting>
  <conditionalFormatting sqref="K1181">
    <cfRule type="containsText" dxfId="4904" priority="2729" operator="containsText" text="URGENTE">
      <formula>NOT(ISERROR(SEARCH(("URGENTE"),(K1181))))</formula>
    </cfRule>
  </conditionalFormatting>
  <conditionalFormatting sqref="K1181">
    <cfRule type="containsText" dxfId="4903" priority="2730" operator="containsText" text="VIGENTE">
      <formula>NOT(ISERROR(SEARCH(("VIGENTE"),(K1181))))</formula>
    </cfRule>
  </conditionalFormatting>
  <conditionalFormatting sqref="K462 L462 N462:P462">
    <cfRule type="containsText" dxfId="4902" priority="2731" operator="containsText" text="VIGENTE">
      <formula>NOT(ISERROR(SEARCH(("VIGENTE"),(K462))))</formula>
    </cfRule>
  </conditionalFormatting>
  <conditionalFormatting sqref="K462 L462 N462:P462">
    <cfRule type="containsText" dxfId="4901" priority="2732" operator="containsText" text="URGENTE">
      <formula>NOT(ISERROR(SEARCH(("URGENTE"),(K462))))</formula>
    </cfRule>
  </conditionalFormatting>
  <conditionalFormatting sqref="K462 L462 N462:P462">
    <cfRule type="containsText" dxfId="4900" priority="2733" operator="containsText" text="PROVIDÊNCIAS">
      <formula>NOT(ISERROR(SEARCH(("PROVIDÊNCIAS"),(K462))))</formula>
    </cfRule>
  </conditionalFormatting>
  <conditionalFormatting sqref="K462 L462 N462:P462">
    <cfRule type="containsText" dxfId="4899" priority="2734" operator="containsText" text="ENCERRADO">
      <formula>NOT(ISERROR(SEARCH(("ENCERRADO"),(K462))))</formula>
    </cfRule>
  </conditionalFormatting>
  <conditionalFormatting sqref="K462 L462 N462:P462">
    <cfRule type="containsText" dxfId="4898" priority="2735" operator="containsText" text="URGENTE">
      <formula>NOT(ISERROR(SEARCH(("URGENTE"),(K462))))</formula>
    </cfRule>
  </conditionalFormatting>
  <conditionalFormatting sqref="K462 L462 N462:P462">
    <cfRule type="containsText" dxfId="4897" priority="2736" operator="containsText" text="URGENTE">
      <formula>NOT(ISERROR(SEARCH(("URGENTE"),(K462))))</formula>
    </cfRule>
  </conditionalFormatting>
  <conditionalFormatting sqref="K462 L462 N462:P462">
    <cfRule type="containsText" dxfId="4896" priority="2737" operator="containsText" text="URGENTE">
      <formula>NOT(ISERROR(SEARCH(("URGENTE"),(K462))))</formula>
    </cfRule>
  </conditionalFormatting>
  <conditionalFormatting sqref="K462">
    <cfRule type="containsText" dxfId="4895" priority="2738" operator="containsText" text="VIGENTE">
      <formula>NOT(ISERROR(SEARCH(("VIGENTE"),(K462))))</formula>
    </cfRule>
  </conditionalFormatting>
  <conditionalFormatting sqref="K462">
    <cfRule type="containsText" dxfId="4894" priority="2739" operator="containsText" text="URGENTE">
      <formula>NOT(ISERROR(SEARCH(("URGENTE"),(K462))))</formula>
    </cfRule>
  </conditionalFormatting>
  <conditionalFormatting sqref="K462">
    <cfRule type="containsText" dxfId="4893" priority="2740" operator="containsText" text="PROVIDÊNCIAS">
      <formula>NOT(ISERROR(SEARCH(("PROVIDÊNCIAS"),(K462))))</formula>
    </cfRule>
  </conditionalFormatting>
  <conditionalFormatting sqref="K462">
    <cfRule type="containsText" dxfId="4892" priority="2741" operator="containsText" text="ENCERRADO">
      <formula>NOT(ISERROR(SEARCH(("ENCERRADO"),(K462))))</formula>
    </cfRule>
  </conditionalFormatting>
  <conditionalFormatting sqref="K462">
    <cfRule type="containsText" dxfId="4891" priority="2742" operator="containsText" text="URGENTE">
      <formula>NOT(ISERROR(SEARCH(("URGENTE"),(K462))))</formula>
    </cfRule>
  </conditionalFormatting>
  <conditionalFormatting sqref="K462">
    <cfRule type="containsText" dxfId="4890" priority="2743" operator="containsText" text="URGENTE">
      <formula>NOT(ISERROR(SEARCH(("URGENTE"),(K462))))</formula>
    </cfRule>
  </conditionalFormatting>
  <conditionalFormatting sqref="K462">
    <cfRule type="containsText" dxfId="4889" priority="2744" operator="containsText" text="URGENTE">
      <formula>NOT(ISERROR(SEARCH(("URGENTE"),(K462))))</formula>
    </cfRule>
  </conditionalFormatting>
  <conditionalFormatting sqref="K462">
    <cfRule type="containsText" dxfId="4888" priority="2745" operator="containsText" text="URGENTE">
      <formula>NOT(ISERROR(SEARCH(("URGENTE"),(K462))))</formula>
    </cfRule>
  </conditionalFormatting>
  <conditionalFormatting sqref="K462">
    <cfRule type="containsText" dxfId="4887" priority="2746" operator="containsText" text="URGENTE">
      <formula>NOT(ISERROR(SEARCH(("URGENTE"),(K462))))</formula>
    </cfRule>
  </conditionalFormatting>
  <conditionalFormatting sqref="K462">
    <cfRule type="containsText" dxfId="4886" priority="2747" operator="containsText" text="URGENTE">
      <formula>NOT(ISERROR(SEARCH(("URGENTE"),(K462))))</formula>
    </cfRule>
  </conditionalFormatting>
  <conditionalFormatting sqref="K462">
    <cfRule type="containsText" dxfId="4885" priority="2748" operator="containsText" text="ENCERRADO">
      <formula>NOT(ISERROR(SEARCH(("ENCERRADO"),(K462))))</formula>
    </cfRule>
  </conditionalFormatting>
  <conditionalFormatting sqref="K462">
    <cfRule type="containsText" dxfId="4884" priority="2749" operator="containsText" text="PROVIDÊNCIAS">
      <formula>NOT(ISERROR(SEARCH(("PROVIDÊNCIAS"),(K462))))</formula>
    </cfRule>
  </conditionalFormatting>
  <conditionalFormatting sqref="K462">
    <cfRule type="containsText" dxfId="4883" priority="2750" operator="containsText" text="URGENTE">
      <formula>NOT(ISERROR(SEARCH(("URGENTE"),(K462))))</formula>
    </cfRule>
  </conditionalFormatting>
  <conditionalFormatting sqref="K462">
    <cfRule type="containsText" dxfId="4882" priority="2751" operator="containsText" text="VIGENTE">
      <formula>NOT(ISERROR(SEARCH(("VIGENTE"),(K462))))</formula>
    </cfRule>
  </conditionalFormatting>
  <conditionalFormatting sqref="K1343:K1364">
    <cfRule type="containsText" dxfId="4881" priority="2752" operator="containsText" text="URGENTE">
      <formula>NOT(ISERROR(SEARCH(("URGENTE"),(K1343))))</formula>
    </cfRule>
  </conditionalFormatting>
  <conditionalFormatting sqref="K1343:K1364">
    <cfRule type="containsText" dxfId="4880" priority="2753" operator="containsText" text="URGENTE">
      <formula>NOT(ISERROR(SEARCH(("URGENTE"),(K1343))))</formula>
    </cfRule>
  </conditionalFormatting>
  <conditionalFormatting sqref="K1343:K1364">
    <cfRule type="containsText" dxfId="4879" priority="2754" operator="containsText" text="URGENTE">
      <formula>NOT(ISERROR(SEARCH(("URGENTE"),(K1343))))</formula>
    </cfRule>
  </conditionalFormatting>
  <conditionalFormatting sqref="K1343:K1364">
    <cfRule type="containsText" dxfId="4878" priority="2755" operator="containsText" text="ENCERRADO">
      <formula>NOT(ISERROR(SEARCH(("ENCERRADO"),(K1343))))</formula>
    </cfRule>
  </conditionalFormatting>
  <conditionalFormatting sqref="K1343:K1364">
    <cfRule type="containsText" dxfId="4877" priority="2756" operator="containsText" text="PROVIDÊNCIAS">
      <formula>NOT(ISERROR(SEARCH(("PROVIDÊNCIAS"),(K1343))))</formula>
    </cfRule>
  </conditionalFormatting>
  <conditionalFormatting sqref="K1343:K1364">
    <cfRule type="containsText" dxfId="4876" priority="2757" operator="containsText" text="URGENTE">
      <formula>NOT(ISERROR(SEARCH(("URGENTE"),(K1343))))</formula>
    </cfRule>
  </conditionalFormatting>
  <conditionalFormatting sqref="K1343:K1364">
    <cfRule type="containsText" dxfId="4875" priority="2758" operator="containsText" text="VIGENTE">
      <formula>NOT(ISERROR(SEARCH(("VIGENTE"),(K1343))))</formula>
    </cfRule>
  </conditionalFormatting>
  <conditionalFormatting sqref="K1343:K1364">
    <cfRule type="containsText" dxfId="4874" priority="2759" operator="containsText" text="VIGENTE">
      <formula>NOT(ISERROR(SEARCH(("VIGENTE"),(K1343))))</formula>
    </cfRule>
  </conditionalFormatting>
  <conditionalFormatting sqref="K1343:K1364">
    <cfRule type="containsText" dxfId="4873" priority="2760" operator="containsText" text="URGENTE">
      <formula>NOT(ISERROR(SEARCH(("URGENTE"),(K1343))))</formula>
    </cfRule>
  </conditionalFormatting>
  <conditionalFormatting sqref="K1343:K1364">
    <cfRule type="containsText" dxfId="4872" priority="2761" operator="containsText" text="PROVIDÊNCIAS">
      <formula>NOT(ISERROR(SEARCH(("PROVIDÊNCIAS"),(K1343))))</formula>
    </cfRule>
  </conditionalFormatting>
  <conditionalFormatting sqref="K1343:K1364">
    <cfRule type="containsText" dxfId="4871" priority="2762" operator="containsText" text="ENCERRADO">
      <formula>NOT(ISERROR(SEARCH(("ENCERRADO"),(K1343))))</formula>
    </cfRule>
  </conditionalFormatting>
  <conditionalFormatting sqref="K1343:K1364">
    <cfRule type="containsText" dxfId="4870" priority="2763" operator="containsText" text="URGENTE">
      <formula>NOT(ISERROR(SEARCH(("URGENTE"),(K1343))))</formula>
    </cfRule>
  </conditionalFormatting>
  <conditionalFormatting sqref="K1343:K1364">
    <cfRule type="containsText" dxfId="4869" priority="2764" operator="containsText" text="URGENTE">
      <formula>NOT(ISERROR(SEARCH(("URGENTE"),(K1343))))</formula>
    </cfRule>
  </conditionalFormatting>
  <conditionalFormatting sqref="K1343:K1364">
    <cfRule type="containsText" dxfId="4868" priority="2765" operator="containsText" text="URGENTE">
      <formula>NOT(ISERROR(SEARCH(("URGENTE"),(K1343))))</formula>
    </cfRule>
  </conditionalFormatting>
  <conditionalFormatting sqref="K1343:K1364">
    <cfRule type="containsText" dxfId="4867" priority="2766" operator="containsText" text="URGENTE">
      <formula>NOT(ISERROR(SEARCH(("URGENTE"),(K1343))))</formula>
    </cfRule>
  </conditionalFormatting>
  <conditionalFormatting sqref="K1343:K1364">
    <cfRule type="containsText" dxfId="4866" priority="2767" operator="containsText" text="URGENTE">
      <formula>NOT(ISERROR(SEARCH(("URGENTE"),(K1343))))</formula>
    </cfRule>
  </conditionalFormatting>
  <conditionalFormatting sqref="K1343:K1364">
    <cfRule type="containsText" dxfId="4865" priority="2768" operator="containsText" text="URGENTE">
      <formula>NOT(ISERROR(SEARCH(("URGENTE"),(K1343))))</formula>
    </cfRule>
  </conditionalFormatting>
  <conditionalFormatting sqref="K1343:K1364">
    <cfRule type="containsText" dxfId="4864" priority="2769" operator="containsText" text="ENCERRADO">
      <formula>NOT(ISERROR(SEARCH(("ENCERRADO"),(K1343))))</formula>
    </cfRule>
  </conditionalFormatting>
  <conditionalFormatting sqref="K1343:K1364">
    <cfRule type="containsText" dxfId="4863" priority="2770" operator="containsText" text="PROVIDÊNCIAS">
      <formula>NOT(ISERROR(SEARCH(("PROVIDÊNCIAS"),(K1343))))</formula>
    </cfRule>
  </conditionalFormatting>
  <conditionalFormatting sqref="K1343:K1364">
    <cfRule type="containsText" dxfId="4862" priority="2771" operator="containsText" text="URGENTE">
      <formula>NOT(ISERROR(SEARCH(("URGENTE"),(K1343))))</formula>
    </cfRule>
  </conditionalFormatting>
  <conditionalFormatting sqref="K1343:K1364">
    <cfRule type="containsText" dxfId="4861" priority="2772" operator="containsText" text="VIGENTE">
      <formula>NOT(ISERROR(SEARCH(("VIGENTE"),(K1343))))</formula>
    </cfRule>
  </conditionalFormatting>
  <conditionalFormatting sqref="K1365">
    <cfRule type="containsText" dxfId="4860" priority="2773" operator="containsText" text="URGENTE">
      <formula>NOT(ISERROR(SEARCH(("URGENTE"),(K1365))))</formula>
    </cfRule>
  </conditionalFormatting>
  <conditionalFormatting sqref="K1365">
    <cfRule type="containsText" dxfId="4859" priority="2774" operator="containsText" text="URGENTE">
      <formula>NOT(ISERROR(SEARCH(("URGENTE"),(K1365))))</formula>
    </cfRule>
  </conditionalFormatting>
  <conditionalFormatting sqref="K1365">
    <cfRule type="containsText" dxfId="4858" priority="2775" operator="containsText" text="URGENTE">
      <formula>NOT(ISERROR(SEARCH(("URGENTE"),(K1365))))</formula>
    </cfRule>
  </conditionalFormatting>
  <conditionalFormatting sqref="K1365">
    <cfRule type="containsText" dxfId="4857" priority="2776" operator="containsText" text="ENCERRADO">
      <formula>NOT(ISERROR(SEARCH(("ENCERRADO"),(K1365))))</formula>
    </cfRule>
  </conditionalFormatting>
  <conditionalFormatting sqref="K1365">
    <cfRule type="containsText" dxfId="4856" priority="2777" operator="containsText" text="PROVIDÊNCIAS">
      <formula>NOT(ISERROR(SEARCH(("PROVIDÊNCIAS"),(K1365))))</formula>
    </cfRule>
  </conditionalFormatting>
  <conditionalFormatting sqref="K1365">
    <cfRule type="containsText" dxfId="4855" priority="2778" operator="containsText" text="URGENTE">
      <formula>NOT(ISERROR(SEARCH(("URGENTE"),(K1365))))</formula>
    </cfRule>
  </conditionalFormatting>
  <conditionalFormatting sqref="K1365">
    <cfRule type="containsText" dxfId="4854" priority="2779" operator="containsText" text="VIGENTE">
      <formula>NOT(ISERROR(SEARCH(("VIGENTE"),(K1365))))</formula>
    </cfRule>
  </conditionalFormatting>
  <conditionalFormatting sqref="K1365">
    <cfRule type="containsText" dxfId="4853" priority="2780" operator="containsText" text="VIGENTE">
      <formula>NOT(ISERROR(SEARCH(("VIGENTE"),(K1365))))</formula>
    </cfRule>
  </conditionalFormatting>
  <conditionalFormatting sqref="K1365">
    <cfRule type="containsText" dxfId="4852" priority="2781" operator="containsText" text="URGENTE">
      <formula>NOT(ISERROR(SEARCH(("URGENTE"),(K1365))))</formula>
    </cfRule>
  </conditionalFormatting>
  <conditionalFormatting sqref="K1365">
    <cfRule type="containsText" dxfId="4851" priority="2782" operator="containsText" text="PROVIDÊNCIAS">
      <formula>NOT(ISERROR(SEARCH(("PROVIDÊNCIAS"),(K1365))))</formula>
    </cfRule>
  </conditionalFormatting>
  <conditionalFormatting sqref="K1365">
    <cfRule type="containsText" dxfId="4850" priority="2783" operator="containsText" text="ENCERRADO">
      <formula>NOT(ISERROR(SEARCH(("ENCERRADO"),(K1365))))</formula>
    </cfRule>
  </conditionalFormatting>
  <conditionalFormatting sqref="K1365">
    <cfRule type="containsText" dxfId="4849" priority="2784" operator="containsText" text="URGENTE">
      <formula>NOT(ISERROR(SEARCH(("URGENTE"),(K1365))))</formula>
    </cfRule>
  </conditionalFormatting>
  <conditionalFormatting sqref="K1365">
    <cfRule type="containsText" dxfId="4848" priority="2785" operator="containsText" text="URGENTE">
      <formula>NOT(ISERROR(SEARCH(("URGENTE"),(K1365))))</formula>
    </cfRule>
  </conditionalFormatting>
  <conditionalFormatting sqref="K1365">
    <cfRule type="containsText" dxfId="4847" priority="2786" operator="containsText" text="URGENTE">
      <formula>NOT(ISERROR(SEARCH(("URGENTE"),(K1365))))</formula>
    </cfRule>
  </conditionalFormatting>
  <conditionalFormatting sqref="K1365">
    <cfRule type="containsText" dxfId="4846" priority="2787" operator="containsText" text="URGENTE">
      <formula>NOT(ISERROR(SEARCH(("URGENTE"),(K1365))))</formula>
    </cfRule>
  </conditionalFormatting>
  <conditionalFormatting sqref="K1365">
    <cfRule type="containsText" dxfId="4845" priority="2788" operator="containsText" text="URGENTE">
      <formula>NOT(ISERROR(SEARCH(("URGENTE"),(K1365))))</formula>
    </cfRule>
  </conditionalFormatting>
  <conditionalFormatting sqref="K1365">
    <cfRule type="containsText" dxfId="4844" priority="2789" operator="containsText" text="URGENTE">
      <formula>NOT(ISERROR(SEARCH(("URGENTE"),(K1365))))</formula>
    </cfRule>
  </conditionalFormatting>
  <conditionalFormatting sqref="K1365">
    <cfRule type="containsText" dxfId="4843" priority="2790" operator="containsText" text="ENCERRADO">
      <formula>NOT(ISERROR(SEARCH(("ENCERRADO"),(K1365))))</formula>
    </cfRule>
  </conditionalFormatting>
  <conditionalFormatting sqref="K1365">
    <cfRule type="containsText" dxfId="4842" priority="2791" operator="containsText" text="PROVIDÊNCIAS">
      <formula>NOT(ISERROR(SEARCH(("PROVIDÊNCIAS"),(K1365))))</formula>
    </cfRule>
  </conditionalFormatting>
  <conditionalFormatting sqref="K1365">
    <cfRule type="containsText" dxfId="4841" priority="2792" operator="containsText" text="URGENTE">
      <formula>NOT(ISERROR(SEARCH(("URGENTE"),(K1365))))</formula>
    </cfRule>
  </conditionalFormatting>
  <conditionalFormatting sqref="K1365">
    <cfRule type="containsText" dxfId="4840" priority="2793" operator="containsText" text="VIGENTE">
      <formula>NOT(ISERROR(SEARCH(("VIGENTE"),(K1365))))</formula>
    </cfRule>
  </conditionalFormatting>
  <conditionalFormatting sqref="K1172">
    <cfRule type="containsText" dxfId="4839" priority="2794" operator="containsText" text="URGENTE">
      <formula>NOT(ISERROR(SEARCH(("URGENTE"),(K1172))))</formula>
    </cfRule>
  </conditionalFormatting>
  <conditionalFormatting sqref="K1172">
    <cfRule type="containsText" dxfId="4838" priority="2795" operator="containsText" text="URGENTE">
      <formula>NOT(ISERROR(SEARCH(("URGENTE"),(K1172))))</formula>
    </cfRule>
  </conditionalFormatting>
  <conditionalFormatting sqref="K1172">
    <cfRule type="containsText" dxfId="4837" priority="2796" operator="containsText" text="URGENTE">
      <formula>NOT(ISERROR(SEARCH(("URGENTE"),(K1172))))</formula>
    </cfRule>
  </conditionalFormatting>
  <conditionalFormatting sqref="K1172">
    <cfRule type="containsText" dxfId="4836" priority="2797" operator="containsText" text="ENCERRADO">
      <formula>NOT(ISERROR(SEARCH(("ENCERRADO"),(K1172))))</formula>
    </cfRule>
  </conditionalFormatting>
  <conditionalFormatting sqref="K1172">
    <cfRule type="containsText" dxfId="4835" priority="2798" operator="containsText" text="PROVIDÊNCIAS">
      <formula>NOT(ISERROR(SEARCH(("PROVIDÊNCIAS"),(K1172))))</formula>
    </cfRule>
  </conditionalFormatting>
  <conditionalFormatting sqref="K1172">
    <cfRule type="containsText" dxfId="4834" priority="2799" operator="containsText" text="URGENTE">
      <formula>NOT(ISERROR(SEARCH(("URGENTE"),(K1172))))</formula>
    </cfRule>
  </conditionalFormatting>
  <conditionalFormatting sqref="K1172">
    <cfRule type="containsText" dxfId="4833" priority="2800" operator="containsText" text="VIGENTE">
      <formula>NOT(ISERROR(SEARCH(("VIGENTE"),(K1172))))</formula>
    </cfRule>
  </conditionalFormatting>
  <conditionalFormatting sqref="K1172">
    <cfRule type="containsText" dxfId="4832" priority="2801" operator="containsText" text="VIGENTE">
      <formula>NOT(ISERROR(SEARCH(("VIGENTE"),(K1172))))</formula>
    </cfRule>
  </conditionalFormatting>
  <conditionalFormatting sqref="K1172">
    <cfRule type="containsText" dxfId="4831" priority="2802" operator="containsText" text="URGENTE">
      <formula>NOT(ISERROR(SEARCH(("URGENTE"),(K1172))))</formula>
    </cfRule>
  </conditionalFormatting>
  <conditionalFormatting sqref="K1172">
    <cfRule type="containsText" dxfId="4830" priority="2803" operator="containsText" text="PROVIDÊNCIAS">
      <formula>NOT(ISERROR(SEARCH(("PROVIDÊNCIAS"),(K1172))))</formula>
    </cfRule>
  </conditionalFormatting>
  <conditionalFormatting sqref="K1172">
    <cfRule type="containsText" dxfId="4829" priority="2804" operator="containsText" text="ENCERRADO">
      <formula>NOT(ISERROR(SEARCH(("ENCERRADO"),(K1172))))</formula>
    </cfRule>
  </conditionalFormatting>
  <conditionalFormatting sqref="K1172">
    <cfRule type="containsText" dxfId="4828" priority="2805" operator="containsText" text="URGENTE">
      <formula>NOT(ISERROR(SEARCH(("URGENTE"),(K1172))))</formula>
    </cfRule>
  </conditionalFormatting>
  <conditionalFormatting sqref="K1172">
    <cfRule type="containsText" dxfId="4827" priority="2806" operator="containsText" text="URGENTE">
      <formula>NOT(ISERROR(SEARCH(("URGENTE"),(K1172))))</formula>
    </cfRule>
  </conditionalFormatting>
  <conditionalFormatting sqref="K1172">
    <cfRule type="containsText" dxfId="4826" priority="2807" operator="containsText" text="URGENTE">
      <formula>NOT(ISERROR(SEARCH(("URGENTE"),(K1172))))</formula>
    </cfRule>
  </conditionalFormatting>
  <conditionalFormatting sqref="K1172">
    <cfRule type="containsText" dxfId="4825" priority="2808" operator="containsText" text="URGENTE">
      <formula>NOT(ISERROR(SEARCH(("URGENTE"),(K1172))))</formula>
    </cfRule>
  </conditionalFormatting>
  <conditionalFormatting sqref="K1172">
    <cfRule type="containsText" dxfId="4824" priority="2809" operator="containsText" text="URGENTE">
      <formula>NOT(ISERROR(SEARCH(("URGENTE"),(K1172))))</formula>
    </cfRule>
  </conditionalFormatting>
  <conditionalFormatting sqref="K1172">
    <cfRule type="containsText" dxfId="4823" priority="2810" operator="containsText" text="URGENTE">
      <formula>NOT(ISERROR(SEARCH(("URGENTE"),(K1172))))</formula>
    </cfRule>
  </conditionalFormatting>
  <conditionalFormatting sqref="K1172">
    <cfRule type="containsText" dxfId="4822" priority="2811" operator="containsText" text="ENCERRADO">
      <formula>NOT(ISERROR(SEARCH(("ENCERRADO"),(K1172))))</formula>
    </cfRule>
  </conditionalFormatting>
  <conditionalFormatting sqref="K1172">
    <cfRule type="containsText" dxfId="4821" priority="2812" operator="containsText" text="PROVIDÊNCIAS">
      <formula>NOT(ISERROR(SEARCH(("PROVIDÊNCIAS"),(K1172))))</formula>
    </cfRule>
  </conditionalFormatting>
  <conditionalFormatting sqref="K1172">
    <cfRule type="containsText" dxfId="4820" priority="2813" operator="containsText" text="URGENTE">
      <formula>NOT(ISERROR(SEARCH(("URGENTE"),(K1172))))</formula>
    </cfRule>
  </conditionalFormatting>
  <conditionalFormatting sqref="K1172">
    <cfRule type="containsText" dxfId="4819" priority="2814" operator="containsText" text="VIGENTE">
      <formula>NOT(ISERROR(SEARCH(("VIGENTE"),(K1172))))</formula>
    </cfRule>
  </conditionalFormatting>
  <conditionalFormatting sqref="K567">
    <cfRule type="containsText" dxfId="4818" priority="2815" operator="containsText" text="URGENTE">
      <formula>NOT(ISERROR(SEARCH(("URGENTE"),(K567))))</formula>
    </cfRule>
  </conditionalFormatting>
  <conditionalFormatting sqref="K567">
    <cfRule type="containsText" dxfId="4817" priority="2816" operator="containsText" text="URGENTE">
      <formula>NOT(ISERROR(SEARCH(("URGENTE"),(K567))))</formula>
    </cfRule>
  </conditionalFormatting>
  <conditionalFormatting sqref="K567">
    <cfRule type="containsText" dxfId="4816" priority="2817" operator="containsText" text="URGENTE">
      <formula>NOT(ISERROR(SEARCH(("URGENTE"),(K567))))</formula>
    </cfRule>
  </conditionalFormatting>
  <conditionalFormatting sqref="K567">
    <cfRule type="containsText" dxfId="4815" priority="2818" operator="containsText" text="ENCERRADO">
      <formula>NOT(ISERROR(SEARCH(("ENCERRADO"),(K567))))</formula>
    </cfRule>
  </conditionalFormatting>
  <conditionalFormatting sqref="K567">
    <cfRule type="containsText" dxfId="4814" priority="2819" operator="containsText" text="PROVIDÊNCIAS">
      <formula>NOT(ISERROR(SEARCH(("PROVIDÊNCIAS"),(K567))))</formula>
    </cfRule>
  </conditionalFormatting>
  <conditionalFormatting sqref="K567">
    <cfRule type="containsText" dxfId="4813" priority="2820" operator="containsText" text="URGENTE">
      <formula>NOT(ISERROR(SEARCH(("URGENTE"),(K567))))</formula>
    </cfRule>
  </conditionalFormatting>
  <conditionalFormatting sqref="K567">
    <cfRule type="containsText" dxfId="4812" priority="2821" operator="containsText" text="VIGENTE">
      <formula>NOT(ISERROR(SEARCH(("VIGENTE"),(K567))))</formula>
    </cfRule>
  </conditionalFormatting>
  <conditionalFormatting sqref="K567">
    <cfRule type="containsText" dxfId="4811" priority="2822" operator="containsText" text="VIGENTE">
      <formula>NOT(ISERROR(SEARCH(("VIGENTE"),(K567))))</formula>
    </cfRule>
  </conditionalFormatting>
  <conditionalFormatting sqref="K567">
    <cfRule type="containsText" dxfId="4810" priority="2823" operator="containsText" text="URGENTE">
      <formula>NOT(ISERROR(SEARCH(("URGENTE"),(K567))))</formula>
    </cfRule>
  </conditionalFormatting>
  <conditionalFormatting sqref="K567">
    <cfRule type="containsText" dxfId="4809" priority="2824" operator="containsText" text="PROVIDÊNCIAS">
      <formula>NOT(ISERROR(SEARCH(("PROVIDÊNCIAS"),(K567))))</formula>
    </cfRule>
  </conditionalFormatting>
  <conditionalFormatting sqref="K567">
    <cfRule type="containsText" dxfId="4808" priority="2825" operator="containsText" text="ENCERRADO">
      <formula>NOT(ISERROR(SEARCH(("ENCERRADO"),(K567))))</formula>
    </cfRule>
  </conditionalFormatting>
  <conditionalFormatting sqref="K567">
    <cfRule type="containsText" dxfId="4807" priority="2826" operator="containsText" text="URGENTE">
      <formula>NOT(ISERROR(SEARCH(("URGENTE"),(K567))))</formula>
    </cfRule>
  </conditionalFormatting>
  <conditionalFormatting sqref="K567">
    <cfRule type="containsText" dxfId="4806" priority="2827" operator="containsText" text="URGENTE">
      <formula>NOT(ISERROR(SEARCH(("URGENTE"),(K567))))</formula>
    </cfRule>
  </conditionalFormatting>
  <conditionalFormatting sqref="K567">
    <cfRule type="containsText" dxfId="4805" priority="2828" operator="containsText" text="URGENTE">
      <formula>NOT(ISERROR(SEARCH(("URGENTE"),(K567))))</formula>
    </cfRule>
  </conditionalFormatting>
  <conditionalFormatting sqref="K567">
    <cfRule type="containsText" dxfId="4804" priority="2829" operator="containsText" text="URGENTE">
      <formula>NOT(ISERROR(SEARCH(("URGENTE"),(K567))))</formula>
    </cfRule>
  </conditionalFormatting>
  <conditionalFormatting sqref="K567">
    <cfRule type="containsText" dxfId="4803" priority="2830" operator="containsText" text="URGENTE">
      <formula>NOT(ISERROR(SEARCH(("URGENTE"),(K567))))</formula>
    </cfRule>
  </conditionalFormatting>
  <conditionalFormatting sqref="K567">
    <cfRule type="containsText" dxfId="4802" priority="2831" operator="containsText" text="URGENTE">
      <formula>NOT(ISERROR(SEARCH(("URGENTE"),(K567))))</formula>
    </cfRule>
  </conditionalFormatting>
  <conditionalFormatting sqref="K567">
    <cfRule type="containsText" dxfId="4801" priority="2832" operator="containsText" text="ENCERRADO">
      <formula>NOT(ISERROR(SEARCH(("ENCERRADO"),(K567))))</formula>
    </cfRule>
  </conditionalFormatting>
  <conditionalFormatting sqref="K567">
    <cfRule type="containsText" dxfId="4800" priority="2833" operator="containsText" text="PROVIDÊNCIAS">
      <formula>NOT(ISERROR(SEARCH(("PROVIDÊNCIAS"),(K567))))</formula>
    </cfRule>
  </conditionalFormatting>
  <conditionalFormatting sqref="K567">
    <cfRule type="containsText" dxfId="4799" priority="2834" operator="containsText" text="URGENTE">
      <formula>NOT(ISERROR(SEARCH(("URGENTE"),(K567))))</formula>
    </cfRule>
  </conditionalFormatting>
  <conditionalFormatting sqref="K567">
    <cfRule type="containsText" dxfId="4798" priority="2835" operator="containsText" text="VIGENTE">
      <formula>NOT(ISERROR(SEARCH(("VIGENTE"),(K567))))</formula>
    </cfRule>
  </conditionalFormatting>
  <conditionalFormatting sqref="K1228">
    <cfRule type="containsText" dxfId="4797" priority="2836" operator="containsText" text="VIGENTE">
      <formula>NOT(ISERROR(SEARCH(("VIGENTE"),(K1228))))</formula>
    </cfRule>
  </conditionalFormatting>
  <conditionalFormatting sqref="K1228">
    <cfRule type="containsText" dxfId="4796" priority="2837" operator="containsText" text="URGENTE">
      <formula>NOT(ISERROR(SEARCH(("URGENTE"),(K1228))))</formula>
    </cfRule>
  </conditionalFormatting>
  <conditionalFormatting sqref="K1228">
    <cfRule type="containsText" dxfId="4795" priority="2838" operator="containsText" text="PROVIDÊNCIAS">
      <formula>NOT(ISERROR(SEARCH(("PROVIDÊNCIAS"),(K1228))))</formula>
    </cfRule>
  </conditionalFormatting>
  <conditionalFormatting sqref="K1228">
    <cfRule type="containsText" dxfId="4794" priority="2839" operator="containsText" text="ENCERRADO">
      <formula>NOT(ISERROR(SEARCH(("ENCERRADO"),(K1228))))</formula>
    </cfRule>
  </conditionalFormatting>
  <conditionalFormatting sqref="K1228">
    <cfRule type="containsText" dxfId="4793" priority="2840" operator="containsText" text="URGENTE">
      <formula>NOT(ISERROR(SEARCH(("URGENTE"),(K1228))))</formula>
    </cfRule>
  </conditionalFormatting>
  <conditionalFormatting sqref="K1228">
    <cfRule type="containsText" dxfId="4792" priority="2841" operator="containsText" text="URGENTE">
      <formula>NOT(ISERROR(SEARCH(("URGENTE"),(K1228))))</formula>
    </cfRule>
  </conditionalFormatting>
  <conditionalFormatting sqref="K1228">
    <cfRule type="containsText" dxfId="4791" priority="2842" operator="containsText" text="URGENTE">
      <formula>NOT(ISERROR(SEARCH(("URGENTE"),(K1228))))</formula>
    </cfRule>
  </conditionalFormatting>
  <conditionalFormatting sqref="K1228">
    <cfRule type="containsText" dxfId="4790" priority="2843" operator="containsText" text="URGENTE">
      <formula>NOT(ISERROR(SEARCH(("URGENTE"),(K1228))))</formula>
    </cfRule>
  </conditionalFormatting>
  <conditionalFormatting sqref="K1228">
    <cfRule type="containsText" dxfId="4789" priority="2844" operator="containsText" text="URGENTE">
      <formula>NOT(ISERROR(SEARCH(("URGENTE"),(K1228))))</formula>
    </cfRule>
  </conditionalFormatting>
  <conditionalFormatting sqref="K1228">
    <cfRule type="containsText" dxfId="4788" priority="2845" operator="containsText" text="URGENTE">
      <formula>NOT(ISERROR(SEARCH(("URGENTE"),(K1228))))</formula>
    </cfRule>
  </conditionalFormatting>
  <conditionalFormatting sqref="K1228">
    <cfRule type="containsText" dxfId="4787" priority="2846" operator="containsText" text="ENCERRADO">
      <formula>NOT(ISERROR(SEARCH(("ENCERRADO"),(K1228))))</formula>
    </cfRule>
  </conditionalFormatting>
  <conditionalFormatting sqref="K1228">
    <cfRule type="containsText" dxfId="4786" priority="2847" operator="containsText" text="PROVIDÊNCIAS">
      <formula>NOT(ISERROR(SEARCH(("PROVIDÊNCIAS"),(K1228))))</formula>
    </cfRule>
  </conditionalFormatting>
  <conditionalFormatting sqref="K1228">
    <cfRule type="containsText" dxfId="4785" priority="2848" operator="containsText" text="URGENTE">
      <formula>NOT(ISERROR(SEARCH(("URGENTE"),(K1228))))</formula>
    </cfRule>
  </conditionalFormatting>
  <conditionalFormatting sqref="K1228">
    <cfRule type="containsText" dxfId="4784" priority="2849" operator="containsText" text="VIGENTE">
      <formula>NOT(ISERROR(SEARCH(("VIGENTE"),(K1228))))</formula>
    </cfRule>
  </conditionalFormatting>
  <conditionalFormatting sqref="K1228">
    <cfRule type="containsText" dxfId="4783" priority="2850" operator="containsText" text="VIGENTE">
      <formula>NOT(ISERROR(SEARCH(("VIGENTE"),(K1228))))</formula>
    </cfRule>
  </conditionalFormatting>
  <conditionalFormatting sqref="K1228">
    <cfRule type="containsText" dxfId="4782" priority="2851" operator="containsText" text="URGENTE">
      <formula>NOT(ISERROR(SEARCH(("URGENTE"),(K1228))))</formula>
    </cfRule>
  </conditionalFormatting>
  <conditionalFormatting sqref="K1228">
    <cfRule type="containsText" dxfId="4781" priority="2852" operator="containsText" text="PROVIDÊNCIAS">
      <formula>NOT(ISERROR(SEARCH(("PROVIDÊNCIAS"),(K1228))))</formula>
    </cfRule>
  </conditionalFormatting>
  <conditionalFormatting sqref="K1228">
    <cfRule type="containsText" dxfId="4780" priority="2853" operator="containsText" text="ENCERRADO">
      <formula>NOT(ISERROR(SEARCH(("ENCERRADO"),(K1228))))</formula>
    </cfRule>
  </conditionalFormatting>
  <conditionalFormatting sqref="K1228">
    <cfRule type="containsText" dxfId="4779" priority="2854" operator="containsText" text="URGENTE">
      <formula>NOT(ISERROR(SEARCH(("URGENTE"),(K1228))))</formula>
    </cfRule>
  </conditionalFormatting>
  <conditionalFormatting sqref="K1228">
    <cfRule type="containsText" dxfId="4778" priority="2855" operator="containsText" text="URGENTE">
      <formula>NOT(ISERROR(SEARCH(("URGENTE"),(K1228))))</formula>
    </cfRule>
  </conditionalFormatting>
  <conditionalFormatting sqref="K1228">
    <cfRule type="containsText" dxfId="4777" priority="2856" operator="containsText" text="URGENTE">
      <formula>NOT(ISERROR(SEARCH(("URGENTE"),(K1228))))</formula>
    </cfRule>
  </conditionalFormatting>
  <conditionalFormatting sqref="K1324:K1325">
    <cfRule type="containsText" dxfId="4776" priority="2857" operator="containsText" text="VIGENTE">
      <formula>NOT(ISERROR(SEARCH(("VIGENTE"),(K1324))))</formula>
    </cfRule>
  </conditionalFormatting>
  <conditionalFormatting sqref="K1324:K1325">
    <cfRule type="containsText" dxfId="4775" priority="2858" operator="containsText" text="URGENTE">
      <formula>NOT(ISERROR(SEARCH(("URGENTE"),(K1324))))</formula>
    </cfRule>
  </conditionalFormatting>
  <conditionalFormatting sqref="K1324:K1325">
    <cfRule type="containsText" dxfId="4774" priority="2859" operator="containsText" text="PROVIDÊNCIAS">
      <formula>NOT(ISERROR(SEARCH(("PROVIDÊNCIAS"),(K1324))))</formula>
    </cfRule>
  </conditionalFormatting>
  <conditionalFormatting sqref="K1324:K1325">
    <cfRule type="containsText" dxfId="4773" priority="2860" operator="containsText" text="ENCERRADO">
      <formula>NOT(ISERROR(SEARCH(("ENCERRADO"),(K1324))))</formula>
    </cfRule>
  </conditionalFormatting>
  <conditionalFormatting sqref="K1324:K1325">
    <cfRule type="containsText" dxfId="4772" priority="2861" operator="containsText" text="URGENTE">
      <formula>NOT(ISERROR(SEARCH(("URGENTE"),(K1324))))</formula>
    </cfRule>
  </conditionalFormatting>
  <conditionalFormatting sqref="K1324:K1325">
    <cfRule type="containsText" dxfId="4771" priority="2862" operator="containsText" text="URGENTE">
      <formula>NOT(ISERROR(SEARCH(("URGENTE"),(K1324))))</formula>
    </cfRule>
  </conditionalFormatting>
  <conditionalFormatting sqref="K1324:K1325">
    <cfRule type="containsText" dxfId="4770" priority="2863" operator="containsText" text="URGENTE">
      <formula>NOT(ISERROR(SEARCH(("URGENTE"),(K1324))))</formula>
    </cfRule>
  </conditionalFormatting>
  <conditionalFormatting sqref="K1324:K1325">
    <cfRule type="containsText" dxfId="4769" priority="2864" operator="containsText" text="VIGENTE">
      <formula>NOT(ISERROR(SEARCH(("VIGENTE"),(K1324))))</formula>
    </cfRule>
  </conditionalFormatting>
  <conditionalFormatting sqref="K1324:K1325">
    <cfRule type="containsText" dxfId="4768" priority="2865" operator="containsText" text="URGENTE">
      <formula>NOT(ISERROR(SEARCH(("URGENTE"),(K1324))))</formula>
    </cfRule>
  </conditionalFormatting>
  <conditionalFormatting sqref="K1324:K1325">
    <cfRule type="containsText" dxfId="4767" priority="2866" operator="containsText" text="PROVIDÊNCIAS">
      <formula>NOT(ISERROR(SEARCH(("PROVIDÊNCIAS"),(K1324))))</formula>
    </cfRule>
  </conditionalFormatting>
  <conditionalFormatting sqref="K1324:K1325">
    <cfRule type="containsText" dxfId="4766" priority="2867" operator="containsText" text="ENCERRADO">
      <formula>NOT(ISERROR(SEARCH(("ENCERRADO"),(K1324))))</formula>
    </cfRule>
  </conditionalFormatting>
  <conditionalFormatting sqref="K1324:K1325">
    <cfRule type="containsText" dxfId="4765" priority="2868" operator="containsText" text="URGENTE">
      <formula>NOT(ISERROR(SEARCH(("URGENTE"),(K1324))))</formula>
    </cfRule>
  </conditionalFormatting>
  <conditionalFormatting sqref="K1324:K1325">
    <cfRule type="containsText" dxfId="4764" priority="2869" operator="containsText" text="URGENTE">
      <formula>NOT(ISERROR(SEARCH(("URGENTE"),(K1324))))</formula>
    </cfRule>
  </conditionalFormatting>
  <conditionalFormatting sqref="K1324:K1325">
    <cfRule type="containsText" dxfId="4763" priority="2870" operator="containsText" text="URGENTE">
      <formula>NOT(ISERROR(SEARCH(("URGENTE"),(K1324))))</formula>
    </cfRule>
  </conditionalFormatting>
  <conditionalFormatting sqref="K1324:K1325">
    <cfRule type="containsText" dxfId="4762" priority="2871" operator="containsText" text="URGENTE">
      <formula>NOT(ISERROR(SEARCH(("URGENTE"),(K1324))))</formula>
    </cfRule>
  </conditionalFormatting>
  <conditionalFormatting sqref="K1324:K1325">
    <cfRule type="containsText" dxfId="4761" priority="2872" operator="containsText" text="URGENTE">
      <formula>NOT(ISERROR(SEARCH(("URGENTE"),(K1324))))</formula>
    </cfRule>
  </conditionalFormatting>
  <conditionalFormatting sqref="K1324:K1325">
    <cfRule type="containsText" dxfId="4760" priority="2873" operator="containsText" text="URGENTE">
      <formula>NOT(ISERROR(SEARCH(("URGENTE"),(K1324))))</formula>
    </cfRule>
  </conditionalFormatting>
  <conditionalFormatting sqref="K1324:K1325">
    <cfRule type="containsText" dxfId="4759" priority="2874" operator="containsText" text="ENCERRADO">
      <formula>NOT(ISERROR(SEARCH(("ENCERRADO"),(K1324))))</formula>
    </cfRule>
  </conditionalFormatting>
  <conditionalFormatting sqref="K1324:K1325">
    <cfRule type="containsText" dxfId="4758" priority="2875" operator="containsText" text="PROVIDÊNCIAS">
      <formula>NOT(ISERROR(SEARCH(("PROVIDÊNCIAS"),(K1324))))</formula>
    </cfRule>
  </conditionalFormatting>
  <conditionalFormatting sqref="K1324:K1325">
    <cfRule type="containsText" dxfId="4757" priority="2876" operator="containsText" text="URGENTE">
      <formula>NOT(ISERROR(SEARCH(("URGENTE"),(K1324))))</formula>
    </cfRule>
  </conditionalFormatting>
  <conditionalFormatting sqref="K1324:K1325">
    <cfRule type="containsText" dxfId="4756" priority="2877" operator="containsText" text="VIGENTE">
      <formula>NOT(ISERROR(SEARCH(("VIGENTE"),(K1324))))</formula>
    </cfRule>
  </conditionalFormatting>
  <conditionalFormatting sqref="K1191">
    <cfRule type="containsText" dxfId="4755" priority="2878" operator="containsText" text="VIGENTE">
      <formula>NOT(ISERROR(SEARCH(("VIGENTE"),(K1191))))</formula>
    </cfRule>
  </conditionalFormatting>
  <conditionalFormatting sqref="K1191">
    <cfRule type="containsText" dxfId="4754" priority="2879" operator="containsText" text="URGENTE">
      <formula>NOT(ISERROR(SEARCH(("URGENTE"),(K1191))))</formula>
    </cfRule>
  </conditionalFormatting>
  <conditionalFormatting sqref="K1191">
    <cfRule type="containsText" dxfId="4753" priority="2880" operator="containsText" text="PROVIDÊNCIAS">
      <formula>NOT(ISERROR(SEARCH(("PROVIDÊNCIAS"),(K1191))))</formula>
    </cfRule>
  </conditionalFormatting>
  <conditionalFormatting sqref="K1191">
    <cfRule type="containsText" dxfId="4752" priority="2881" operator="containsText" text="ENCERRADO">
      <formula>NOT(ISERROR(SEARCH(("ENCERRADO"),(K1191))))</formula>
    </cfRule>
  </conditionalFormatting>
  <conditionalFormatting sqref="K1191">
    <cfRule type="containsText" dxfId="4751" priority="2882" operator="containsText" text="URGENTE">
      <formula>NOT(ISERROR(SEARCH(("URGENTE"),(K1191))))</formula>
    </cfRule>
  </conditionalFormatting>
  <conditionalFormatting sqref="K1191">
    <cfRule type="containsText" dxfId="4750" priority="2883" operator="containsText" text="URGENTE">
      <formula>NOT(ISERROR(SEARCH(("URGENTE"),(K1191))))</formula>
    </cfRule>
  </conditionalFormatting>
  <conditionalFormatting sqref="K1191">
    <cfRule type="containsText" dxfId="4749" priority="2884" operator="containsText" text="URGENTE">
      <formula>NOT(ISERROR(SEARCH(("URGENTE"),(K1191))))</formula>
    </cfRule>
  </conditionalFormatting>
  <conditionalFormatting sqref="K1191">
    <cfRule type="containsText" dxfId="4748" priority="2885" operator="containsText" text="VIGENTE">
      <formula>NOT(ISERROR(SEARCH(("VIGENTE"),(K1191))))</formula>
    </cfRule>
  </conditionalFormatting>
  <conditionalFormatting sqref="K1191">
    <cfRule type="containsText" dxfId="4747" priority="2886" operator="containsText" text="URGENTE">
      <formula>NOT(ISERROR(SEARCH(("URGENTE"),(K1191))))</formula>
    </cfRule>
  </conditionalFormatting>
  <conditionalFormatting sqref="K1191">
    <cfRule type="containsText" dxfId="4746" priority="2887" operator="containsText" text="PROVIDÊNCIAS">
      <formula>NOT(ISERROR(SEARCH(("PROVIDÊNCIAS"),(K1191))))</formula>
    </cfRule>
  </conditionalFormatting>
  <conditionalFormatting sqref="K1191">
    <cfRule type="containsText" dxfId="4745" priority="2888" operator="containsText" text="ENCERRADO">
      <formula>NOT(ISERROR(SEARCH(("ENCERRADO"),(K1191))))</formula>
    </cfRule>
  </conditionalFormatting>
  <conditionalFormatting sqref="K1191">
    <cfRule type="containsText" dxfId="4744" priority="2889" operator="containsText" text="URGENTE">
      <formula>NOT(ISERROR(SEARCH(("URGENTE"),(K1191))))</formula>
    </cfRule>
  </conditionalFormatting>
  <conditionalFormatting sqref="K1191">
    <cfRule type="containsText" dxfId="4743" priority="2890" operator="containsText" text="URGENTE">
      <formula>NOT(ISERROR(SEARCH(("URGENTE"),(K1191))))</formula>
    </cfRule>
  </conditionalFormatting>
  <conditionalFormatting sqref="K1191">
    <cfRule type="containsText" dxfId="4742" priority="2891" operator="containsText" text="URGENTE">
      <formula>NOT(ISERROR(SEARCH(("URGENTE"),(K1191))))</formula>
    </cfRule>
  </conditionalFormatting>
  <conditionalFormatting sqref="K1191">
    <cfRule type="containsText" dxfId="4741" priority="2892" operator="containsText" text="URGENTE">
      <formula>NOT(ISERROR(SEARCH(("URGENTE"),(K1191))))</formula>
    </cfRule>
  </conditionalFormatting>
  <conditionalFormatting sqref="K1191">
    <cfRule type="containsText" dxfId="4740" priority="2893" operator="containsText" text="URGENTE">
      <formula>NOT(ISERROR(SEARCH(("URGENTE"),(K1191))))</formula>
    </cfRule>
  </conditionalFormatting>
  <conditionalFormatting sqref="K1191">
    <cfRule type="containsText" dxfId="4739" priority="2894" operator="containsText" text="URGENTE">
      <formula>NOT(ISERROR(SEARCH(("URGENTE"),(K1191))))</formula>
    </cfRule>
  </conditionalFormatting>
  <conditionalFormatting sqref="K1191">
    <cfRule type="containsText" dxfId="4738" priority="2895" operator="containsText" text="ENCERRADO">
      <formula>NOT(ISERROR(SEARCH(("ENCERRADO"),(K1191))))</formula>
    </cfRule>
  </conditionalFormatting>
  <conditionalFormatting sqref="K1191">
    <cfRule type="containsText" dxfId="4737" priority="2896" operator="containsText" text="PROVIDÊNCIAS">
      <formula>NOT(ISERROR(SEARCH(("PROVIDÊNCIAS"),(K1191))))</formula>
    </cfRule>
  </conditionalFormatting>
  <conditionalFormatting sqref="K1191">
    <cfRule type="containsText" dxfId="4736" priority="2897" operator="containsText" text="URGENTE">
      <formula>NOT(ISERROR(SEARCH(("URGENTE"),(K1191))))</formula>
    </cfRule>
  </conditionalFormatting>
  <conditionalFormatting sqref="K1191">
    <cfRule type="containsText" dxfId="4735" priority="2898" operator="containsText" text="VIGENTE">
      <formula>NOT(ISERROR(SEARCH(("VIGENTE"),(K1191))))</formula>
    </cfRule>
  </conditionalFormatting>
  <conditionalFormatting sqref="K505:L506 N505:P506">
    <cfRule type="containsText" dxfId="4734" priority="2899" operator="containsText" text="URGENTE">
      <formula>NOT(ISERROR(SEARCH(("URGENTE"),(K505))))</formula>
    </cfRule>
  </conditionalFormatting>
  <conditionalFormatting sqref="K505:L506 N505:P506">
    <cfRule type="containsText" dxfId="4733" priority="2900" operator="containsText" text="URGENTE">
      <formula>NOT(ISERROR(SEARCH(("URGENTE"),(K505))))</formula>
    </cfRule>
  </conditionalFormatting>
  <conditionalFormatting sqref="K505:L506 N505:P506">
    <cfRule type="containsText" dxfId="4732" priority="2901" operator="containsText" text="URGENTE">
      <formula>NOT(ISERROR(SEARCH(("URGENTE"),(K505))))</formula>
    </cfRule>
  </conditionalFormatting>
  <conditionalFormatting sqref="K505:L506 N505:P506">
    <cfRule type="containsText" dxfId="4731" priority="2902" operator="containsText" text="ENCERRADO">
      <formula>NOT(ISERROR(SEARCH(("ENCERRADO"),(K505))))</formula>
    </cfRule>
  </conditionalFormatting>
  <conditionalFormatting sqref="K505:L506 N505:P506">
    <cfRule type="containsText" dxfId="4730" priority="2903" operator="containsText" text="PROVIDÊNCIAS">
      <formula>NOT(ISERROR(SEARCH(("PROVIDÊNCIAS"),(K505))))</formula>
    </cfRule>
  </conditionalFormatting>
  <conditionalFormatting sqref="K505:L506 N505:P506">
    <cfRule type="containsText" dxfId="4729" priority="2904" operator="containsText" text="URGENTE">
      <formula>NOT(ISERROR(SEARCH(("URGENTE"),(K505))))</formula>
    </cfRule>
  </conditionalFormatting>
  <conditionalFormatting sqref="K505:L506 N505:P506">
    <cfRule type="containsText" dxfId="4728" priority="2905" operator="containsText" text="VIGENTE">
      <formula>NOT(ISERROR(SEARCH(("VIGENTE"),(K505))))</formula>
    </cfRule>
  </conditionalFormatting>
  <conditionalFormatting sqref="K505:K506">
    <cfRule type="containsText" dxfId="4727" priority="2906" operator="containsText" text="VIGENTE">
      <formula>NOT(ISERROR(SEARCH(("VIGENTE"),(K505))))</formula>
    </cfRule>
  </conditionalFormatting>
  <conditionalFormatting sqref="K505:K506">
    <cfRule type="containsText" dxfId="4726" priority="2907" operator="containsText" text="URGENTE">
      <formula>NOT(ISERROR(SEARCH(("URGENTE"),(K505))))</formula>
    </cfRule>
  </conditionalFormatting>
  <conditionalFormatting sqref="K505:K506">
    <cfRule type="containsText" dxfId="4725" priority="2908" operator="containsText" text="PROVIDÊNCIAS">
      <formula>NOT(ISERROR(SEARCH(("PROVIDÊNCIAS"),(K505))))</formula>
    </cfRule>
  </conditionalFormatting>
  <conditionalFormatting sqref="K505:K506">
    <cfRule type="containsText" dxfId="4724" priority="2909" operator="containsText" text="ENCERRADO">
      <formula>NOT(ISERROR(SEARCH(("ENCERRADO"),(K505))))</formula>
    </cfRule>
  </conditionalFormatting>
  <conditionalFormatting sqref="K505:K506">
    <cfRule type="containsText" dxfId="4723" priority="2910" operator="containsText" text="URGENTE">
      <formula>NOT(ISERROR(SEARCH(("URGENTE"),(K505))))</formula>
    </cfRule>
  </conditionalFormatting>
  <conditionalFormatting sqref="K505:K506">
    <cfRule type="containsText" dxfId="4722" priority="2911" operator="containsText" text="URGENTE">
      <formula>NOT(ISERROR(SEARCH(("URGENTE"),(K505))))</formula>
    </cfRule>
  </conditionalFormatting>
  <conditionalFormatting sqref="K505:K506">
    <cfRule type="containsText" dxfId="4721" priority="2912" operator="containsText" text="URGENTE">
      <formula>NOT(ISERROR(SEARCH(("URGENTE"),(K505))))</formula>
    </cfRule>
  </conditionalFormatting>
  <conditionalFormatting sqref="K505:K506">
    <cfRule type="containsText" dxfId="4720" priority="2913" operator="containsText" text="URGENTE">
      <formula>NOT(ISERROR(SEARCH(("URGENTE"),(K505))))</formula>
    </cfRule>
  </conditionalFormatting>
  <conditionalFormatting sqref="K505:K506">
    <cfRule type="containsText" dxfId="4719" priority="2914" operator="containsText" text="URGENTE">
      <formula>NOT(ISERROR(SEARCH(("URGENTE"),(K505))))</formula>
    </cfRule>
  </conditionalFormatting>
  <conditionalFormatting sqref="K505:K506">
    <cfRule type="containsText" dxfId="4718" priority="2915" operator="containsText" text="URGENTE">
      <formula>NOT(ISERROR(SEARCH(("URGENTE"),(K505))))</formula>
    </cfRule>
  </conditionalFormatting>
  <conditionalFormatting sqref="K505:K506">
    <cfRule type="containsText" dxfId="4717" priority="2916" operator="containsText" text="ENCERRADO">
      <formula>NOT(ISERROR(SEARCH(("ENCERRADO"),(K505))))</formula>
    </cfRule>
  </conditionalFormatting>
  <conditionalFormatting sqref="K505:K506">
    <cfRule type="containsText" dxfId="4716" priority="2917" operator="containsText" text="PROVIDÊNCIAS">
      <formula>NOT(ISERROR(SEARCH(("PROVIDÊNCIAS"),(K505))))</formula>
    </cfRule>
  </conditionalFormatting>
  <conditionalFormatting sqref="K505:K506">
    <cfRule type="containsText" dxfId="4715" priority="2918" operator="containsText" text="URGENTE">
      <formula>NOT(ISERROR(SEARCH(("URGENTE"),(K505))))</formula>
    </cfRule>
  </conditionalFormatting>
  <conditionalFormatting sqref="K505:K506">
    <cfRule type="containsText" dxfId="4714" priority="2919" operator="containsText" text="VIGENTE">
      <formula>NOT(ISERROR(SEARCH(("VIGENTE"),(K505))))</formula>
    </cfRule>
  </conditionalFormatting>
  <conditionalFormatting sqref="K1339">
    <cfRule type="containsText" dxfId="4713" priority="2920" operator="containsText" text="VIGENTE">
      <formula>NOT(ISERROR(SEARCH(("VIGENTE"),(K1339))))</formula>
    </cfRule>
  </conditionalFormatting>
  <conditionalFormatting sqref="K1339">
    <cfRule type="containsText" dxfId="4712" priority="2921" operator="containsText" text="URGENTE">
      <formula>NOT(ISERROR(SEARCH(("URGENTE"),(K1339))))</formula>
    </cfRule>
  </conditionalFormatting>
  <conditionalFormatting sqref="K1339">
    <cfRule type="containsText" dxfId="4711" priority="2922" operator="containsText" text="PROVIDÊNCIAS">
      <formula>NOT(ISERROR(SEARCH(("PROVIDÊNCIAS"),(K1339))))</formula>
    </cfRule>
  </conditionalFormatting>
  <conditionalFormatting sqref="K1339">
    <cfRule type="containsText" dxfId="4710" priority="2923" operator="containsText" text="ENCERRADO">
      <formula>NOT(ISERROR(SEARCH(("ENCERRADO"),(K1339))))</formula>
    </cfRule>
  </conditionalFormatting>
  <conditionalFormatting sqref="K1339">
    <cfRule type="containsText" dxfId="4709" priority="2924" operator="containsText" text="URGENTE">
      <formula>NOT(ISERROR(SEARCH(("URGENTE"),(K1339))))</formula>
    </cfRule>
  </conditionalFormatting>
  <conditionalFormatting sqref="K1339">
    <cfRule type="containsText" dxfId="4708" priority="2925" operator="containsText" text="URGENTE">
      <formula>NOT(ISERROR(SEARCH(("URGENTE"),(K1339))))</formula>
    </cfRule>
  </conditionalFormatting>
  <conditionalFormatting sqref="K1339">
    <cfRule type="containsText" dxfId="4707" priority="2926" operator="containsText" text="URGENTE">
      <formula>NOT(ISERROR(SEARCH(("URGENTE"),(K1339))))</formula>
    </cfRule>
  </conditionalFormatting>
  <conditionalFormatting sqref="K1339">
    <cfRule type="containsText" dxfId="4706" priority="2927" operator="containsText" text="URGENTE">
      <formula>NOT(ISERROR(SEARCH(("URGENTE"),(K1339))))</formula>
    </cfRule>
  </conditionalFormatting>
  <conditionalFormatting sqref="K1339">
    <cfRule type="containsText" dxfId="4705" priority="2928" operator="containsText" text="URGENTE">
      <formula>NOT(ISERROR(SEARCH(("URGENTE"),(K1339))))</formula>
    </cfRule>
  </conditionalFormatting>
  <conditionalFormatting sqref="K1339">
    <cfRule type="containsText" dxfId="4704" priority="2929" operator="containsText" text="URGENTE">
      <formula>NOT(ISERROR(SEARCH(("URGENTE"),(K1339))))</formula>
    </cfRule>
  </conditionalFormatting>
  <conditionalFormatting sqref="K1339">
    <cfRule type="containsText" dxfId="4703" priority="2930" operator="containsText" text="ENCERRADO">
      <formula>NOT(ISERROR(SEARCH(("ENCERRADO"),(K1339))))</formula>
    </cfRule>
  </conditionalFormatting>
  <conditionalFormatting sqref="K1339">
    <cfRule type="containsText" dxfId="4702" priority="2931" operator="containsText" text="PROVIDÊNCIAS">
      <formula>NOT(ISERROR(SEARCH(("PROVIDÊNCIAS"),(K1339))))</formula>
    </cfRule>
  </conditionalFormatting>
  <conditionalFormatting sqref="K1339">
    <cfRule type="containsText" dxfId="4701" priority="2932" operator="containsText" text="URGENTE">
      <formula>NOT(ISERROR(SEARCH(("URGENTE"),(K1339))))</formula>
    </cfRule>
  </conditionalFormatting>
  <conditionalFormatting sqref="K1339">
    <cfRule type="containsText" dxfId="4700" priority="2933" operator="containsText" text="VIGENTE">
      <formula>NOT(ISERROR(SEARCH(("VIGENTE"),(K1339))))</formula>
    </cfRule>
  </conditionalFormatting>
  <conditionalFormatting sqref="K1339:L1339">
    <cfRule type="containsText" dxfId="4699" priority="2934" operator="containsText" text="VIGENTE">
      <formula>NOT(ISERROR(SEARCH(("VIGENTE"),(K1339))))</formula>
    </cfRule>
  </conditionalFormatting>
  <conditionalFormatting sqref="K1339:L1339">
    <cfRule type="containsText" dxfId="4698" priority="2935" operator="containsText" text="URGENTE">
      <formula>NOT(ISERROR(SEARCH(("URGENTE"),(K1339))))</formula>
    </cfRule>
  </conditionalFormatting>
  <conditionalFormatting sqref="K1339:L1339">
    <cfRule type="containsText" dxfId="4697" priority="2936" operator="containsText" text="PROVIDÊNCIAS">
      <formula>NOT(ISERROR(SEARCH(("PROVIDÊNCIAS"),(K1339))))</formula>
    </cfRule>
  </conditionalFormatting>
  <conditionalFormatting sqref="K1339:L1339">
    <cfRule type="containsText" dxfId="4696" priority="2937" operator="containsText" text="ENCERRADO">
      <formula>NOT(ISERROR(SEARCH(("ENCERRADO"),(K1339))))</formula>
    </cfRule>
  </conditionalFormatting>
  <conditionalFormatting sqref="K1339:L1339">
    <cfRule type="containsText" dxfId="4695" priority="2938" operator="containsText" text="URGENTE">
      <formula>NOT(ISERROR(SEARCH(("URGENTE"),(K1339))))</formula>
    </cfRule>
  </conditionalFormatting>
  <conditionalFormatting sqref="K1339:L1339">
    <cfRule type="containsText" dxfId="4694" priority="2939" operator="containsText" text="URGENTE">
      <formula>NOT(ISERROR(SEARCH(("URGENTE"),(K1339))))</formula>
    </cfRule>
  </conditionalFormatting>
  <conditionalFormatting sqref="K1339:L1339">
    <cfRule type="containsText" dxfId="4693" priority="2940" operator="containsText" text="URGENTE">
      <formula>NOT(ISERROR(SEARCH(("URGENTE"),(K1339))))</formula>
    </cfRule>
  </conditionalFormatting>
  <conditionalFormatting sqref="K1281">
    <cfRule type="containsText" dxfId="4692" priority="2941" operator="containsText" text="VIGENTE">
      <formula>NOT(ISERROR(SEARCH(("VIGENTE"),(K1281))))</formula>
    </cfRule>
  </conditionalFormatting>
  <conditionalFormatting sqref="K1281">
    <cfRule type="containsText" dxfId="4691" priority="2942" operator="containsText" text="URGENTE">
      <formula>NOT(ISERROR(SEARCH(("URGENTE"),(K1281))))</formula>
    </cfRule>
  </conditionalFormatting>
  <conditionalFormatting sqref="K1281">
    <cfRule type="containsText" dxfId="4690" priority="2943" operator="containsText" text="PROVIDÊNCIAS">
      <formula>NOT(ISERROR(SEARCH(("PROVIDÊNCIAS"),(K1281))))</formula>
    </cfRule>
  </conditionalFormatting>
  <conditionalFormatting sqref="K1281">
    <cfRule type="containsText" dxfId="4689" priority="2944" operator="containsText" text="ENCERRADO">
      <formula>NOT(ISERROR(SEARCH(("ENCERRADO"),(K1281))))</formula>
    </cfRule>
  </conditionalFormatting>
  <conditionalFormatting sqref="K1281">
    <cfRule type="containsText" dxfId="4688" priority="2945" operator="containsText" text="URGENTE">
      <formula>NOT(ISERROR(SEARCH(("URGENTE"),(K1281))))</formula>
    </cfRule>
  </conditionalFormatting>
  <conditionalFormatting sqref="K1281">
    <cfRule type="containsText" dxfId="4687" priority="2946" operator="containsText" text="URGENTE">
      <formula>NOT(ISERROR(SEARCH(("URGENTE"),(K1281))))</formula>
    </cfRule>
  </conditionalFormatting>
  <conditionalFormatting sqref="K1281">
    <cfRule type="containsText" dxfId="4686" priority="2947" operator="containsText" text="URGENTE">
      <formula>NOT(ISERROR(SEARCH(("URGENTE"),(K1281))))</formula>
    </cfRule>
  </conditionalFormatting>
  <conditionalFormatting sqref="K1281">
    <cfRule type="containsText" dxfId="4685" priority="2948" operator="containsText" text="URGENTE">
      <formula>NOT(ISERROR(SEARCH(("URGENTE"),(K1281))))</formula>
    </cfRule>
  </conditionalFormatting>
  <conditionalFormatting sqref="K1281">
    <cfRule type="containsText" dxfId="4684" priority="2949" operator="containsText" text="URGENTE">
      <formula>NOT(ISERROR(SEARCH(("URGENTE"),(K1281))))</formula>
    </cfRule>
  </conditionalFormatting>
  <conditionalFormatting sqref="K1281">
    <cfRule type="containsText" dxfId="4683" priority="2950" operator="containsText" text="URGENTE">
      <formula>NOT(ISERROR(SEARCH(("URGENTE"),(K1281))))</formula>
    </cfRule>
  </conditionalFormatting>
  <conditionalFormatting sqref="K1281">
    <cfRule type="containsText" dxfId="4682" priority="2951" operator="containsText" text="ENCERRADO">
      <formula>NOT(ISERROR(SEARCH(("ENCERRADO"),(K1281))))</formula>
    </cfRule>
  </conditionalFormatting>
  <conditionalFormatting sqref="K1281">
    <cfRule type="containsText" dxfId="4681" priority="2952" operator="containsText" text="PROVIDÊNCIAS">
      <formula>NOT(ISERROR(SEARCH(("PROVIDÊNCIAS"),(K1281))))</formula>
    </cfRule>
  </conditionalFormatting>
  <conditionalFormatting sqref="K1281">
    <cfRule type="containsText" dxfId="4680" priority="2953" operator="containsText" text="URGENTE">
      <formula>NOT(ISERROR(SEARCH(("URGENTE"),(K1281))))</formula>
    </cfRule>
  </conditionalFormatting>
  <conditionalFormatting sqref="K1281">
    <cfRule type="containsText" dxfId="4679" priority="2954" operator="containsText" text="VIGENTE">
      <formula>NOT(ISERROR(SEARCH(("VIGENTE"),(K1281))))</formula>
    </cfRule>
  </conditionalFormatting>
  <conditionalFormatting sqref="K1281">
    <cfRule type="containsText" dxfId="4678" priority="2955" operator="containsText" text="VIGENTE">
      <formula>NOT(ISERROR(SEARCH(("VIGENTE"),(K1281))))</formula>
    </cfRule>
  </conditionalFormatting>
  <conditionalFormatting sqref="K1281">
    <cfRule type="containsText" dxfId="4677" priority="2956" operator="containsText" text="URGENTE">
      <formula>NOT(ISERROR(SEARCH(("URGENTE"),(K1281))))</formula>
    </cfRule>
  </conditionalFormatting>
  <conditionalFormatting sqref="K1281">
    <cfRule type="containsText" dxfId="4676" priority="2957" operator="containsText" text="PROVIDÊNCIAS">
      <formula>NOT(ISERROR(SEARCH(("PROVIDÊNCIAS"),(K1281))))</formula>
    </cfRule>
  </conditionalFormatting>
  <conditionalFormatting sqref="K1281">
    <cfRule type="containsText" dxfId="4675" priority="2958" operator="containsText" text="ENCERRADO">
      <formula>NOT(ISERROR(SEARCH(("ENCERRADO"),(K1281))))</formula>
    </cfRule>
  </conditionalFormatting>
  <conditionalFormatting sqref="K1281">
    <cfRule type="containsText" dxfId="4674" priority="2959" operator="containsText" text="URGENTE">
      <formula>NOT(ISERROR(SEARCH(("URGENTE"),(K1281))))</formula>
    </cfRule>
  </conditionalFormatting>
  <conditionalFormatting sqref="K1281">
    <cfRule type="containsText" dxfId="4673" priority="2960" operator="containsText" text="URGENTE">
      <formula>NOT(ISERROR(SEARCH(("URGENTE"),(K1281))))</formula>
    </cfRule>
  </conditionalFormatting>
  <conditionalFormatting sqref="K1281">
    <cfRule type="containsText" dxfId="4672" priority="2961" operator="containsText" text="URGENTE">
      <formula>NOT(ISERROR(SEARCH(("URGENTE"),(K1281))))</formula>
    </cfRule>
  </conditionalFormatting>
  <conditionalFormatting sqref="K1267">
    <cfRule type="containsText" dxfId="4671" priority="2962" operator="containsText" text="VIGENTE">
      <formula>NOT(ISERROR(SEARCH(("VIGENTE"),(K1267))))</formula>
    </cfRule>
  </conditionalFormatting>
  <conditionalFormatting sqref="K1267">
    <cfRule type="containsText" dxfId="4670" priority="2963" operator="containsText" text="URGENTE">
      <formula>NOT(ISERROR(SEARCH(("URGENTE"),(K1267))))</formula>
    </cfRule>
  </conditionalFormatting>
  <conditionalFormatting sqref="K1267">
    <cfRule type="containsText" dxfId="4669" priority="2964" operator="containsText" text="PROVIDÊNCIAS">
      <formula>NOT(ISERROR(SEARCH(("PROVIDÊNCIAS"),(K1267))))</formula>
    </cfRule>
  </conditionalFormatting>
  <conditionalFormatting sqref="K1267">
    <cfRule type="containsText" dxfId="4668" priority="2965" operator="containsText" text="ENCERRADO">
      <formula>NOT(ISERROR(SEARCH(("ENCERRADO"),(K1267))))</formula>
    </cfRule>
  </conditionalFormatting>
  <conditionalFormatting sqref="K1267">
    <cfRule type="containsText" dxfId="4667" priority="2966" operator="containsText" text="URGENTE">
      <formula>NOT(ISERROR(SEARCH(("URGENTE"),(K1267))))</formula>
    </cfRule>
  </conditionalFormatting>
  <conditionalFormatting sqref="K1267">
    <cfRule type="containsText" dxfId="4666" priority="2967" operator="containsText" text="URGENTE">
      <formula>NOT(ISERROR(SEARCH(("URGENTE"),(K1267))))</formula>
    </cfRule>
  </conditionalFormatting>
  <conditionalFormatting sqref="K1267">
    <cfRule type="containsText" dxfId="4665" priority="2968" operator="containsText" text="URGENTE">
      <formula>NOT(ISERROR(SEARCH(("URGENTE"),(K1267))))</formula>
    </cfRule>
  </conditionalFormatting>
  <conditionalFormatting sqref="K1267">
    <cfRule type="containsText" dxfId="4664" priority="2969" operator="containsText" text="URGENTE">
      <formula>NOT(ISERROR(SEARCH(("URGENTE"),(K1267))))</formula>
    </cfRule>
  </conditionalFormatting>
  <conditionalFormatting sqref="K1267">
    <cfRule type="containsText" dxfId="4663" priority="2970" operator="containsText" text="URGENTE">
      <formula>NOT(ISERROR(SEARCH(("URGENTE"),(K1267))))</formula>
    </cfRule>
  </conditionalFormatting>
  <conditionalFormatting sqref="K1267">
    <cfRule type="containsText" dxfId="4662" priority="2971" operator="containsText" text="URGENTE">
      <formula>NOT(ISERROR(SEARCH(("URGENTE"),(K1267))))</formula>
    </cfRule>
  </conditionalFormatting>
  <conditionalFormatting sqref="K1267">
    <cfRule type="containsText" dxfId="4661" priority="2972" operator="containsText" text="ENCERRADO">
      <formula>NOT(ISERROR(SEARCH(("ENCERRADO"),(K1267))))</formula>
    </cfRule>
  </conditionalFormatting>
  <conditionalFormatting sqref="K1267">
    <cfRule type="containsText" dxfId="4660" priority="2973" operator="containsText" text="PROVIDÊNCIAS">
      <formula>NOT(ISERROR(SEARCH(("PROVIDÊNCIAS"),(K1267))))</formula>
    </cfRule>
  </conditionalFormatting>
  <conditionalFormatting sqref="K1267">
    <cfRule type="containsText" dxfId="4659" priority="2974" operator="containsText" text="URGENTE">
      <formula>NOT(ISERROR(SEARCH(("URGENTE"),(K1267))))</formula>
    </cfRule>
  </conditionalFormatting>
  <conditionalFormatting sqref="K1267">
    <cfRule type="containsText" dxfId="4658" priority="2975" operator="containsText" text="VIGENTE">
      <formula>NOT(ISERROR(SEARCH(("VIGENTE"),(K1267))))</formula>
    </cfRule>
  </conditionalFormatting>
  <conditionalFormatting sqref="K1267">
    <cfRule type="containsText" dxfId="4657" priority="2976" operator="containsText" text="VIGENTE">
      <formula>NOT(ISERROR(SEARCH(("VIGENTE"),(K1267))))</formula>
    </cfRule>
  </conditionalFormatting>
  <conditionalFormatting sqref="K1267">
    <cfRule type="containsText" dxfId="4656" priority="2977" operator="containsText" text="URGENTE">
      <formula>NOT(ISERROR(SEARCH(("URGENTE"),(K1267))))</formula>
    </cfRule>
  </conditionalFormatting>
  <conditionalFormatting sqref="K1267">
    <cfRule type="containsText" dxfId="4655" priority="2978" operator="containsText" text="PROVIDÊNCIAS">
      <formula>NOT(ISERROR(SEARCH(("PROVIDÊNCIAS"),(K1267))))</formula>
    </cfRule>
  </conditionalFormatting>
  <conditionalFormatting sqref="K1267">
    <cfRule type="containsText" dxfId="4654" priority="2979" operator="containsText" text="ENCERRADO">
      <formula>NOT(ISERROR(SEARCH(("ENCERRADO"),(K1267))))</formula>
    </cfRule>
  </conditionalFormatting>
  <conditionalFormatting sqref="K1267">
    <cfRule type="containsText" dxfId="4653" priority="2980" operator="containsText" text="URGENTE">
      <formula>NOT(ISERROR(SEARCH(("URGENTE"),(K1267))))</formula>
    </cfRule>
  </conditionalFormatting>
  <conditionalFormatting sqref="K1267">
    <cfRule type="containsText" dxfId="4652" priority="2981" operator="containsText" text="URGENTE">
      <formula>NOT(ISERROR(SEARCH(("URGENTE"),(K1267))))</formula>
    </cfRule>
  </conditionalFormatting>
  <conditionalFormatting sqref="K1267">
    <cfRule type="containsText" dxfId="4651" priority="2982" operator="containsText" text="URGENTE">
      <formula>NOT(ISERROR(SEARCH(("URGENTE"),(K1267))))</formula>
    </cfRule>
  </conditionalFormatting>
  <conditionalFormatting sqref="K1271">
    <cfRule type="containsText" dxfId="4650" priority="2983" operator="containsText" text="VIGENTE">
      <formula>NOT(ISERROR(SEARCH(("VIGENTE"),(K1271))))</formula>
    </cfRule>
  </conditionalFormatting>
  <conditionalFormatting sqref="K1271">
    <cfRule type="containsText" dxfId="4649" priority="2984" operator="containsText" text="URGENTE">
      <formula>NOT(ISERROR(SEARCH(("URGENTE"),(K1271))))</formula>
    </cfRule>
  </conditionalFormatting>
  <conditionalFormatting sqref="K1271">
    <cfRule type="containsText" dxfId="4648" priority="2985" operator="containsText" text="PROVIDÊNCIAS">
      <formula>NOT(ISERROR(SEARCH(("PROVIDÊNCIAS"),(K1271))))</formula>
    </cfRule>
  </conditionalFormatting>
  <conditionalFormatting sqref="K1271">
    <cfRule type="containsText" dxfId="4647" priority="2986" operator="containsText" text="ENCERRADO">
      <formula>NOT(ISERROR(SEARCH(("ENCERRADO"),(K1271))))</formula>
    </cfRule>
  </conditionalFormatting>
  <conditionalFormatting sqref="K1271">
    <cfRule type="containsText" dxfId="4646" priority="2987" operator="containsText" text="URGENTE">
      <formula>NOT(ISERROR(SEARCH(("URGENTE"),(K1271))))</formula>
    </cfRule>
  </conditionalFormatting>
  <conditionalFormatting sqref="K1271">
    <cfRule type="containsText" dxfId="4645" priority="2988" operator="containsText" text="URGENTE">
      <formula>NOT(ISERROR(SEARCH(("URGENTE"),(K1271))))</formula>
    </cfRule>
  </conditionalFormatting>
  <conditionalFormatting sqref="K1271">
    <cfRule type="containsText" dxfId="4644" priority="2989" operator="containsText" text="URGENTE">
      <formula>NOT(ISERROR(SEARCH(("URGENTE"),(K1271))))</formula>
    </cfRule>
  </conditionalFormatting>
  <conditionalFormatting sqref="K1271">
    <cfRule type="containsText" dxfId="4643" priority="2990" operator="containsText" text="VIGENTE">
      <formula>NOT(ISERROR(SEARCH(("VIGENTE"),(K1271))))</formula>
    </cfRule>
  </conditionalFormatting>
  <conditionalFormatting sqref="K1271">
    <cfRule type="containsText" dxfId="4642" priority="2991" operator="containsText" text="URGENTE">
      <formula>NOT(ISERROR(SEARCH(("URGENTE"),(K1271))))</formula>
    </cfRule>
  </conditionalFormatting>
  <conditionalFormatting sqref="K1271">
    <cfRule type="containsText" dxfId="4641" priority="2992" operator="containsText" text="PROVIDÊNCIAS">
      <formula>NOT(ISERROR(SEARCH(("PROVIDÊNCIAS"),(K1271))))</formula>
    </cfRule>
  </conditionalFormatting>
  <conditionalFormatting sqref="K1271">
    <cfRule type="containsText" dxfId="4640" priority="2993" operator="containsText" text="ENCERRADO">
      <formula>NOT(ISERROR(SEARCH(("ENCERRADO"),(K1271))))</formula>
    </cfRule>
  </conditionalFormatting>
  <conditionalFormatting sqref="K1271">
    <cfRule type="containsText" dxfId="4639" priority="2994" operator="containsText" text="URGENTE">
      <formula>NOT(ISERROR(SEARCH(("URGENTE"),(K1271))))</formula>
    </cfRule>
  </conditionalFormatting>
  <conditionalFormatting sqref="K1271">
    <cfRule type="containsText" dxfId="4638" priority="2995" operator="containsText" text="URGENTE">
      <formula>NOT(ISERROR(SEARCH(("URGENTE"),(K1271))))</formula>
    </cfRule>
  </conditionalFormatting>
  <conditionalFormatting sqref="K1271">
    <cfRule type="containsText" dxfId="4637" priority="2996" operator="containsText" text="URGENTE">
      <formula>NOT(ISERROR(SEARCH(("URGENTE"),(K1271))))</formula>
    </cfRule>
  </conditionalFormatting>
  <conditionalFormatting sqref="K1271">
    <cfRule type="containsText" dxfId="4636" priority="2997" operator="containsText" text="URGENTE">
      <formula>NOT(ISERROR(SEARCH(("URGENTE"),(K1271))))</formula>
    </cfRule>
  </conditionalFormatting>
  <conditionalFormatting sqref="K1271">
    <cfRule type="containsText" dxfId="4635" priority="2998" operator="containsText" text="URGENTE">
      <formula>NOT(ISERROR(SEARCH(("URGENTE"),(K1271))))</formula>
    </cfRule>
  </conditionalFormatting>
  <conditionalFormatting sqref="K1271">
    <cfRule type="containsText" dxfId="4634" priority="2999" operator="containsText" text="URGENTE">
      <formula>NOT(ISERROR(SEARCH(("URGENTE"),(K1271))))</formula>
    </cfRule>
  </conditionalFormatting>
  <conditionalFormatting sqref="K1271">
    <cfRule type="containsText" dxfId="4633" priority="3000" operator="containsText" text="ENCERRADO">
      <formula>NOT(ISERROR(SEARCH(("ENCERRADO"),(K1271))))</formula>
    </cfRule>
  </conditionalFormatting>
  <conditionalFormatting sqref="K1271">
    <cfRule type="containsText" dxfId="4632" priority="3001" operator="containsText" text="PROVIDÊNCIAS">
      <formula>NOT(ISERROR(SEARCH(("PROVIDÊNCIAS"),(K1271))))</formula>
    </cfRule>
  </conditionalFormatting>
  <conditionalFormatting sqref="K1271">
    <cfRule type="containsText" dxfId="4631" priority="3002" operator="containsText" text="URGENTE">
      <formula>NOT(ISERROR(SEARCH(("URGENTE"),(K1271))))</formula>
    </cfRule>
  </conditionalFormatting>
  <conditionalFormatting sqref="K1271">
    <cfRule type="containsText" dxfId="4630" priority="3003" operator="containsText" text="VIGENTE">
      <formula>NOT(ISERROR(SEARCH(("VIGENTE"),(K1271))))</formula>
    </cfRule>
  </conditionalFormatting>
  <conditionalFormatting sqref="K1262">
    <cfRule type="containsText" dxfId="4629" priority="3004" operator="containsText" text="VIGENTE">
      <formula>NOT(ISERROR(SEARCH(("VIGENTE"),(K1262))))</formula>
    </cfRule>
  </conditionalFormatting>
  <conditionalFormatting sqref="K1262">
    <cfRule type="containsText" dxfId="4628" priority="3005" operator="containsText" text="URGENTE">
      <formula>NOT(ISERROR(SEARCH(("URGENTE"),(K1262))))</formula>
    </cfRule>
  </conditionalFormatting>
  <conditionalFormatting sqref="K1262">
    <cfRule type="containsText" dxfId="4627" priority="3006" operator="containsText" text="PROVIDÊNCIAS">
      <formula>NOT(ISERROR(SEARCH(("PROVIDÊNCIAS"),(K1262))))</formula>
    </cfRule>
  </conditionalFormatting>
  <conditionalFormatting sqref="K1262">
    <cfRule type="containsText" dxfId="4626" priority="3007" operator="containsText" text="ENCERRADO">
      <formula>NOT(ISERROR(SEARCH(("ENCERRADO"),(K1262))))</formula>
    </cfRule>
  </conditionalFormatting>
  <conditionalFormatting sqref="K1262">
    <cfRule type="containsText" dxfId="4625" priority="3008" operator="containsText" text="URGENTE">
      <formula>NOT(ISERROR(SEARCH(("URGENTE"),(K1262))))</formula>
    </cfRule>
  </conditionalFormatting>
  <conditionalFormatting sqref="K1262">
    <cfRule type="containsText" dxfId="4624" priority="3009" operator="containsText" text="URGENTE">
      <formula>NOT(ISERROR(SEARCH(("URGENTE"),(K1262))))</formula>
    </cfRule>
  </conditionalFormatting>
  <conditionalFormatting sqref="K1262">
    <cfRule type="containsText" dxfId="4623" priority="3010" operator="containsText" text="URGENTE">
      <formula>NOT(ISERROR(SEARCH(("URGENTE"),(K1262))))</formula>
    </cfRule>
  </conditionalFormatting>
  <conditionalFormatting sqref="K1262">
    <cfRule type="containsText" dxfId="4622" priority="3011" operator="containsText" text="VIGENTE">
      <formula>NOT(ISERROR(SEARCH(("VIGENTE"),(K1262))))</formula>
    </cfRule>
  </conditionalFormatting>
  <conditionalFormatting sqref="K1262">
    <cfRule type="containsText" dxfId="4621" priority="3012" operator="containsText" text="URGENTE">
      <formula>NOT(ISERROR(SEARCH(("URGENTE"),(K1262))))</formula>
    </cfRule>
  </conditionalFormatting>
  <conditionalFormatting sqref="K1262">
    <cfRule type="containsText" dxfId="4620" priority="3013" operator="containsText" text="PROVIDÊNCIAS">
      <formula>NOT(ISERROR(SEARCH(("PROVIDÊNCIAS"),(K1262))))</formula>
    </cfRule>
  </conditionalFormatting>
  <conditionalFormatting sqref="K1262">
    <cfRule type="containsText" dxfId="4619" priority="3014" operator="containsText" text="ENCERRADO">
      <formula>NOT(ISERROR(SEARCH(("ENCERRADO"),(K1262))))</formula>
    </cfRule>
  </conditionalFormatting>
  <conditionalFormatting sqref="K1262">
    <cfRule type="containsText" dxfId="4618" priority="3015" operator="containsText" text="URGENTE">
      <formula>NOT(ISERROR(SEARCH(("URGENTE"),(K1262))))</formula>
    </cfRule>
  </conditionalFormatting>
  <conditionalFormatting sqref="K1262">
    <cfRule type="containsText" dxfId="4617" priority="3016" operator="containsText" text="URGENTE">
      <formula>NOT(ISERROR(SEARCH(("URGENTE"),(K1262))))</formula>
    </cfRule>
  </conditionalFormatting>
  <conditionalFormatting sqref="K1262">
    <cfRule type="containsText" dxfId="4616" priority="3017" operator="containsText" text="URGENTE">
      <formula>NOT(ISERROR(SEARCH(("URGENTE"),(K1262))))</formula>
    </cfRule>
  </conditionalFormatting>
  <conditionalFormatting sqref="K1262">
    <cfRule type="containsText" dxfId="4615" priority="3018" operator="containsText" text="URGENTE">
      <formula>NOT(ISERROR(SEARCH(("URGENTE"),(K1262))))</formula>
    </cfRule>
  </conditionalFormatting>
  <conditionalFormatting sqref="K1262">
    <cfRule type="containsText" dxfId="4614" priority="3019" operator="containsText" text="URGENTE">
      <formula>NOT(ISERROR(SEARCH(("URGENTE"),(K1262))))</formula>
    </cfRule>
  </conditionalFormatting>
  <conditionalFormatting sqref="K1262">
    <cfRule type="containsText" dxfId="4613" priority="3020" operator="containsText" text="URGENTE">
      <formula>NOT(ISERROR(SEARCH(("URGENTE"),(K1262))))</formula>
    </cfRule>
  </conditionalFormatting>
  <conditionalFormatting sqref="K1262">
    <cfRule type="containsText" dxfId="4612" priority="3021" operator="containsText" text="ENCERRADO">
      <formula>NOT(ISERROR(SEARCH(("ENCERRADO"),(K1262))))</formula>
    </cfRule>
  </conditionalFormatting>
  <conditionalFormatting sqref="K1262">
    <cfRule type="containsText" dxfId="4611" priority="3022" operator="containsText" text="PROVIDÊNCIAS">
      <formula>NOT(ISERROR(SEARCH(("PROVIDÊNCIAS"),(K1262))))</formula>
    </cfRule>
  </conditionalFormatting>
  <conditionalFormatting sqref="K1262">
    <cfRule type="containsText" dxfId="4610" priority="3023" operator="containsText" text="URGENTE">
      <formula>NOT(ISERROR(SEARCH(("URGENTE"),(K1262))))</formula>
    </cfRule>
  </conditionalFormatting>
  <conditionalFormatting sqref="K1262">
    <cfRule type="containsText" dxfId="4609" priority="3024" operator="containsText" text="VIGENTE">
      <formula>NOT(ISERROR(SEARCH(("VIGENTE"),(K1262))))</formula>
    </cfRule>
  </conditionalFormatting>
  <conditionalFormatting sqref="K1260">
    <cfRule type="containsText" dxfId="4608" priority="3025" operator="containsText" text="VIGENTE">
      <formula>NOT(ISERROR(SEARCH(("VIGENTE"),(K1260))))</formula>
    </cfRule>
  </conditionalFormatting>
  <conditionalFormatting sqref="K1260">
    <cfRule type="containsText" dxfId="4607" priority="3026" operator="containsText" text="URGENTE">
      <formula>NOT(ISERROR(SEARCH(("URGENTE"),(K1260))))</formula>
    </cfRule>
  </conditionalFormatting>
  <conditionalFormatting sqref="K1260">
    <cfRule type="containsText" dxfId="4606" priority="3027" operator="containsText" text="PROVIDÊNCIAS">
      <formula>NOT(ISERROR(SEARCH(("PROVIDÊNCIAS"),(K1260))))</formula>
    </cfRule>
  </conditionalFormatting>
  <conditionalFormatting sqref="K1260">
    <cfRule type="containsText" dxfId="4605" priority="3028" operator="containsText" text="ENCERRADO">
      <formula>NOT(ISERROR(SEARCH(("ENCERRADO"),(K1260))))</formula>
    </cfRule>
  </conditionalFormatting>
  <conditionalFormatting sqref="K1260">
    <cfRule type="containsText" dxfId="4604" priority="3029" operator="containsText" text="URGENTE">
      <formula>NOT(ISERROR(SEARCH(("URGENTE"),(K1260))))</formula>
    </cfRule>
  </conditionalFormatting>
  <conditionalFormatting sqref="K1260">
    <cfRule type="containsText" dxfId="4603" priority="3030" operator="containsText" text="URGENTE">
      <formula>NOT(ISERROR(SEARCH(("URGENTE"),(K1260))))</formula>
    </cfRule>
  </conditionalFormatting>
  <conditionalFormatting sqref="K1260">
    <cfRule type="containsText" dxfId="4602" priority="3031" operator="containsText" text="URGENTE">
      <formula>NOT(ISERROR(SEARCH(("URGENTE"),(K1260))))</formula>
    </cfRule>
  </conditionalFormatting>
  <conditionalFormatting sqref="K1260">
    <cfRule type="containsText" dxfId="4601" priority="3032" operator="containsText" text="VIGENTE">
      <formula>NOT(ISERROR(SEARCH(("VIGENTE"),(K1260))))</formula>
    </cfRule>
  </conditionalFormatting>
  <conditionalFormatting sqref="K1260">
    <cfRule type="containsText" dxfId="4600" priority="3033" operator="containsText" text="URGENTE">
      <formula>NOT(ISERROR(SEARCH(("URGENTE"),(K1260))))</formula>
    </cfRule>
  </conditionalFormatting>
  <conditionalFormatting sqref="K1260">
    <cfRule type="containsText" dxfId="4599" priority="3034" operator="containsText" text="PROVIDÊNCIAS">
      <formula>NOT(ISERROR(SEARCH(("PROVIDÊNCIAS"),(K1260))))</formula>
    </cfRule>
  </conditionalFormatting>
  <conditionalFormatting sqref="K1260">
    <cfRule type="containsText" dxfId="4598" priority="3035" operator="containsText" text="ENCERRADO">
      <formula>NOT(ISERROR(SEARCH(("ENCERRADO"),(K1260))))</formula>
    </cfRule>
  </conditionalFormatting>
  <conditionalFormatting sqref="K1260">
    <cfRule type="containsText" dxfId="4597" priority="3036" operator="containsText" text="URGENTE">
      <formula>NOT(ISERROR(SEARCH(("URGENTE"),(K1260))))</formula>
    </cfRule>
  </conditionalFormatting>
  <conditionalFormatting sqref="K1260">
    <cfRule type="containsText" dxfId="4596" priority="3037" operator="containsText" text="URGENTE">
      <formula>NOT(ISERROR(SEARCH(("URGENTE"),(K1260))))</formula>
    </cfRule>
  </conditionalFormatting>
  <conditionalFormatting sqref="K1260">
    <cfRule type="containsText" dxfId="4595" priority="3038" operator="containsText" text="URGENTE">
      <formula>NOT(ISERROR(SEARCH(("URGENTE"),(K1260))))</formula>
    </cfRule>
  </conditionalFormatting>
  <conditionalFormatting sqref="K1260">
    <cfRule type="containsText" dxfId="4594" priority="3039" operator="containsText" text="URGENTE">
      <formula>NOT(ISERROR(SEARCH(("URGENTE"),(K1260))))</formula>
    </cfRule>
  </conditionalFormatting>
  <conditionalFormatting sqref="K1260">
    <cfRule type="containsText" dxfId="4593" priority="3040" operator="containsText" text="URGENTE">
      <formula>NOT(ISERROR(SEARCH(("URGENTE"),(K1260))))</formula>
    </cfRule>
  </conditionalFormatting>
  <conditionalFormatting sqref="K1260">
    <cfRule type="containsText" dxfId="4592" priority="3041" operator="containsText" text="URGENTE">
      <formula>NOT(ISERROR(SEARCH(("URGENTE"),(K1260))))</formula>
    </cfRule>
  </conditionalFormatting>
  <conditionalFormatting sqref="K1260">
    <cfRule type="containsText" dxfId="4591" priority="3042" operator="containsText" text="ENCERRADO">
      <formula>NOT(ISERROR(SEARCH(("ENCERRADO"),(K1260))))</formula>
    </cfRule>
  </conditionalFormatting>
  <conditionalFormatting sqref="K1260">
    <cfRule type="containsText" dxfId="4590" priority="3043" operator="containsText" text="PROVIDÊNCIAS">
      <formula>NOT(ISERROR(SEARCH(("PROVIDÊNCIAS"),(K1260))))</formula>
    </cfRule>
  </conditionalFormatting>
  <conditionalFormatting sqref="K1260">
    <cfRule type="containsText" dxfId="4589" priority="3044" operator="containsText" text="URGENTE">
      <formula>NOT(ISERROR(SEARCH(("URGENTE"),(K1260))))</formula>
    </cfRule>
  </conditionalFormatting>
  <conditionalFormatting sqref="K1260">
    <cfRule type="containsText" dxfId="4588" priority="3045" operator="containsText" text="VIGENTE">
      <formula>NOT(ISERROR(SEARCH(("VIGENTE"),(K1260))))</formula>
    </cfRule>
  </conditionalFormatting>
  <conditionalFormatting sqref="K1243">
    <cfRule type="containsText" dxfId="4587" priority="3046" operator="containsText" text="VIGENTE">
      <formula>NOT(ISERROR(SEARCH(("VIGENTE"),(K1243))))</formula>
    </cfRule>
  </conditionalFormatting>
  <conditionalFormatting sqref="K1243">
    <cfRule type="containsText" dxfId="4586" priority="3047" operator="containsText" text="URGENTE">
      <formula>NOT(ISERROR(SEARCH(("URGENTE"),(K1243))))</formula>
    </cfRule>
  </conditionalFormatting>
  <conditionalFormatting sqref="K1243">
    <cfRule type="containsText" dxfId="4585" priority="3048" operator="containsText" text="PROVIDÊNCIAS">
      <formula>NOT(ISERROR(SEARCH(("PROVIDÊNCIAS"),(K1243))))</formula>
    </cfRule>
  </conditionalFormatting>
  <conditionalFormatting sqref="K1243">
    <cfRule type="containsText" dxfId="4584" priority="3049" operator="containsText" text="ENCERRADO">
      <formula>NOT(ISERROR(SEARCH(("ENCERRADO"),(K1243))))</formula>
    </cfRule>
  </conditionalFormatting>
  <conditionalFormatting sqref="K1243">
    <cfRule type="containsText" dxfId="4583" priority="3050" operator="containsText" text="URGENTE">
      <formula>NOT(ISERROR(SEARCH(("URGENTE"),(K1243))))</formula>
    </cfRule>
  </conditionalFormatting>
  <conditionalFormatting sqref="K1243">
    <cfRule type="containsText" dxfId="4582" priority="3051" operator="containsText" text="URGENTE">
      <formula>NOT(ISERROR(SEARCH(("URGENTE"),(K1243))))</formula>
    </cfRule>
  </conditionalFormatting>
  <conditionalFormatting sqref="K1243">
    <cfRule type="containsText" dxfId="4581" priority="3052" operator="containsText" text="URGENTE">
      <formula>NOT(ISERROR(SEARCH(("URGENTE"),(K1243))))</formula>
    </cfRule>
  </conditionalFormatting>
  <conditionalFormatting sqref="K1243">
    <cfRule type="containsText" dxfId="4580" priority="3053" operator="containsText" text="VIGENTE">
      <formula>NOT(ISERROR(SEARCH(("VIGENTE"),(K1243))))</formula>
    </cfRule>
  </conditionalFormatting>
  <conditionalFormatting sqref="K1243">
    <cfRule type="containsText" dxfId="4579" priority="3054" operator="containsText" text="URGENTE">
      <formula>NOT(ISERROR(SEARCH(("URGENTE"),(K1243))))</formula>
    </cfRule>
  </conditionalFormatting>
  <conditionalFormatting sqref="K1243">
    <cfRule type="containsText" dxfId="4578" priority="3055" operator="containsText" text="PROVIDÊNCIAS">
      <formula>NOT(ISERROR(SEARCH(("PROVIDÊNCIAS"),(K1243))))</formula>
    </cfRule>
  </conditionalFormatting>
  <conditionalFormatting sqref="K1243">
    <cfRule type="containsText" dxfId="4577" priority="3056" operator="containsText" text="ENCERRADO">
      <formula>NOT(ISERROR(SEARCH(("ENCERRADO"),(K1243))))</formula>
    </cfRule>
  </conditionalFormatting>
  <conditionalFormatting sqref="K1243">
    <cfRule type="containsText" dxfId="4576" priority="3057" operator="containsText" text="URGENTE">
      <formula>NOT(ISERROR(SEARCH(("URGENTE"),(K1243))))</formula>
    </cfRule>
  </conditionalFormatting>
  <conditionalFormatting sqref="K1243">
    <cfRule type="containsText" dxfId="4575" priority="3058" operator="containsText" text="URGENTE">
      <formula>NOT(ISERROR(SEARCH(("URGENTE"),(K1243))))</formula>
    </cfRule>
  </conditionalFormatting>
  <conditionalFormatting sqref="K1243">
    <cfRule type="containsText" dxfId="4574" priority="3059" operator="containsText" text="URGENTE">
      <formula>NOT(ISERROR(SEARCH(("URGENTE"),(K1243))))</formula>
    </cfRule>
  </conditionalFormatting>
  <conditionalFormatting sqref="K1243">
    <cfRule type="containsText" dxfId="4573" priority="3060" operator="containsText" text="URGENTE">
      <formula>NOT(ISERROR(SEARCH(("URGENTE"),(K1243))))</formula>
    </cfRule>
  </conditionalFormatting>
  <conditionalFormatting sqref="K1243">
    <cfRule type="containsText" dxfId="4572" priority="3061" operator="containsText" text="URGENTE">
      <formula>NOT(ISERROR(SEARCH(("URGENTE"),(K1243))))</formula>
    </cfRule>
  </conditionalFormatting>
  <conditionalFormatting sqref="K1243">
    <cfRule type="containsText" dxfId="4571" priority="3062" operator="containsText" text="URGENTE">
      <formula>NOT(ISERROR(SEARCH(("URGENTE"),(K1243))))</formula>
    </cfRule>
  </conditionalFormatting>
  <conditionalFormatting sqref="K1243">
    <cfRule type="containsText" dxfId="4570" priority="3063" operator="containsText" text="ENCERRADO">
      <formula>NOT(ISERROR(SEARCH(("ENCERRADO"),(K1243))))</formula>
    </cfRule>
  </conditionalFormatting>
  <conditionalFormatting sqref="K1243">
    <cfRule type="containsText" dxfId="4569" priority="3064" operator="containsText" text="PROVIDÊNCIAS">
      <formula>NOT(ISERROR(SEARCH(("PROVIDÊNCIAS"),(K1243))))</formula>
    </cfRule>
  </conditionalFormatting>
  <conditionalFormatting sqref="K1243">
    <cfRule type="containsText" dxfId="4568" priority="3065" operator="containsText" text="URGENTE">
      <formula>NOT(ISERROR(SEARCH(("URGENTE"),(K1243))))</formula>
    </cfRule>
  </conditionalFormatting>
  <conditionalFormatting sqref="K1243">
    <cfRule type="containsText" dxfId="4567" priority="3066" operator="containsText" text="VIGENTE">
      <formula>NOT(ISERROR(SEARCH(("VIGENTE"),(K1243))))</formula>
    </cfRule>
  </conditionalFormatting>
  <conditionalFormatting sqref="K1229">
    <cfRule type="containsText" dxfId="4566" priority="3067" operator="containsText" text="VIGENTE">
      <formula>NOT(ISERROR(SEARCH(("VIGENTE"),(K1229))))</formula>
    </cfRule>
  </conditionalFormatting>
  <conditionalFormatting sqref="K1229">
    <cfRule type="containsText" dxfId="4565" priority="3068" operator="containsText" text="URGENTE">
      <formula>NOT(ISERROR(SEARCH(("URGENTE"),(K1229))))</formula>
    </cfRule>
  </conditionalFormatting>
  <conditionalFormatting sqref="K1229">
    <cfRule type="containsText" dxfId="4564" priority="3069" operator="containsText" text="PROVIDÊNCIAS">
      <formula>NOT(ISERROR(SEARCH(("PROVIDÊNCIAS"),(K1229))))</formula>
    </cfRule>
  </conditionalFormatting>
  <conditionalFormatting sqref="K1229">
    <cfRule type="containsText" dxfId="4563" priority="3070" operator="containsText" text="ENCERRADO">
      <formula>NOT(ISERROR(SEARCH(("ENCERRADO"),(K1229))))</formula>
    </cfRule>
  </conditionalFormatting>
  <conditionalFormatting sqref="K1229">
    <cfRule type="containsText" dxfId="4562" priority="3071" operator="containsText" text="URGENTE">
      <formula>NOT(ISERROR(SEARCH(("URGENTE"),(K1229))))</formula>
    </cfRule>
  </conditionalFormatting>
  <conditionalFormatting sqref="K1229">
    <cfRule type="containsText" dxfId="4561" priority="3072" operator="containsText" text="URGENTE">
      <formula>NOT(ISERROR(SEARCH(("URGENTE"),(K1229))))</formula>
    </cfRule>
  </conditionalFormatting>
  <conditionalFormatting sqref="K1229">
    <cfRule type="containsText" dxfId="4560" priority="3073" operator="containsText" text="URGENTE">
      <formula>NOT(ISERROR(SEARCH(("URGENTE"),(K1229))))</formula>
    </cfRule>
  </conditionalFormatting>
  <conditionalFormatting sqref="K1229">
    <cfRule type="containsText" dxfId="4559" priority="3074" operator="containsText" text="VIGENTE">
      <formula>NOT(ISERROR(SEARCH(("VIGENTE"),(K1229))))</formula>
    </cfRule>
  </conditionalFormatting>
  <conditionalFormatting sqref="K1229">
    <cfRule type="containsText" dxfId="4558" priority="3075" operator="containsText" text="URGENTE">
      <formula>NOT(ISERROR(SEARCH(("URGENTE"),(K1229))))</formula>
    </cfRule>
  </conditionalFormatting>
  <conditionalFormatting sqref="K1229">
    <cfRule type="containsText" dxfId="4557" priority="3076" operator="containsText" text="PROVIDÊNCIAS">
      <formula>NOT(ISERROR(SEARCH(("PROVIDÊNCIAS"),(K1229))))</formula>
    </cfRule>
  </conditionalFormatting>
  <conditionalFormatting sqref="K1229">
    <cfRule type="containsText" dxfId="4556" priority="3077" operator="containsText" text="ENCERRADO">
      <formula>NOT(ISERROR(SEARCH(("ENCERRADO"),(K1229))))</formula>
    </cfRule>
  </conditionalFormatting>
  <conditionalFormatting sqref="K1229">
    <cfRule type="containsText" dxfId="4555" priority="3078" operator="containsText" text="URGENTE">
      <formula>NOT(ISERROR(SEARCH(("URGENTE"),(K1229))))</formula>
    </cfRule>
  </conditionalFormatting>
  <conditionalFormatting sqref="K1229">
    <cfRule type="containsText" dxfId="4554" priority="3079" operator="containsText" text="URGENTE">
      <formula>NOT(ISERROR(SEARCH(("URGENTE"),(K1229))))</formula>
    </cfRule>
  </conditionalFormatting>
  <conditionalFormatting sqref="K1229">
    <cfRule type="containsText" dxfId="4553" priority="3080" operator="containsText" text="URGENTE">
      <formula>NOT(ISERROR(SEARCH(("URGENTE"),(K1229))))</formula>
    </cfRule>
  </conditionalFormatting>
  <conditionalFormatting sqref="K1229">
    <cfRule type="containsText" dxfId="4552" priority="3081" operator="containsText" text="URGENTE">
      <formula>NOT(ISERROR(SEARCH(("URGENTE"),(K1229))))</formula>
    </cfRule>
  </conditionalFormatting>
  <conditionalFormatting sqref="K1229">
    <cfRule type="containsText" dxfId="4551" priority="3082" operator="containsText" text="URGENTE">
      <formula>NOT(ISERROR(SEARCH(("URGENTE"),(K1229))))</formula>
    </cfRule>
  </conditionalFormatting>
  <conditionalFormatting sqref="K1229">
    <cfRule type="containsText" dxfId="4550" priority="3083" operator="containsText" text="URGENTE">
      <formula>NOT(ISERROR(SEARCH(("URGENTE"),(K1229))))</formula>
    </cfRule>
  </conditionalFormatting>
  <conditionalFormatting sqref="K1229">
    <cfRule type="containsText" dxfId="4549" priority="3084" operator="containsText" text="ENCERRADO">
      <formula>NOT(ISERROR(SEARCH(("ENCERRADO"),(K1229))))</formula>
    </cfRule>
  </conditionalFormatting>
  <conditionalFormatting sqref="K1229">
    <cfRule type="containsText" dxfId="4548" priority="3085" operator="containsText" text="PROVIDÊNCIAS">
      <formula>NOT(ISERROR(SEARCH(("PROVIDÊNCIAS"),(K1229))))</formula>
    </cfRule>
  </conditionalFormatting>
  <conditionalFormatting sqref="K1229">
    <cfRule type="containsText" dxfId="4547" priority="3086" operator="containsText" text="URGENTE">
      <formula>NOT(ISERROR(SEARCH(("URGENTE"),(K1229))))</formula>
    </cfRule>
  </conditionalFormatting>
  <conditionalFormatting sqref="K1229">
    <cfRule type="containsText" dxfId="4546" priority="3087" operator="containsText" text="VIGENTE">
      <formula>NOT(ISERROR(SEARCH(("VIGENTE"),(K1229))))</formula>
    </cfRule>
  </conditionalFormatting>
  <conditionalFormatting sqref="K1193">
    <cfRule type="containsText" dxfId="4545" priority="3088" operator="containsText" text="VIGENTE">
      <formula>NOT(ISERROR(SEARCH(("VIGENTE"),(K1193))))</formula>
    </cfRule>
  </conditionalFormatting>
  <conditionalFormatting sqref="K1193">
    <cfRule type="containsText" dxfId="4544" priority="3089" operator="containsText" text="URGENTE">
      <formula>NOT(ISERROR(SEARCH(("URGENTE"),(K1193))))</formula>
    </cfRule>
  </conditionalFormatting>
  <conditionalFormatting sqref="K1193">
    <cfRule type="containsText" dxfId="4543" priority="3090" operator="containsText" text="PROVIDÊNCIAS">
      <formula>NOT(ISERROR(SEARCH(("PROVIDÊNCIAS"),(K1193))))</formula>
    </cfRule>
  </conditionalFormatting>
  <conditionalFormatting sqref="K1193">
    <cfRule type="containsText" dxfId="4542" priority="3091" operator="containsText" text="ENCERRADO">
      <formula>NOT(ISERROR(SEARCH(("ENCERRADO"),(K1193))))</formula>
    </cfRule>
  </conditionalFormatting>
  <conditionalFormatting sqref="K1193">
    <cfRule type="containsText" dxfId="4541" priority="3092" operator="containsText" text="URGENTE">
      <formula>NOT(ISERROR(SEARCH(("URGENTE"),(K1193))))</formula>
    </cfRule>
  </conditionalFormatting>
  <conditionalFormatting sqref="K1193">
    <cfRule type="containsText" dxfId="4540" priority="3093" operator="containsText" text="URGENTE">
      <formula>NOT(ISERROR(SEARCH(("URGENTE"),(K1193))))</formula>
    </cfRule>
  </conditionalFormatting>
  <conditionalFormatting sqref="K1193">
    <cfRule type="containsText" dxfId="4539" priority="3094" operator="containsText" text="URGENTE">
      <formula>NOT(ISERROR(SEARCH(("URGENTE"),(K1193))))</formula>
    </cfRule>
  </conditionalFormatting>
  <conditionalFormatting sqref="K1193">
    <cfRule type="containsText" dxfId="4538" priority="3095" operator="containsText" text="VIGENTE">
      <formula>NOT(ISERROR(SEARCH(("VIGENTE"),(K1193))))</formula>
    </cfRule>
  </conditionalFormatting>
  <conditionalFormatting sqref="K1193">
    <cfRule type="containsText" dxfId="4537" priority="3096" operator="containsText" text="URGENTE">
      <formula>NOT(ISERROR(SEARCH(("URGENTE"),(K1193))))</formula>
    </cfRule>
  </conditionalFormatting>
  <conditionalFormatting sqref="K1193">
    <cfRule type="containsText" dxfId="4536" priority="3097" operator="containsText" text="PROVIDÊNCIAS">
      <formula>NOT(ISERROR(SEARCH(("PROVIDÊNCIAS"),(K1193))))</formula>
    </cfRule>
  </conditionalFormatting>
  <conditionalFormatting sqref="K1193">
    <cfRule type="containsText" dxfId="4535" priority="3098" operator="containsText" text="ENCERRADO">
      <formula>NOT(ISERROR(SEARCH(("ENCERRADO"),(K1193))))</formula>
    </cfRule>
  </conditionalFormatting>
  <conditionalFormatting sqref="K1193">
    <cfRule type="containsText" dxfId="4534" priority="3099" operator="containsText" text="URGENTE">
      <formula>NOT(ISERROR(SEARCH(("URGENTE"),(K1193))))</formula>
    </cfRule>
  </conditionalFormatting>
  <conditionalFormatting sqref="K1193">
    <cfRule type="containsText" dxfId="4533" priority="3100" operator="containsText" text="URGENTE">
      <formula>NOT(ISERROR(SEARCH(("URGENTE"),(K1193))))</formula>
    </cfRule>
  </conditionalFormatting>
  <conditionalFormatting sqref="K1193">
    <cfRule type="containsText" dxfId="4532" priority="3101" operator="containsText" text="URGENTE">
      <formula>NOT(ISERROR(SEARCH(("URGENTE"),(K1193))))</formula>
    </cfRule>
  </conditionalFormatting>
  <conditionalFormatting sqref="K1193">
    <cfRule type="containsText" dxfId="4531" priority="3102" operator="containsText" text="URGENTE">
      <formula>NOT(ISERROR(SEARCH(("URGENTE"),(K1193))))</formula>
    </cfRule>
  </conditionalFormatting>
  <conditionalFormatting sqref="K1193">
    <cfRule type="containsText" dxfId="4530" priority="3103" operator="containsText" text="URGENTE">
      <formula>NOT(ISERROR(SEARCH(("URGENTE"),(K1193))))</formula>
    </cfRule>
  </conditionalFormatting>
  <conditionalFormatting sqref="K1193">
    <cfRule type="containsText" dxfId="4529" priority="3104" operator="containsText" text="URGENTE">
      <formula>NOT(ISERROR(SEARCH(("URGENTE"),(K1193))))</formula>
    </cfRule>
  </conditionalFormatting>
  <conditionalFormatting sqref="K1193">
    <cfRule type="containsText" dxfId="4528" priority="3105" operator="containsText" text="ENCERRADO">
      <formula>NOT(ISERROR(SEARCH(("ENCERRADO"),(K1193))))</formula>
    </cfRule>
  </conditionalFormatting>
  <conditionalFormatting sqref="K1193">
    <cfRule type="containsText" dxfId="4527" priority="3106" operator="containsText" text="PROVIDÊNCIAS">
      <formula>NOT(ISERROR(SEARCH(("PROVIDÊNCIAS"),(K1193))))</formula>
    </cfRule>
  </conditionalFormatting>
  <conditionalFormatting sqref="K1193">
    <cfRule type="containsText" dxfId="4526" priority="3107" operator="containsText" text="URGENTE">
      <formula>NOT(ISERROR(SEARCH(("URGENTE"),(K1193))))</formula>
    </cfRule>
  </conditionalFormatting>
  <conditionalFormatting sqref="K1193">
    <cfRule type="containsText" dxfId="4525" priority="3108" operator="containsText" text="VIGENTE">
      <formula>NOT(ISERROR(SEARCH(("VIGENTE"),(K1193))))</formula>
    </cfRule>
  </conditionalFormatting>
  <conditionalFormatting sqref="K1140">
    <cfRule type="containsText" dxfId="4524" priority="3109" operator="containsText" text="VIGENTE">
      <formula>NOT(ISERROR(SEARCH(("VIGENTE"),(K1140))))</formula>
    </cfRule>
  </conditionalFormatting>
  <conditionalFormatting sqref="K1140">
    <cfRule type="containsText" dxfId="4523" priority="3110" operator="containsText" text="URGENTE">
      <formula>NOT(ISERROR(SEARCH(("URGENTE"),(K1140))))</formula>
    </cfRule>
  </conditionalFormatting>
  <conditionalFormatting sqref="K1140">
    <cfRule type="containsText" dxfId="4522" priority="3111" operator="containsText" text="PROVIDÊNCIAS">
      <formula>NOT(ISERROR(SEARCH(("PROVIDÊNCIAS"),(K1140))))</formula>
    </cfRule>
  </conditionalFormatting>
  <conditionalFormatting sqref="K1140">
    <cfRule type="containsText" dxfId="4521" priority="3112" operator="containsText" text="ENCERRADO">
      <formula>NOT(ISERROR(SEARCH(("ENCERRADO"),(K1140))))</formula>
    </cfRule>
  </conditionalFormatting>
  <conditionalFormatting sqref="K1140">
    <cfRule type="containsText" dxfId="4520" priority="3113" operator="containsText" text="URGENTE">
      <formula>NOT(ISERROR(SEARCH(("URGENTE"),(K1140))))</formula>
    </cfRule>
  </conditionalFormatting>
  <conditionalFormatting sqref="K1140">
    <cfRule type="containsText" dxfId="4519" priority="3114" operator="containsText" text="URGENTE">
      <formula>NOT(ISERROR(SEARCH(("URGENTE"),(K1140))))</formula>
    </cfRule>
  </conditionalFormatting>
  <conditionalFormatting sqref="K1140">
    <cfRule type="containsText" dxfId="4518" priority="3115" operator="containsText" text="URGENTE">
      <formula>NOT(ISERROR(SEARCH(("URGENTE"),(K1140))))</formula>
    </cfRule>
  </conditionalFormatting>
  <conditionalFormatting sqref="K1140">
    <cfRule type="containsText" dxfId="4517" priority="3116" operator="containsText" text="VIGENTE">
      <formula>NOT(ISERROR(SEARCH(("VIGENTE"),(K1140))))</formula>
    </cfRule>
  </conditionalFormatting>
  <conditionalFormatting sqref="K1140">
    <cfRule type="containsText" dxfId="4516" priority="3117" operator="containsText" text="URGENTE">
      <formula>NOT(ISERROR(SEARCH(("URGENTE"),(K1140))))</formula>
    </cfRule>
  </conditionalFormatting>
  <conditionalFormatting sqref="K1140">
    <cfRule type="containsText" dxfId="4515" priority="3118" operator="containsText" text="PROVIDÊNCIAS">
      <formula>NOT(ISERROR(SEARCH(("PROVIDÊNCIAS"),(K1140))))</formula>
    </cfRule>
  </conditionalFormatting>
  <conditionalFormatting sqref="K1140">
    <cfRule type="containsText" dxfId="4514" priority="3119" operator="containsText" text="ENCERRADO">
      <formula>NOT(ISERROR(SEARCH(("ENCERRADO"),(K1140))))</formula>
    </cfRule>
  </conditionalFormatting>
  <conditionalFormatting sqref="K1140">
    <cfRule type="containsText" dxfId="4513" priority="3120" operator="containsText" text="URGENTE">
      <formula>NOT(ISERROR(SEARCH(("URGENTE"),(K1140))))</formula>
    </cfRule>
  </conditionalFormatting>
  <conditionalFormatting sqref="K1140">
    <cfRule type="containsText" dxfId="4512" priority="3121" operator="containsText" text="URGENTE">
      <formula>NOT(ISERROR(SEARCH(("URGENTE"),(K1140))))</formula>
    </cfRule>
  </conditionalFormatting>
  <conditionalFormatting sqref="K1140">
    <cfRule type="containsText" dxfId="4511" priority="3122" operator="containsText" text="URGENTE">
      <formula>NOT(ISERROR(SEARCH(("URGENTE"),(K1140))))</formula>
    </cfRule>
  </conditionalFormatting>
  <conditionalFormatting sqref="K1140">
    <cfRule type="containsText" dxfId="4510" priority="3123" operator="containsText" text="URGENTE">
      <formula>NOT(ISERROR(SEARCH(("URGENTE"),(K1140))))</formula>
    </cfRule>
  </conditionalFormatting>
  <conditionalFormatting sqref="K1140">
    <cfRule type="containsText" dxfId="4509" priority="3124" operator="containsText" text="URGENTE">
      <formula>NOT(ISERROR(SEARCH(("URGENTE"),(K1140))))</formula>
    </cfRule>
  </conditionalFormatting>
  <conditionalFormatting sqref="K1140">
    <cfRule type="containsText" dxfId="4508" priority="3125" operator="containsText" text="URGENTE">
      <formula>NOT(ISERROR(SEARCH(("URGENTE"),(K1140))))</formula>
    </cfRule>
  </conditionalFormatting>
  <conditionalFormatting sqref="K1140">
    <cfRule type="containsText" dxfId="4507" priority="3126" operator="containsText" text="ENCERRADO">
      <formula>NOT(ISERROR(SEARCH(("ENCERRADO"),(K1140))))</formula>
    </cfRule>
  </conditionalFormatting>
  <conditionalFormatting sqref="K1140">
    <cfRule type="containsText" dxfId="4506" priority="3127" operator="containsText" text="PROVIDÊNCIAS">
      <formula>NOT(ISERROR(SEARCH(("PROVIDÊNCIAS"),(K1140))))</formula>
    </cfRule>
  </conditionalFormatting>
  <conditionalFormatting sqref="K1140">
    <cfRule type="containsText" dxfId="4505" priority="3128" operator="containsText" text="URGENTE">
      <formula>NOT(ISERROR(SEARCH(("URGENTE"),(K1140))))</formula>
    </cfRule>
  </conditionalFormatting>
  <conditionalFormatting sqref="K1140">
    <cfRule type="containsText" dxfId="4504" priority="3129" operator="containsText" text="VIGENTE">
      <formula>NOT(ISERROR(SEARCH(("VIGENTE"),(K1140))))</formula>
    </cfRule>
  </conditionalFormatting>
  <conditionalFormatting sqref="K747:L747 N747:P747">
    <cfRule type="containsText" dxfId="4503" priority="3130" operator="containsText" text="VIGENTE">
      <formula>NOT(ISERROR(SEARCH(("VIGENTE"),(K747))))</formula>
    </cfRule>
  </conditionalFormatting>
  <conditionalFormatting sqref="K747:L747 N747:P747">
    <cfRule type="containsText" dxfId="4502" priority="3131" operator="containsText" text="URGENTE">
      <formula>NOT(ISERROR(SEARCH(("URGENTE"),(K747))))</formula>
    </cfRule>
  </conditionalFormatting>
  <conditionalFormatting sqref="K747:L747 N747:P747">
    <cfRule type="containsText" dxfId="4501" priority="3132" operator="containsText" text="PROVIDÊNCIAS">
      <formula>NOT(ISERROR(SEARCH(("PROVIDÊNCIAS"),(K747))))</formula>
    </cfRule>
  </conditionalFormatting>
  <conditionalFormatting sqref="K747:L747 N747:P747">
    <cfRule type="containsText" dxfId="4500" priority="3133" operator="containsText" text="ENCERRADO">
      <formula>NOT(ISERROR(SEARCH(("ENCERRADO"),(K747))))</formula>
    </cfRule>
  </conditionalFormatting>
  <conditionalFormatting sqref="K747:L747 N747:P747">
    <cfRule type="containsText" dxfId="4499" priority="3134" operator="containsText" text="URGENTE">
      <formula>NOT(ISERROR(SEARCH(("URGENTE"),(K747))))</formula>
    </cfRule>
  </conditionalFormatting>
  <conditionalFormatting sqref="K747:L747 N747:P747">
    <cfRule type="containsText" dxfId="4498" priority="3135" operator="containsText" text="URGENTE">
      <formula>NOT(ISERROR(SEARCH(("URGENTE"),(K747))))</formula>
    </cfRule>
  </conditionalFormatting>
  <conditionalFormatting sqref="K747:L747 N747:P747">
    <cfRule type="containsText" dxfId="4497" priority="3136" operator="containsText" text="URGENTE">
      <formula>NOT(ISERROR(SEARCH(("URGENTE"),(K747))))</formula>
    </cfRule>
  </conditionalFormatting>
  <conditionalFormatting sqref="K747">
    <cfRule type="containsText" dxfId="4496" priority="3137" operator="containsText" text="VIGENTE">
      <formula>NOT(ISERROR(SEARCH(("VIGENTE"),(K747))))</formula>
    </cfRule>
  </conditionalFormatting>
  <conditionalFormatting sqref="K747">
    <cfRule type="containsText" dxfId="4495" priority="3138" operator="containsText" text="URGENTE">
      <formula>NOT(ISERROR(SEARCH(("URGENTE"),(K747))))</formula>
    </cfRule>
  </conditionalFormatting>
  <conditionalFormatting sqref="K747">
    <cfRule type="containsText" dxfId="4494" priority="3139" operator="containsText" text="PROVIDÊNCIAS">
      <formula>NOT(ISERROR(SEARCH(("PROVIDÊNCIAS"),(K747))))</formula>
    </cfRule>
  </conditionalFormatting>
  <conditionalFormatting sqref="K747">
    <cfRule type="containsText" dxfId="4493" priority="3140" operator="containsText" text="ENCERRADO">
      <formula>NOT(ISERROR(SEARCH(("ENCERRADO"),(K747))))</formula>
    </cfRule>
  </conditionalFormatting>
  <conditionalFormatting sqref="K747">
    <cfRule type="containsText" dxfId="4492" priority="3141" operator="containsText" text="URGENTE">
      <formula>NOT(ISERROR(SEARCH(("URGENTE"),(K747))))</formula>
    </cfRule>
  </conditionalFormatting>
  <conditionalFormatting sqref="K747">
    <cfRule type="containsText" dxfId="4491" priority="3142" operator="containsText" text="URGENTE">
      <formula>NOT(ISERROR(SEARCH(("URGENTE"),(K747))))</formula>
    </cfRule>
  </conditionalFormatting>
  <conditionalFormatting sqref="K747">
    <cfRule type="containsText" dxfId="4490" priority="3143" operator="containsText" text="URGENTE">
      <formula>NOT(ISERROR(SEARCH(("URGENTE"),(K747))))</formula>
    </cfRule>
  </conditionalFormatting>
  <conditionalFormatting sqref="K747">
    <cfRule type="containsText" dxfId="4489" priority="3144" operator="containsText" text="URGENTE">
      <formula>NOT(ISERROR(SEARCH(("URGENTE"),(K747))))</formula>
    </cfRule>
  </conditionalFormatting>
  <conditionalFormatting sqref="K747">
    <cfRule type="containsText" dxfId="4488" priority="3145" operator="containsText" text="URGENTE">
      <formula>NOT(ISERROR(SEARCH(("URGENTE"),(K747))))</formula>
    </cfRule>
  </conditionalFormatting>
  <conditionalFormatting sqref="K747">
    <cfRule type="containsText" dxfId="4487" priority="3146" operator="containsText" text="URGENTE">
      <formula>NOT(ISERROR(SEARCH(("URGENTE"),(K747))))</formula>
    </cfRule>
  </conditionalFormatting>
  <conditionalFormatting sqref="K747">
    <cfRule type="containsText" dxfId="4486" priority="3147" operator="containsText" text="ENCERRADO">
      <formula>NOT(ISERROR(SEARCH(("ENCERRADO"),(K747))))</formula>
    </cfRule>
  </conditionalFormatting>
  <conditionalFormatting sqref="K747">
    <cfRule type="containsText" dxfId="4485" priority="3148" operator="containsText" text="PROVIDÊNCIAS">
      <formula>NOT(ISERROR(SEARCH(("PROVIDÊNCIAS"),(K747))))</formula>
    </cfRule>
  </conditionalFormatting>
  <conditionalFormatting sqref="K747">
    <cfRule type="containsText" dxfId="4484" priority="3149" operator="containsText" text="URGENTE">
      <formula>NOT(ISERROR(SEARCH(("URGENTE"),(K747))))</formula>
    </cfRule>
  </conditionalFormatting>
  <conditionalFormatting sqref="K747">
    <cfRule type="containsText" dxfId="4483" priority="3150" operator="containsText" text="VIGENTE">
      <formula>NOT(ISERROR(SEARCH(("VIGENTE"),(K747))))</formula>
    </cfRule>
  </conditionalFormatting>
  <conditionalFormatting sqref="K483 L483 N483:P483">
    <cfRule type="containsText" dxfId="4482" priority="3151" operator="containsText" text="VIGENTE">
      <formula>NOT(ISERROR(SEARCH(("VIGENTE"),(K483))))</formula>
    </cfRule>
  </conditionalFormatting>
  <conditionalFormatting sqref="K483 L483 N483:P483">
    <cfRule type="containsText" dxfId="4481" priority="3152" operator="containsText" text="URGENTE">
      <formula>NOT(ISERROR(SEARCH(("URGENTE"),(K483))))</formula>
    </cfRule>
  </conditionalFormatting>
  <conditionalFormatting sqref="K483 L483 N483:P483">
    <cfRule type="containsText" dxfId="4480" priority="3153" operator="containsText" text="PROVIDÊNCIAS">
      <formula>NOT(ISERROR(SEARCH(("PROVIDÊNCIAS"),(K483))))</formula>
    </cfRule>
  </conditionalFormatting>
  <conditionalFormatting sqref="K483 L483 N483:P483">
    <cfRule type="containsText" dxfId="4479" priority="3154" operator="containsText" text="ENCERRADO">
      <formula>NOT(ISERROR(SEARCH(("ENCERRADO"),(K483))))</formula>
    </cfRule>
  </conditionalFormatting>
  <conditionalFormatting sqref="K483 L483 N483:P483">
    <cfRule type="containsText" dxfId="4478" priority="3155" operator="containsText" text="URGENTE">
      <formula>NOT(ISERROR(SEARCH(("URGENTE"),(K483))))</formula>
    </cfRule>
  </conditionalFormatting>
  <conditionalFormatting sqref="K483 L483 N483:P483">
    <cfRule type="containsText" dxfId="4477" priority="3156" operator="containsText" text="URGENTE">
      <formula>NOT(ISERROR(SEARCH(("URGENTE"),(K483))))</formula>
    </cfRule>
  </conditionalFormatting>
  <conditionalFormatting sqref="K483 L483 N483:P483">
    <cfRule type="containsText" dxfId="4476" priority="3157" operator="containsText" text="URGENTE">
      <formula>NOT(ISERROR(SEARCH(("URGENTE"),(K483))))</formula>
    </cfRule>
  </conditionalFormatting>
  <conditionalFormatting sqref="K483">
    <cfRule type="containsText" dxfId="4475" priority="3158" operator="containsText" text="VIGENTE">
      <formula>NOT(ISERROR(SEARCH(("VIGENTE"),(K483))))</formula>
    </cfRule>
  </conditionalFormatting>
  <conditionalFormatting sqref="K483">
    <cfRule type="containsText" dxfId="4474" priority="3159" operator="containsText" text="URGENTE">
      <formula>NOT(ISERROR(SEARCH(("URGENTE"),(K483))))</formula>
    </cfRule>
  </conditionalFormatting>
  <conditionalFormatting sqref="K483">
    <cfRule type="containsText" dxfId="4473" priority="3160" operator="containsText" text="PROVIDÊNCIAS">
      <formula>NOT(ISERROR(SEARCH(("PROVIDÊNCIAS"),(K483))))</formula>
    </cfRule>
  </conditionalFormatting>
  <conditionalFormatting sqref="K483">
    <cfRule type="containsText" dxfId="4472" priority="3161" operator="containsText" text="ENCERRADO">
      <formula>NOT(ISERROR(SEARCH(("ENCERRADO"),(K483))))</formula>
    </cfRule>
  </conditionalFormatting>
  <conditionalFormatting sqref="K483">
    <cfRule type="containsText" dxfId="4471" priority="3162" operator="containsText" text="URGENTE">
      <formula>NOT(ISERROR(SEARCH(("URGENTE"),(K483))))</formula>
    </cfRule>
  </conditionalFormatting>
  <conditionalFormatting sqref="K483">
    <cfRule type="containsText" dxfId="4470" priority="3163" operator="containsText" text="URGENTE">
      <formula>NOT(ISERROR(SEARCH(("URGENTE"),(K483))))</formula>
    </cfRule>
  </conditionalFormatting>
  <conditionalFormatting sqref="K483">
    <cfRule type="containsText" dxfId="4469" priority="3164" operator="containsText" text="URGENTE">
      <formula>NOT(ISERROR(SEARCH(("URGENTE"),(K483))))</formula>
    </cfRule>
  </conditionalFormatting>
  <conditionalFormatting sqref="K483">
    <cfRule type="containsText" dxfId="4468" priority="3165" operator="containsText" text="URGENTE">
      <formula>NOT(ISERROR(SEARCH(("URGENTE"),(K483))))</formula>
    </cfRule>
  </conditionalFormatting>
  <conditionalFormatting sqref="K483">
    <cfRule type="containsText" dxfId="4467" priority="3166" operator="containsText" text="URGENTE">
      <formula>NOT(ISERROR(SEARCH(("URGENTE"),(K483))))</formula>
    </cfRule>
  </conditionalFormatting>
  <conditionalFormatting sqref="K483">
    <cfRule type="containsText" dxfId="4466" priority="3167" operator="containsText" text="URGENTE">
      <formula>NOT(ISERROR(SEARCH(("URGENTE"),(K483))))</formula>
    </cfRule>
  </conditionalFormatting>
  <conditionalFormatting sqref="K483">
    <cfRule type="containsText" dxfId="4465" priority="3168" operator="containsText" text="ENCERRADO">
      <formula>NOT(ISERROR(SEARCH(("ENCERRADO"),(K483))))</formula>
    </cfRule>
  </conditionalFormatting>
  <conditionalFormatting sqref="K483">
    <cfRule type="containsText" dxfId="4464" priority="3169" operator="containsText" text="PROVIDÊNCIAS">
      <formula>NOT(ISERROR(SEARCH(("PROVIDÊNCIAS"),(K483))))</formula>
    </cfRule>
  </conditionalFormatting>
  <conditionalFormatting sqref="K483">
    <cfRule type="containsText" dxfId="4463" priority="3170" operator="containsText" text="URGENTE">
      <formula>NOT(ISERROR(SEARCH(("URGENTE"),(K483))))</formula>
    </cfRule>
  </conditionalFormatting>
  <conditionalFormatting sqref="K483">
    <cfRule type="containsText" dxfId="4462" priority="3171" operator="containsText" text="VIGENTE">
      <formula>NOT(ISERROR(SEARCH(("VIGENTE"),(K483))))</formula>
    </cfRule>
  </conditionalFormatting>
  <conditionalFormatting sqref="K1270">
    <cfRule type="containsText" dxfId="4461" priority="3172" operator="containsText" text="VIGENTE">
      <formula>NOT(ISERROR(SEARCH(("VIGENTE"),(K1270))))</formula>
    </cfRule>
  </conditionalFormatting>
  <conditionalFormatting sqref="K1270">
    <cfRule type="containsText" dxfId="4460" priority="3173" operator="containsText" text="URGENTE">
      <formula>NOT(ISERROR(SEARCH(("URGENTE"),(K1270))))</formula>
    </cfRule>
  </conditionalFormatting>
  <conditionalFormatting sqref="K1270">
    <cfRule type="containsText" dxfId="4459" priority="3174" operator="containsText" text="PROVIDÊNCIAS">
      <formula>NOT(ISERROR(SEARCH(("PROVIDÊNCIAS"),(K1270))))</formula>
    </cfRule>
  </conditionalFormatting>
  <conditionalFormatting sqref="K1270">
    <cfRule type="containsText" dxfId="4458" priority="3175" operator="containsText" text="ENCERRADO">
      <formula>NOT(ISERROR(SEARCH(("ENCERRADO"),(K1270))))</formula>
    </cfRule>
  </conditionalFormatting>
  <conditionalFormatting sqref="K1270">
    <cfRule type="containsText" dxfId="4457" priority="3176" operator="containsText" text="URGENTE">
      <formula>NOT(ISERROR(SEARCH(("URGENTE"),(K1270))))</formula>
    </cfRule>
  </conditionalFormatting>
  <conditionalFormatting sqref="K1270">
    <cfRule type="containsText" dxfId="4456" priority="3177" operator="containsText" text="URGENTE">
      <formula>NOT(ISERROR(SEARCH(("URGENTE"),(K1270))))</formula>
    </cfRule>
  </conditionalFormatting>
  <conditionalFormatting sqref="K1270">
    <cfRule type="containsText" dxfId="4455" priority="3178" operator="containsText" text="URGENTE">
      <formula>NOT(ISERROR(SEARCH(("URGENTE"),(K1270))))</formula>
    </cfRule>
  </conditionalFormatting>
  <conditionalFormatting sqref="K1270">
    <cfRule type="containsText" dxfId="4454" priority="3179" operator="containsText" text="VIGENTE">
      <formula>NOT(ISERROR(SEARCH(("VIGENTE"),(K1270))))</formula>
    </cfRule>
  </conditionalFormatting>
  <conditionalFormatting sqref="K1270">
    <cfRule type="containsText" dxfId="4453" priority="3180" operator="containsText" text="URGENTE">
      <formula>NOT(ISERROR(SEARCH(("URGENTE"),(K1270))))</formula>
    </cfRule>
  </conditionalFormatting>
  <conditionalFormatting sqref="K1270">
    <cfRule type="containsText" dxfId="4452" priority="3181" operator="containsText" text="PROVIDÊNCIAS">
      <formula>NOT(ISERROR(SEARCH(("PROVIDÊNCIAS"),(K1270))))</formula>
    </cfRule>
  </conditionalFormatting>
  <conditionalFormatting sqref="K1270">
    <cfRule type="containsText" dxfId="4451" priority="3182" operator="containsText" text="ENCERRADO">
      <formula>NOT(ISERROR(SEARCH(("ENCERRADO"),(K1270))))</formula>
    </cfRule>
  </conditionalFormatting>
  <conditionalFormatting sqref="K1270">
    <cfRule type="containsText" dxfId="4450" priority="3183" operator="containsText" text="URGENTE">
      <formula>NOT(ISERROR(SEARCH(("URGENTE"),(K1270))))</formula>
    </cfRule>
  </conditionalFormatting>
  <conditionalFormatting sqref="K1270">
    <cfRule type="containsText" dxfId="4449" priority="3184" operator="containsText" text="URGENTE">
      <formula>NOT(ISERROR(SEARCH(("URGENTE"),(K1270))))</formula>
    </cfRule>
  </conditionalFormatting>
  <conditionalFormatting sqref="K1270">
    <cfRule type="containsText" dxfId="4448" priority="3185" operator="containsText" text="URGENTE">
      <formula>NOT(ISERROR(SEARCH(("URGENTE"),(K1270))))</formula>
    </cfRule>
  </conditionalFormatting>
  <conditionalFormatting sqref="K1270">
    <cfRule type="containsText" dxfId="4447" priority="3186" operator="containsText" text="URGENTE">
      <formula>NOT(ISERROR(SEARCH(("URGENTE"),(K1270))))</formula>
    </cfRule>
  </conditionalFormatting>
  <conditionalFormatting sqref="K1270">
    <cfRule type="containsText" dxfId="4446" priority="3187" operator="containsText" text="URGENTE">
      <formula>NOT(ISERROR(SEARCH(("URGENTE"),(K1270))))</formula>
    </cfRule>
  </conditionalFormatting>
  <conditionalFormatting sqref="K1270">
    <cfRule type="containsText" dxfId="4445" priority="3188" operator="containsText" text="URGENTE">
      <formula>NOT(ISERROR(SEARCH(("URGENTE"),(K1270))))</formula>
    </cfRule>
  </conditionalFormatting>
  <conditionalFormatting sqref="K1270">
    <cfRule type="containsText" dxfId="4444" priority="3189" operator="containsText" text="ENCERRADO">
      <formula>NOT(ISERROR(SEARCH(("ENCERRADO"),(K1270))))</formula>
    </cfRule>
  </conditionalFormatting>
  <conditionalFormatting sqref="K1270">
    <cfRule type="containsText" dxfId="4443" priority="3190" operator="containsText" text="PROVIDÊNCIAS">
      <formula>NOT(ISERROR(SEARCH(("PROVIDÊNCIAS"),(K1270))))</formula>
    </cfRule>
  </conditionalFormatting>
  <conditionalFormatting sqref="K1270">
    <cfRule type="containsText" dxfId="4442" priority="3191" operator="containsText" text="URGENTE">
      <formula>NOT(ISERROR(SEARCH(("URGENTE"),(K1270))))</formula>
    </cfRule>
  </conditionalFormatting>
  <conditionalFormatting sqref="K1270">
    <cfRule type="containsText" dxfId="4441" priority="3192" operator="containsText" text="VIGENTE">
      <formula>NOT(ISERROR(SEARCH(("VIGENTE"),(K1270))))</formula>
    </cfRule>
  </conditionalFormatting>
  <conditionalFormatting sqref="K1269">
    <cfRule type="containsText" dxfId="4440" priority="3193" operator="containsText" text="VIGENTE">
      <formula>NOT(ISERROR(SEARCH(("VIGENTE"),(K1269))))</formula>
    </cfRule>
  </conditionalFormatting>
  <conditionalFormatting sqref="K1269">
    <cfRule type="containsText" dxfId="4439" priority="3194" operator="containsText" text="URGENTE">
      <formula>NOT(ISERROR(SEARCH(("URGENTE"),(K1269))))</formula>
    </cfRule>
  </conditionalFormatting>
  <conditionalFormatting sqref="K1269">
    <cfRule type="containsText" dxfId="4438" priority="3195" operator="containsText" text="PROVIDÊNCIAS">
      <formula>NOT(ISERROR(SEARCH(("PROVIDÊNCIAS"),(K1269))))</formula>
    </cfRule>
  </conditionalFormatting>
  <conditionalFormatting sqref="K1269">
    <cfRule type="containsText" dxfId="4437" priority="3196" operator="containsText" text="ENCERRADO">
      <formula>NOT(ISERROR(SEARCH(("ENCERRADO"),(K1269))))</formula>
    </cfRule>
  </conditionalFormatting>
  <conditionalFormatting sqref="K1269">
    <cfRule type="containsText" dxfId="4436" priority="3197" operator="containsText" text="URGENTE">
      <formula>NOT(ISERROR(SEARCH(("URGENTE"),(K1269))))</formula>
    </cfRule>
  </conditionalFormatting>
  <conditionalFormatting sqref="K1269">
    <cfRule type="containsText" dxfId="4435" priority="3198" operator="containsText" text="URGENTE">
      <formula>NOT(ISERROR(SEARCH(("URGENTE"),(K1269))))</formula>
    </cfRule>
  </conditionalFormatting>
  <conditionalFormatting sqref="K1269">
    <cfRule type="containsText" dxfId="4434" priority="3199" operator="containsText" text="URGENTE">
      <formula>NOT(ISERROR(SEARCH(("URGENTE"),(K1269))))</formula>
    </cfRule>
  </conditionalFormatting>
  <conditionalFormatting sqref="K1269">
    <cfRule type="containsText" dxfId="4433" priority="3200" operator="containsText" text="VIGENTE">
      <formula>NOT(ISERROR(SEARCH(("VIGENTE"),(K1269))))</formula>
    </cfRule>
  </conditionalFormatting>
  <conditionalFormatting sqref="K1269">
    <cfRule type="containsText" dxfId="4432" priority="3201" operator="containsText" text="URGENTE">
      <formula>NOT(ISERROR(SEARCH(("URGENTE"),(K1269))))</formula>
    </cfRule>
  </conditionalFormatting>
  <conditionalFormatting sqref="K1269">
    <cfRule type="containsText" dxfId="4431" priority="3202" operator="containsText" text="PROVIDÊNCIAS">
      <formula>NOT(ISERROR(SEARCH(("PROVIDÊNCIAS"),(K1269))))</formula>
    </cfRule>
  </conditionalFormatting>
  <conditionalFormatting sqref="K1269">
    <cfRule type="containsText" dxfId="4430" priority="3203" operator="containsText" text="ENCERRADO">
      <formula>NOT(ISERROR(SEARCH(("ENCERRADO"),(K1269))))</formula>
    </cfRule>
  </conditionalFormatting>
  <conditionalFormatting sqref="K1269">
    <cfRule type="containsText" dxfId="4429" priority="3204" operator="containsText" text="URGENTE">
      <formula>NOT(ISERROR(SEARCH(("URGENTE"),(K1269))))</formula>
    </cfRule>
  </conditionalFormatting>
  <conditionalFormatting sqref="K1269">
    <cfRule type="containsText" dxfId="4428" priority="3205" operator="containsText" text="URGENTE">
      <formula>NOT(ISERROR(SEARCH(("URGENTE"),(K1269))))</formula>
    </cfRule>
  </conditionalFormatting>
  <conditionalFormatting sqref="K1269">
    <cfRule type="containsText" dxfId="4427" priority="3206" operator="containsText" text="URGENTE">
      <formula>NOT(ISERROR(SEARCH(("URGENTE"),(K1269))))</formula>
    </cfRule>
  </conditionalFormatting>
  <conditionalFormatting sqref="K1269">
    <cfRule type="containsText" dxfId="4426" priority="3207" operator="containsText" text="URGENTE">
      <formula>NOT(ISERROR(SEARCH(("URGENTE"),(K1269))))</formula>
    </cfRule>
  </conditionalFormatting>
  <conditionalFormatting sqref="K1269">
    <cfRule type="containsText" dxfId="4425" priority="3208" operator="containsText" text="URGENTE">
      <formula>NOT(ISERROR(SEARCH(("URGENTE"),(K1269))))</formula>
    </cfRule>
  </conditionalFormatting>
  <conditionalFormatting sqref="K1269">
    <cfRule type="containsText" dxfId="4424" priority="3209" operator="containsText" text="URGENTE">
      <formula>NOT(ISERROR(SEARCH(("URGENTE"),(K1269))))</formula>
    </cfRule>
  </conditionalFormatting>
  <conditionalFormatting sqref="K1269">
    <cfRule type="containsText" dxfId="4423" priority="3210" operator="containsText" text="ENCERRADO">
      <formula>NOT(ISERROR(SEARCH(("ENCERRADO"),(K1269))))</formula>
    </cfRule>
  </conditionalFormatting>
  <conditionalFormatting sqref="K1269">
    <cfRule type="containsText" dxfId="4422" priority="3211" operator="containsText" text="PROVIDÊNCIAS">
      <formula>NOT(ISERROR(SEARCH(("PROVIDÊNCIAS"),(K1269))))</formula>
    </cfRule>
  </conditionalFormatting>
  <conditionalFormatting sqref="K1269">
    <cfRule type="containsText" dxfId="4421" priority="3212" operator="containsText" text="URGENTE">
      <formula>NOT(ISERROR(SEARCH(("URGENTE"),(K1269))))</formula>
    </cfRule>
  </conditionalFormatting>
  <conditionalFormatting sqref="K1269">
    <cfRule type="containsText" dxfId="4420" priority="3213" operator="containsText" text="VIGENTE">
      <formula>NOT(ISERROR(SEARCH(("VIGENTE"),(K1269))))</formula>
    </cfRule>
  </conditionalFormatting>
  <conditionalFormatting sqref="K1205:K1206">
    <cfRule type="containsText" dxfId="4419" priority="3214" operator="containsText" text="VIGENTE">
      <formula>NOT(ISERROR(SEARCH(("VIGENTE"),(K1205))))</formula>
    </cfRule>
  </conditionalFormatting>
  <conditionalFormatting sqref="K1205:K1206">
    <cfRule type="containsText" dxfId="4418" priority="3215" operator="containsText" text="URGENTE">
      <formula>NOT(ISERROR(SEARCH(("URGENTE"),(K1205))))</formula>
    </cfRule>
  </conditionalFormatting>
  <conditionalFormatting sqref="K1205:K1206">
    <cfRule type="containsText" dxfId="4417" priority="3216" operator="containsText" text="PROVIDÊNCIAS">
      <formula>NOT(ISERROR(SEARCH(("PROVIDÊNCIAS"),(K1205))))</formula>
    </cfRule>
  </conditionalFormatting>
  <conditionalFormatting sqref="K1205:K1206">
    <cfRule type="containsText" dxfId="4416" priority="3217" operator="containsText" text="ENCERRADO">
      <formula>NOT(ISERROR(SEARCH(("ENCERRADO"),(K1205))))</formula>
    </cfRule>
  </conditionalFormatting>
  <conditionalFormatting sqref="K1205:K1206">
    <cfRule type="containsText" dxfId="4415" priority="3218" operator="containsText" text="URGENTE">
      <formula>NOT(ISERROR(SEARCH(("URGENTE"),(K1205))))</formula>
    </cfRule>
  </conditionalFormatting>
  <conditionalFormatting sqref="K1205:K1206">
    <cfRule type="containsText" dxfId="4414" priority="3219" operator="containsText" text="URGENTE">
      <formula>NOT(ISERROR(SEARCH(("URGENTE"),(K1205))))</formula>
    </cfRule>
  </conditionalFormatting>
  <conditionalFormatting sqref="K1205:K1206">
    <cfRule type="containsText" dxfId="4413" priority="3220" operator="containsText" text="URGENTE">
      <formula>NOT(ISERROR(SEARCH(("URGENTE"),(K1205))))</formula>
    </cfRule>
  </conditionalFormatting>
  <conditionalFormatting sqref="K1205:K1206">
    <cfRule type="containsText" dxfId="4412" priority="3221" operator="containsText" text="VIGENTE">
      <formula>NOT(ISERROR(SEARCH(("VIGENTE"),(K1205))))</formula>
    </cfRule>
  </conditionalFormatting>
  <conditionalFormatting sqref="K1205:K1206">
    <cfRule type="containsText" dxfId="4411" priority="3222" operator="containsText" text="URGENTE">
      <formula>NOT(ISERROR(SEARCH(("URGENTE"),(K1205))))</formula>
    </cfRule>
  </conditionalFormatting>
  <conditionalFormatting sqref="K1205:K1206">
    <cfRule type="containsText" dxfId="4410" priority="3223" operator="containsText" text="PROVIDÊNCIAS">
      <formula>NOT(ISERROR(SEARCH(("PROVIDÊNCIAS"),(K1205))))</formula>
    </cfRule>
  </conditionalFormatting>
  <conditionalFormatting sqref="K1205:K1206">
    <cfRule type="containsText" dxfId="4409" priority="3224" operator="containsText" text="ENCERRADO">
      <formula>NOT(ISERROR(SEARCH(("ENCERRADO"),(K1205))))</formula>
    </cfRule>
  </conditionalFormatting>
  <conditionalFormatting sqref="K1205:K1206">
    <cfRule type="containsText" dxfId="4408" priority="3225" operator="containsText" text="URGENTE">
      <formula>NOT(ISERROR(SEARCH(("URGENTE"),(K1205))))</formula>
    </cfRule>
  </conditionalFormatting>
  <conditionalFormatting sqref="K1205:K1206">
    <cfRule type="containsText" dxfId="4407" priority="3226" operator="containsText" text="URGENTE">
      <formula>NOT(ISERROR(SEARCH(("URGENTE"),(K1205))))</formula>
    </cfRule>
  </conditionalFormatting>
  <conditionalFormatting sqref="K1205:K1206">
    <cfRule type="containsText" dxfId="4406" priority="3227" operator="containsText" text="URGENTE">
      <formula>NOT(ISERROR(SEARCH(("URGENTE"),(K1205))))</formula>
    </cfRule>
  </conditionalFormatting>
  <conditionalFormatting sqref="K1205:K1206">
    <cfRule type="containsText" dxfId="4405" priority="3228" operator="containsText" text="URGENTE">
      <formula>NOT(ISERROR(SEARCH(("URGENTE"),(K1205))))</formula>
    </cfRule>
  </conditionalFormatting>
  <conditionalFormatting sqref="K1205:K1206">
    <cfRule type="containsText" dxfId="4404" priority="3229" operator="containsText" text="URGENTE">
      <formula>NOT(ISERROR(SEARCH(("URGENTE"),(K1205))))</formula>
    </cfRule>
  </conditionalFormatting>
  <conditionalFormatting sqref="K1205:K1206">
    <cfRule type="containsText" dxfId="4403" priority="3230" operator="containsText" text="URGENTE">
      <formula>NOT(ISERROR(SEARCH(("URGENTE"),(K1205))))</formula>
    </cfRule>
  </conditionalFormatting>
  <conditionalFormatting sqref="K1205:K1206">
    <cfRule type="containsText" dxfId="4402" priority="3231" operator="containsText" text="ENCERRADO">
      <formula>NOT(ISERROR(SEARCH(("ENCERRADO"),(K1205))))</formula>
    </cfRule>
  </conditionalFormatting>
  <conditionalFormatting sqref="K1205:K1206">
    <cfRule type="containsText" dxfId="4401" priority="3232" operator="containsText" text="PROVIDÊNCIAS">
      <formula>NOT(ISERROR(SEARCH(("PROVIDÊNCIAS"),(K1205))))</formula>
    </cfRule>
  </conditionalFormatting>
  <conditionalFormatting sqref="K1205:K1206">
    <cfRule type="containsText" dxfId="4400" priority="3233" operator="containsText" text="URGENTE">
      <formula>NOT(ISERROR(SEARCH(("URGENTE"),(K1205))))</formula>
    </cfRule>
  </conditionalFormatting>
  <conditionalFormatting sqref="K1205:K1206">
    <cfRule type="containsText" dxfId="4399" priority="3234" operator="containsText" text="VIGENTE">
      <formula>NOT(ISERROR(SEARCH(("VIGENTE"),(K1205))))</formula>
    </cfRule>
  </conditionalFormatting>
  <conditionalFormatting sqref="K950:Q950">
    <cfRule type="containsText" dxfId="4398" priority="3235" operator="containsText" text="VIGENTE">
      <formula>NOT(ISERROR(SEARCH(("VIGENTE"),(K950))))</formula>
    </cfRule>
  </conditionalFormatting>
  <conditionalFormatting sqref="K950:Q950">
    <cfRule type="containsText" dxfId="4397" priority="3236" operator="containsText" text="URGENTE">
      <formula>NOT(ISERROR(SEARCH(("URGENTE"),(K950))))</formula>
    </cfRule>
  </conditionalFormatting>
  <conditionalFormatting sqref="K950:Q950">
    <cfRule type="containsText" dxfId="4396" priority="3237" operator="containsText" text="PROVIDÊNCIAS">
      <formula>NOT(ISERROR(SEARCH(("PROVIDÊNCIAS"),(K950))))</formula>
    </cfRule>
  </conditionalFormatting>
  <conditionalFormatting sqref="K950:Q950">
    <cfRule type="containsText" dxfId="4395" priority="3238" operator="containsText" text="ENCERRADO">
      <formula>NOT(ISERROR(SEARCH(("ENCERRADO"),(K950))))</formula>
    </cfRule>
  </conditionalFormatting>
  <conditionalFormatting sqref="K950:Q950">
    <cfRule type="containsText" dxfId="4394" priority="3239" operator="containsText" text="URGENTE">
      <formula>NOT(ISERROR(SEARCH(("URGENTE"),(K950))))</formula>
    </cfRule>
  </conditionalFormatting>
  <conditionalFormatting sqref="K950:Q950">
    <cfRule type="containsText" dxfId="4393" priority="3240" operator="containsText" text="URGENTE">
      <formula>NOT(ISERROR(SEARCH(("URGENTE"),(K950))))</formula>
    </cfRule>
  </conditionalFormatting>
  <conditionalFormatting sqref="K950:Q950">
    <cfRule type="containsText" dxfId="4392" priority="3241" operator="containsText" text="URGENTE">
      <formula>NOT(ISERROR(SEARCH(("URGENTE"),(K950))))</formula>
    </cfRule>
  </conditionalFormatting>
  <conditionalFormatting sqref="K950">
    <cfRule type="containsText" dxfId="4391" priority="3242" operator="containsText" text="VIGENTE">
      <formula>NOT(ISERROR(SEARCH(("VIGENTE"),(K950))))</formula>
    </cfRule>
  </conditionalFormatting>
  <conditionalFormatting sqref="K950">
    <cfRule type="containsText" dxfId="4390" priority="3243" operator="containsText" text="URGENTE">
      <formula>NOT(ISERROR(SEARCH(("URGENTE"),(K950))))</formula>
    </cfRule>
  </conditionalFormatting>
  <conditionalFormatting sqref="K950">
    <cfRule type="containsText" dxfId="4389" priority="3244" operator="containsText" text="PROVIDÊNCIAS">
      <formula>NOT(ISERROR(SEARCH(("PROVIDÊNCIAS"),(K950))))</formula>
    </cfRule>
  </conditionalFormatting>
  <conditionalFormatting sqref="K950">
    <cfRule type="containsText" dxfId="4388" priority="3245" operator="containsText" text="ENCERRADO">
      <formula>NOT(ISERROR(SEARCH(("ENCERRADO"),(K950))))</formula>
    </cfRule>
  </conditionalFormatting>
  <conditionalFormatting sqref="K950">
    <cfRule type="containsText" dxfId="4387" priority="3246" operator="containsText" text="URGENTE">
      <formula>NOT(ISERROR(SEARCH(("URGENTE"),(K950))))</formula>
    </cfRule>
  </conditionalFormatting>
  <conditionalFormatting sqref="K950">
    <cfRule type="containsText" dxfId="4386" priority="3247" operator="containsText" text="URGENTE">
      <formula>NOT(ISERROR(SEARCH(("URGENTE"),(K950))))</formula>
    </cfRule>
  </conditionalFormatting>
  <conditionalFormatting sqref="K950">
    <cfRule type="containsText" dxfId="4385" priority="3248" operator="containsText" text="URGENTE">
      <formula>NOT(ISERROR(SEARCH(("URGENTE"),(K950))))</formula>
    </cfRule>
  </conditionalFormatting>
  <conditionalFormatting sqref="K950">
    <cfRule type="containsText" dxfId="4384" priority="3249" operator="containsText" text="URGENTE">
      <formula>NOT(ISERROR(SEARCH(("URGENTE"),(K950))))</formula>
    </cfRule>
  </conditionalFormatting>
  <conditionalFormatting sqref="K950">
    <cfRule type="containsText" dxfId="4383" priority="3250" operator="containsText" text="URGENTE">
      <formula>NOT(ISERROR(SEARCH(("URGENTE"),(K950))))</formula>
    </cfRule>
  </conditionalFormatting>
  <conditionalFormatting sqref="K950">
    <cfRule type="containsText" dxfId="4382" priority="3251" operator="containsText" text="URGENTE">
      <formula>NOT(ISERROR(SEARCH(("URGENTE"),(K950))))</formula>
    </cfRule>
  </conditionalFormatting>
  <conditionalFormatting sqref="K950">
    <cfRule type="containsText" dxfId="4381" priority="3252" operator="containsText" text="ENCERRADO">
      <formula>NOT(ISERROR(SEARCH(("ENCERRADO"),(K950))))</formula>
    </cfRule>
  </conditionalFormatting>
  <conditionalFormatting sqref="K950">
    <cfRule type="containsText" dxfId="4380" priority="3253" operator="containsText" text="PROVIDÊNCIAS">
      <formula>NOT(ISERROR(SEARCH(("PROVIDÊNCIAS"),(K950))))</formula>
    </cfRule>
  </conditionalFormatting>
  <conditionalFormatting sqref="K950">
    <cfRule type="containsText" dxfId="4379" priority="3254" operator="containsText" text="URGENTE">
      <formula>NOT(ISERROR(SEARCH(("URGENTE"),(K950))))</formula>
    </cfRule>
  </conditionalFormatting>
  <conditionalFormatting sqref="K950">
    <cfRule type="containsText" dxfId="4378" priority="3255" operator="containsText" text="VIGENTE">
      <formula>NOT(ISERROR(SEARCH(("VIGENTE"),(K950))))</formula>
    </cfRule>
  </conditionalFormatting>
  <conditionalFormatting sqref="K1290">
    <cfRule type="containsText" dxfId="4377" priority="3256" operator="containsText" text="VIGENTE">
      <formula>NOT(ISERROR(SEARCH(("VIGENTE"),(K1290))))</formula>
    </cfRule>
  </conditionalFormatting>
  <conditionalFormatting sqref="K1290">
    <cfRule type="containsText" dxfId="4376" priority="3257" operator="containsText" text="URGENTE">
      <formula>NOT(ISERROR(SEARCH(("URGENTE"),(K1290))))</formula>
    </cfRule>
  </conditionalFormatting>
  <conditionalFormatting sqref="K1290">
    <cfRule type="containsText" dxfId="4375" priority="3258" operator="containsText" text="PROVIDÊNCIAS">
      <formula>NOT(ISERROR(SEARCH(("PROVIDÊNCIAS"),(K1290))))</formula>
    </cfRule>
  </conditionalFormatting>
  <conditionalFormatting sqref="K1290">
    <cfRule type="containsText" dxfId="4374" priority="3259" operator="containsText" text="ENCERRADO">
      <formula>NOT(ISERROR(SEARCH(("ENCERRADO"),(K1290))))</formula>
    </cfRule>
  </conditionalFormatting>
  <conditionalFormatting sqref="K1290">
    <cfRule type="containsText" dxfId="4373" priority="3260" operator="containsText" text="URGENTE">
      <formula>NOT(ISERROR(SEARCH(("URGENTE"),(K1290))))</formula>
    </cfRule>
  </conditionalFormatting>
  <conditionalFormatting sqref="K1290">
    <cfRule type="containsText" dxfId="4372" priority="3261" operator="containsText" text="URGENTE">
      <formula>NOT(ISERROR(SEARCH(("URGENTE"),(K1290))))</formula>
    </cfRule>
  </conditionalFormatting>
  <conditionalFormatting sqref="K1290">
    <cfRule type="containsText" dxfId="4371" priority="3262" operator="containsText" text="URGENTE">
      <formula>NOT(ISERROR(SEARCH(("URGENTE"),(K1290))))</formula>
    </cfRule>
  </conditionalFormatting>
  <conditionalFormatting sqref="K1290">
    <cfRule type="containsText" dxfId="4370" priority="3263" operator="containsText" text="URGENTE">
      <formula>NOT(ISERROR(SEARCH(("URGENTE"),(K1290))))</formula>
    </cfRule>
  </conditionalFormatting>
  <conditionalFormatting sqref="K1290">
    <cfRule type="containsText" dxfId="4369" priority="3264" operator="containsText" text="URGENTE">
      <formula>NOT(ISERROR(SEARCH(("URGENTE"),(K1290))))</formula>
    </cfRule>
  </conditionalFormatting>
  <conditionalFormatting sqref="K1290">
    <cfRule type="containsText" dxfId="4368" priority="3265" operator="containsText" text="URGENTE">
      <formula>NOT(ISERROR(SEARCH(("URGENTE"),(K1290))))</formula>
    </cfRule>
  </conditionalFormatting>
  <conditionalFormatting sqref="K1290">
    <cfRule type="containsText" dxfId="4367" priority="3266" operator="containsText" text="ENCERRADO">
      <formula>NOT(ISERROR(SEARCH(("ENCERRADO"),(K1290))))</formula>
    </cfRule>
  </conditionalFormatting>
  <conditionalFormatting sqref="K1290">
    <cfRule type="containsText" dxfId="4366" priority="3267" operator="containsText" text="PROVIDÊNCIAS">
      <formula>NOT(ISERROR(SEARCH(("PROVIDÊNCIAS"),(K1290))))</formula>
    </cfRule>
  </conditionalFormatting>
  <conditionalFormatting sqref="K1290">
    <cfRule type="containsText" dxfId="4365" priority="3268" operator="containsText" text="URGENTE">
      <formula>NOT(ISERROR(SEARCH(("URGENTE"),(K1290))))</formula>
    </cfRule>
  </conditionalFormatting>
  <conditionalFormatting sqref="K1290">
    <cfRule type="containsText" dxfId="4364" priority="3269" operator="containsText" text="VIGENTE">
      <formula>NOT(ISERROR(SEARCH(("VIGENTE"),(K1290))))</formula>
    </cfRule>
  </conditionalFormatting>
  <conditionalFormatting sqref="K1290">
    <cfRule type="containsText" dxfId="4363" priority="3270" operator="containsText" text="VIGENTE">
      <formula>NOT(ISERROR(SEARCH(("VIGENTE"),(K1290))))</formula>
    </cfRule>
  </conditionalFormatting>
  <conditionalFormatting sqref="K1290">
    <cfRule type="containsText" dxfId="4362" priority="3271" operator="containsText" text="URGENTE">
      <formula>NOT(ISERROR(SEARCH(("URGENTE"),(K1290))))</formula>
    </cfRule>
  </conditionalFormatting>
  <conditionalFormatting sqref="K1290">
    <cfRule type="containsText" dxfId="4361" priority="3272" operator="containsText" text="PROVIDÊNCIAS">
      <formula>NOT(ISERROR(SEARCH(("PROVIDÊNCIAS"),(K1290))))</formula>
    </cfRule>
  </conditionalFormatting>
  <conditionalFormatting sqref="K1290">
    <cfRule type="containsText" dxfId="4360" priority="3273" operator="containsText" text="ENCERRADO">
      <formula>NOT(ISERROR(SEARCH(("ENCERRADO"),(K1290))))</formula>
    </cfRule>
  </conditionalFormatting>
  <conditionalFormatting sqref="K1290">
    <cfRule type="containsText" dxfId="4359" priority="3274" operator="containsText" text="URGENTE">
      <formula>NOT(ISERROR(SEARCH(("URGENTE"),(K1290))))</formula>
    </cfRule>
  </conditionalFormatting>
  <conditionalFormatting sqref="K1290">
    <cfRule type="containsText" dxfId="4358" priority="3275" operator="containsText" text="URGENTE">
      <formula>NOT(ISERROR(SEARCH(("URGENTE"),(K1290))))</formula>
    </cfRule>
  </conditionalFormatting>
  <conditionalFormatting sqref="K1290">
    <cfRule type="containsText" dxfId="4357" priority="3276" operator="containsText" text="URGENTE">
      <formula>NOT(ISERROR(SEARCH(("URGENTE"),(K1290))))</formula>
    </cfRule>
  </conditionalFormatting>
  <conditionalFormatting sqref="K1256">
    <cfRule type="containsText" dxfId="4356" priority="3277" operator="containsText" text="VIGENTE">
      <formula>NOT(ISERROR(SEARCH(("VIGENTE"),(K1256))))</formula>
    </cfRule>
  </conditionalFormatting>
  <conditionalFormatting sqref="K1256">
    <cfRule type="containsText" dxfId="4355" priority="3278" operator="containsText" text="URGENTE">
      <formula>NOT(ISERROR(SEARCH(("URGENTE"),(K1256))))</formula>
    </cfRule>
  </conditionalFormatting>
  <conditionalFormatting sqref="K1256">
    <cfRule type="containsText" dxfId="4354" priority="3279" operator="containsText" text="PROVIDÊNCIAS">
      <formula>NOT(ISERROR(SEARCH(("PROVIDÊNCIAS"),(K1256))))</formula>
    </cfRule>
  </conditionalFormatting>
  <conditionalFormatting sqref="K1256">
    <cfRule type="containsText" dxfId="4353" priority="3280" operator="containsText" text="ENCERRADO">
      <formula>NOT(ISERROR(SEARCH(("ENCERRADO"),(K1256))))</formula>
    </cfRule>
  </conditionalFormatting>
  <conditionalFormatting sqref="K1256">
    <cfRule type="containsText" dxfId="4352" priority="3281" operator="containsText" text="URGENTE">
      <formula>NOT(ISERROR(SEARCH(("URGENTE"),(K1256))))</formula>
    </cfRule>
  </conditionalFormatting>
  <conditionalFormatting sqref="K1256">
    <cfRule type="containsText" dxfId="4351" priority="3282" operator="containsText" text="URGENTE">
      <formula>NOT(ISERROR(SEARCH(("URGENTE"),(K1256))))</formula>
    </cfRule>
  </conditionalFormatting>
  <conditionalFormatting sqref="K1256">
    <cfRule type="containsText" dxfId="4350" priority="3283" operator="containsText" text="URGENTE">
      <formula>NOT(ISERROR(SEARCH(("URGENTE"),(K1256))))</formula>
    </cfRule>
  </conditionalFormatting>
  <conditionalFormatting sqref="K1256">
    <cfRule type="containsText" dxfId="4349" priority="3284" operator="containsText" text="URGENTE">
      <formula>NOT(ISERROR(SEARCH(("URGENTE"),(K1256))))</formula>
    </cfRule>
  </conditionalFormatting>
  <conditionalFormatting sqref="K1256">
    <cfRule type="containsText" dxfId="4348" priority="3285" operator="containsText" text="URGENTE">
      <formula>NOT(ISERROR(SEARCH(("URGENTE"),(K1256))))</formula>
    </cfRule>
  </conditionalFormatting>
  <conditionalFormatting sqref="K1256">
    <cfRule type="containsText" dxfId="4347" priority="3286" operator="containsText" text="URGENTE">
      <formula>NOT(ISERROR(SEARCH(("URGENTE"),(K1256))))</formula>
    </cfRule>
  </conditionalFormatting>
  <conditionalFormatting sqref="K1256">
    <cfRule type="containsText" dxfId="4346" priority="3287" operator="containsText" text="ENCERRADO">
      <formula>NOT(ISERROR(SEARCH(("ENCERRADO"),(K1256))))</formula>
    </cfRule>
  </conditionalFormatting>
  <conditionalFormatting sqref="K1256">
    <cfRule type="containsText" dxfId="4345" priority="3288" operator="containsText" text="PROVIDÊNCIAS">
      <formula>NOT(ISERROR(SEARCH(("PROVIDÊNCIAS"),(K1256))))</formula>
    </cfRule>
  </conditionalFormatting>
  <conditionalFormatting sqref="K1256">
    <cfRule type="containsText" dxfId="4344" priority="3289" operator="containsText" text="URGENTE">
      <formula>NOT(ISERROR(SEARCH(("URGENTE"),(K1256))))</formula>
    </cfRule>
  </conditionalFormatting>
  <conditionalFormatting sqref="K1256">
    <cfRule type="containsText" dxfId="4343" priority="3290" operator="containsText" text="VIGENTE">
      <formula>NOT(ISERROR(SEARCH(("VIGENTE"),(K1256))))</formula>
    </cfRule>
  </conditionalFormatting>
  <conditionalFormatting sqref="K1256">
    <cfRule type="containsText" dxfId="4342" priority="3291" operator="containsText" text="VIGENTE">
      <formula>NOT(ISERROR(SEARCH(("VIGENTE"),(K1256))))</formula>
    </cfRule>
  </conditionalFormatting>
  <conditionalFormatting sqref="K1256">
    <cfRule type="containsText" dxfId="4341" priority="3292" operator="containsText" text="URGENTE">
      <formula>NOT(ISERROR(SEARCH(("URGENTE"),(K1256))))</formula>
    </cfRule>
  </conditionalFormatting>
  <conditionalFormatting sqref="K1256">
    <cfRule type="containsText" dxfId="4340" priority="3293" operator="containsText" text="PROVIDÊNCIAS">
      <formula>NOT(ISERROR(SEARCH(("PROVIDÊNCIAS"),(K1256))))</formula>
    </cfRule>
  </conditionalFormatting>
  <conditionalFormatting sqref="K1256">
    <cfRule type="containsText" dxfId="4339" priority="3294" operator="containsText" text="ENCERRADO">
      <formula>NOT(ISERROR(SEARCH(("ENCERRADO"),(K1256))))</formula>
    </cfRule>
  </conditionalFormatting>
  <conditionalFormatting sqref="K1256">
    <cfRule type="containsText" dxfId="4338" priority="3295" operator="containsText" text="URGENTE">
      <formula>NOT(ISERROR(SEARCH(("URGENTE"),(K1256))))</formula>
    </cfRule>
  </conditionalFormatting>
  <conditionalFormatting sqref="K1256">
    <cfRule type="containsText" dxfId="4337" priority="3296" operator="containsText" text="URGENTE">
      <formula>NOT(ISERROR(SEARCH(("URGENTE"),(K1256))))</formula>
    </cfRule>
  </conditionalFormatting>
  <conditionalFormatting sqref="K1256">
    <cfRule type="containsText" dxfId="4336" priority="3297" operator="containsText" text="URGENTE">
      <formula>NOT(ISERROR(SEARCH(("URGENTE"),(K1256))))</formula>
    </cfRule>
  </conditionalFormatting>
  <conditionalFormatting sqref="K1251">
    <cfRule type="containsText" dxfId="4335" priority="3298" operator="containsText" text="VIGENTE">
      <formula>NOT(ISERROR(SEARCH(("VIGENTE"),(K1251))))</formula>
    </cfRule>
  </conditionalFormatting>
  <conditionalFormatting sqref="K1251">
    <cfRule type="containsText" dxfId="4334" priority="3299" operator="containsText" text="URGENTE">
      <formula>NOT(ISERROR(SEARCH(("URGENTE"),(K1251))))</formula>
    </cfRule>
  </conditionalFormatting>
  <conditionalFormatting sqref="K1251">
    <cfRule type="containsText" dxfId="4333" priority="3300" operator="containsText" text="PROVIDÊNCIAS">
      <formula>NOT(ISERROR(SEARCH(("PROVIDÊNCIAS"),(K1251))))</formula>
    </cfRule>
  </conditionalFormatting>
  <conditionalFormatting sqref="K1251">
    <cfRule type="containsText" dxfId="4332" priority="3301" operator="containsText" text="ENCERRADO">
      <formula>NOT(ISERROR(SEARCH(("ENCERRADO"),(K1251))))</formula>
    </cfRule>
  </conditionalFormatting>
  <conditionalFormatting sqref="K1251">
    <cfRule type="containsText" dxfId="4331" priority="3302" operator="containsText" text="URGENTE">
      <formula>NOT(ISERROR(SEARCH(("URGENTE"),(K1251))))</formula>
    </cfRule>
  </conditionalFormatting>
  <conditionalFormatting sqref="K1251">
    <cfRule type="containsText" dxfId="4330" priority="3303" operator="containsText" text="URGENTE">
      <formula>NOT(ISERROR(SEARCH(("URGENTE"),(K1251))))</formula>
    </cfRule>
  </conditionalFormatting>
  <conditionalFormatting sqref="K1251">
    <cfRule type="containsText" dxfId="4329" priority="3304" operator="containsText" text="URGENTE">
      <formula>NOT(ISERROR(SEARCH(("URGENTE"),(K1251))))</formula>
    </cfRule>
  </conditionalFormatting>
  <conditionalFormatting sqref="K1251">
    <cfRule type="containsText" dxfId="4328" priority="3305" operator="containsText" text="URGENTE">
      <formula>NOT(ISERROR(SEARCH(("URGENTE"),(K1251))))</formula>
    </cfRule>
  </conditionalFormatting>
  <conditionalFormatting sqref="K1251">
    <cfRule type="containsText" dxfId="4327" priority="3306" operator="containsText" text="URGENTE">
      <formula>NOT(ISERROR(SEARCH(("URGENTE"),(K1251))))</formula>
    </cfRule>
  </conditionalFormatting>
  <conditionalFormatting sqref="K1251">
    <cfRule type="containsText" dxfId="4326" priority="3307" operator="containsText" text="URGENTE">
      <formula>NOT(ISERROR(SEARCH(("URGENTE"),(K1251))))</formula>
    </cfRule>
  </conditionalFormatting>
  <conditionalFormatting sqref="K1251">
    <cfRule type="containsText" dxfId="4325" priority="3308" operator="containsText" text="ENCERRADO">
      <formula>NOT(ISERROR(SEARCH(("ENCERRADO"),(K1251))))</formula>
    </cfRule>
  </conditionalFormatting>
  <conditionalFormatting sqref="K1251">
    <cfRule type="containsText" dxfId="4324" priority="3309" operator="containsText" text="PROVIDÊNCIAS">
      <formula>NOT(ISERROR(SEARCH(("PROVIDÊNCIAS"),(K1251))))</formula>
    </cfRule>
  </conditionalFormatting>
  <conditionalFormatting sqref="K1251">
    <cfRule type="containsText" dxfId="4323" priority="3310" operator="containsText" text="URGENTE">
      <formula>NOT(ISERROR(SEARCH(("URGENTE"),(K1251))))</formula>
    </cfRule>
  </conditionalFormatting>
  <conditionalFormatting sqref="K1251">
    <cfRule type="containsText" dxfId="4322" priority="3311" operator="containsText" text="VIGENTE">
      <formula>NOT(ISERROR(SEARCH(("VIGENTE"),(K1251))))</formula>
    </cfRule>
  </conditionalFormatting>
  <conditionalFormatting sqref="K1251">
    <cfRule type="containsText" dxfId="4321" priority="3312" operator="containsText" text="VIGENTE">
      <formula>NOT(ISERROR(SEARCH(("VIGENTE"),(K1251))))</formula>
    </cfRule>
  </conditionalFormatting>
  <conditionalFormatting sqref="K1251">
    <cfRule type="containsText" dxfId="4320" priority="3313" operator="containsText" text="URGENTE">
      <formula>NOT(ISERROR(SEARCH(("URGENTE"),(K1251))))</formula>
    </cfRule>
  </conditionalFormatting>
  <conditionalFormatting sqref="K1251">
    <cfRule type="containsText" dxfId="4319" priority="3314" operator="containsText" text="PROVIDÊNCIAS">
      <formula>NOT(ISERROR(SEARCH(("PROVIDÊNCIAS"),(K1251))))</formula>
    </cfRule>
  </conditionalFormatting>
  <conditionalFormatting sqref="K1251">
    <cfRule type="containsText" dxfId="4318" priority="3315" operator="containsText" text="ENCERRADO">
      <formula>NOT(ISERROR(SEARCH(("ENCERRADO"),(K1251))))</formula>
    </cfRule>
  </conditionalFormatting>
  <conditionalFormatting sqref="K1251">
    <cfRule type="containsText" dxfId="4317" priority="3316" operator="containsText" text="URGENTE">
      <formula>NOT(ISERROR(SEARCH(("URGENTE"),(K1251))))</formula>
    </cfRule>
  </conditionalFormatting>
  <conditionalFormatting sqref="K1251">
    <cfRule type="containsText" dxfId="4316" priority="3317" operator="containsText" text="URGENTE">
      <formula>NOT(ISERROR(SEARCH(("URGENTE"),(K1251))))</formula>
    </cfRule>
  </conditionalFormatting>
  <conditionalFormatting sqref="K1251">
    <cfRule type="containsText" dxfId="4315" priority="3318" operator="containsText" text="URGENTE">
      <formula>NOT(ISERROR(SEARCH(("URGENTE"),(K1251))))</formula>
    </cfRule>
  </conditionalFormatting>
  <conditionalFormatting sqref="K795:L795 N795:P795">
    <cfRule type="containsText" dxfId="4314" priority="3319" operator="containsText" text="URGENTE">
      <formula>NOT(ISERROR(SEARCH(("URGENTE"),(K795))))</formula>
    </cfRule>
  </conditionalFormatting>
  <conditionalFormatting sqref="K795:L795 N795:P795">
    <cfRule type="containsText" dxfId="4313" priority="3320" operator="containsText" text="URGENTE">
      <formula>NOT(ISERROR(SEARCH(("URGENTE"),(K795))))</formula>
    </cfRule>
  </conditionalFormatting>
  <conditionalFormatting sqref="K795:L795 N795:P795">
    <cfRule type="containsText" dxfId="4312" priority="3321" operator="containsText" text="URGENTE">
      <formula>NOT(ISERROR(SEARCH(("URGENTE"),(K795))))</formula>
    </cfRule>
  </conditionalFormatting>
  <conditionalFormatting sqref="K795:L795 N795:P795">
    <cfRule type="containsText" dxfId="4311" priority="3322" operator="containsText" text="ENCERRADO">
      <formula>NOT(ISERROR(SEARCH(("ENCERRADO"),(K795))))</formula>
    </cfRule>
  </conditionalFormatting>
  <conditionalFormatting sqref="K795:L795 N795:P795">
    <cfRule type="containsText" dxfId="4310" priority="3323" operator="containsText" text="PROVIDÊNCIAS">
      <formula>NOT(ISERROR(SEARCH(("PROVIDÊNCIAS"),(K795))))</formula>
    </cfRule>
  </conditionalFormatting>
  <conditionalFormatting sqref="K795:L795 N795:P795">
    <cfRule type="containsText" dxfId="4309" priority="3324" operator="containsText" text="URGENTE">
      <formula>NOT(ISERROR(SEARCH(("URGENTE"),(K795))))</formula>
    </cfRule>
  </conditionalFormatting>
  <conditionalFormatting sqref="K795:L795 N795:P795">
    <cfRule type="containsText" dxfId="4308" priority="3325" operator="containsText" text="VIGENTE">
      <formula>NOT(ISERROR(SEARCH(("VIGENTE"),(K795))))</formula>
    </cfRule>
  </conditionalFormatting>
  <conditionalFormatting sqref="K795">
    <cfRule type="containsText" dxfId="4307" priority="3326" operator="containsText" text="VIGENTE">
      <formula>NOT(ISERROR(SEARCH(("VIGENTE"),(K795))))</formula>
    </cfRule>
  </conditionalFormatting>
  <conditionalFormatting sqref="K795">
    <cfRule type="containsText" dxfId="4306" priority="3327" operator="containsText" text="URGENTE">
      <formula>NOT(ISERROR(SEARCH(("URGENTE"),(K795))))</formula>
    </cfRule>
  </conditionalFormatting>
  <conditionalFormatting sqref="K795">
    <cfRule type="containsText" dxfId="4305" priority="3328" operator="containsText" text="PROVIDÊNCIAS">
      <formula>NOT(ISERROR(SEARCH(("PROVIDÊNCIAS"),(K795))))</formula>
    </cfRule>
  </conditionalFormatting>
  <conditionalFormatting sqref="K795">
    <cfRule type="containsText" dxfId="4304" priority="3329" operator="containsText" text="ENCERRADO">
      <formula>NOT(ISERROR(SEARCH(("ENCERRADO"),(K795))))</formula>
    </cfRule>
  </conditionalFormatting>
  <conditionalFormatting sqref="K795">
    <cfRule type="containsText" dxfId="4303" priority="3330" operator="containsText" text="URGENTE">
      <formula>NOT(ISERROR(SEARCH(("URGENTE"),(K795))))</formula>
    </cfRule>
  </conditionalFormatting>
  <conditionalFormatting sqref="K795">
    <cfRule type="containsText" dxfId="4302" priority="3331" operator="containsText" text="URGENTE">
      <formula>NOT(ISERROR(SEARCH(("URGENTE"),(K795))))</formula>
    </cfRule>
  </conditionalFormatting>
  <conditionalFormatting sqref="K795">
    <cfRule type="containsText" dxfId="4301" priority="3332" operator="containsText" text="URGENTE">
      <formula>NOT(ISERROR(SEARCH(("URGENTE"),(K795))))</formula>
    </cfRule>
  </conditionalFormatting>
  <conditionalFormatting sqref="K795">
    <cfRule type="containsText" dxfId="4300" priority="3333" operator="containsText" text="URGENTE">
      <formula>NOT(ISERROR(SEARCH(("URGENTE"),(K795))))</formula>
    </cfRule>
  </conditionalFormatting>
  <conditionalFormatting sqref="K795">
    <cfRule type="containsText" dxfId="4299" priority="3334" operator="containsText" text="URGENTE">
      <formula>NOT(ISERROR(SEARCH(("URGENTE"),(K795))))</formula>
    </cfRule>
  </conditionalFormatting>
  <conditionalFormatting sqref="K795">
    <cfRule type="containsText" dxfId="4298" priority="3335" operator="containsText" text="URGENTE">
      <formula>NOT(ISERROR(SEARCH(("URGENTE"),(K795))))</formula>
    </cfRule>
  </conditionalFormatting>
  <conditionalFormatting sqref="K795">
    <cfRule type="containsText" dxfId="4297" priority="3336" operator="containsText" text="ENCERRADO">
      <formula>NOT(ISERROR(SEARCH(("ENCERRADO"),(K795))))</formula>
    </cfRule>
  </conditionalFormatting>
  <conditionalFormatting sqref="K795">
    <cfRule type="containsText" dxfId="4296" priority="3337" operator="containsText" text="PROVIDÊNCIAS">
      <formula>NOT(ISERROR(SEARCH(("PROVIDÊNCIAS"),(K795))))</formula>
    </cfRule>
  </conditionalFormatting>
  <conditionalFormatting sqref="K795">
    <cfRule type="containsText" dxfId="4295" priority="3338" operator="containsText" text="URGENTE">
      <formula>NOT(ISERROR(SEARCH(("URGENTE"),(K795))))</formula>
    </cfRule>
  </conditionalFormatting>
  <conditionalFormatting sqref="K795">
    <cfRule type="containsText" dxfId="4294" priority="3339" operator="containsText" text="VIGENTE">
      <formula>NOT(ISERROR(SEARCH(("VIGENTE"),(K795))))</formula>
    </cfRule>
  </conditionalFormatting>
  <conditionalFormatting sqref="K1250">
    <cfRule type="containsText" dxfId="4293" priority="3340" operator="containsText" text="URGENTE">
      <formula>NOT(ISERROR(SEARCH(("URGENTE"),(K1250))))</formula>
    </cfRule>
  </conditionalFormatting>
  <conditionalFormatting sqref="K1250">
    <cfRule type="containsText" dxfId="4292" priority="3341" operator="containsText" text="URGENTE">
      <formula>NOT(ISERROR(SEARCH(("URGENTE"),(K1250))))</formula>
    </cfRule>
  </conditionalFormatting>
  <conditionalFormatting sqref="K1250">
    <cfRule type="containsText" dxfId="4291" priority="3342" operator="containsText" text="URGENTE">
      <formula>NOT(ISERROR(SEARCH(("URGENTE"),(K1250))))</formula>
    </cfRule>
  </conditionalFormatting>
  <conditionalFormatting sqref="K1250">
    <cfRule type="containsText" dxfId="4290" priority="3343" operator="containsText" text="ENCERRADO">
      <formula>NOT(ISERROR(SEARCH(("ENCERRADO"),(K1250))))</formula>
    </cfRule>
  </conditionalFormatting>
  <conditionalFormatting sqref="K1250">
    <cfRule type="containsText" dxfId="4289" priority="3344" operator="containsText" text="PROVIDÊNCIAS">
      <formula>NOT(ISERROR(SEARCH(("PROVIDÊNCIAS"),(K1250))))</formula>
    </cfRule>
  </conditionalFormatting>
  <conditionalFormatting sqref="K1250">
    <cfRule type="containsText" dxfId="4288" priority="3345" operator="containsText" text="URGENTE">
      <formula>NOT(ISERROR(SEARCH(("URGENTE"),(K1250))))</formula>
    </cfRule>
  </conditionalFormatting>
  <conditionalFormatting sqref="K1250">
    <cfRule type="containsText" dxfId="4287" priority="3346" operator="containsText" text="VIGENTE">
      <formula>NOT(ISERROR(SEARCH(("VIGENTE"),(K1250))))</formula>
    </cfRule>
  </conditionalFormatting>
  <conditionalFormatting sqref="K1250">
    <cfRule type="containsText" dxfId="4286" priority="3347" operator="containsText" text="VIGENTE">
      <formula>NOT(ISERROR(SEARCH(("VIGENTE"),(K1250))))</formula>
    </cfRule>
  </conditionalFormatting>
  <conditionalFormatting sqref="K1250">
    <cfRule type="containsText" dxfId="4285" priority="3348" operator="containsText" text="URGENTE">
      <formula>NOT(ISERROR(SEARCH(("URGENTE"),(K1250))))</formula>
    </cfRule>
  </conditionalFormatting>
  <conditionalFormatting sqref="K1250">
    <cfRule type="containsText" dxfId="4284" priority="3349" operator="containsText" text="PROVIDÊNCIAS">
      <formula>NOT(ISERROR(SEARCH(("PROVIDÊNCIAS"),(K1250))))</formula>
    </cfRule>
  </conditionalFormatting>
  <conditionalFormatting sqref="K1250">
    <cfRule type="containsText" dxfId="4283" priority="3350" operator="containsText" text="ENCERRADO">
      <formula>NOT(ISERROR(SEARCH(("ENCERRADO"),(K1250))))</formula>
    </cfRule>
  </conditionalFormatting>
  <conditionalFormatting sqref="K1250">
    <cfRule type="containsText" dxfId="4282" priority="3351" operator="containsText" text="URGENTE">
      <formula>NOT(ISERROR(SEARCH(("URGENTE"),(K1250))))</formula>
    </cfRule>
  </conditionalFormatting>
  <conditionalFormatting sqref="K1250">
    <cfRule type="containsText" dxfId="4281" priority="3352" operator="containsText" text="URGENTE">
      <formula>NOT(ISERROR(SEARCH(("URGENTE"),(K1250))))</formula>
    </cfRule>
  </conditionalFormatting>
  <conditionalFormatting sqref="K1250">
    <cfRule type="containsText" dxfId="4280" priority="3353" operator="containsText" text="URGENTE">
      <formula>NOT(ISERROR(SEARCH(("URGENTE"),(K1250))))</formula>
    </cfRule>
  </conditionalFormatting>
  <conditionalFormatting sqref="K1250">
    <cfRule type="containsText" dxfId="4279" priority="3354" operator="containsText" text="URGENTE">
      <formula>NOT(ISERROR(SEARCH(("URGENTE"),(K1250))))</formula>
    </cfRule>
  </conditionalFormatting>
  <conditionalFormatting sqref="K1250">
    <cfRule type="containsText" dxfId="4278" priority="3355" operator="containsText" text="URGENTE">
      <formula>NOT(ISERROR(SEARCH(("URGENTE"),(K1250))))</formula>
    </cfRule>
  </conditionalFormatting>
  <conditionalFormatting sqref="K1250">
    <cfRule type="containsText" dxfId="4277" priority="3356" operator="containsText" text="URGENTE">
      <formula>NOT(ISERROR(SEARCH(("URGENTE"),(K1250))))</formula>
    </cfRule>
  </conditionalFormatting>
  <conditionalFormatting sqref="K1250">
    <cfRule type="containsText" dxfId="4276" priority="3357" operator="containsText" text="ENCERRADO">
      <formula>NOT(ISERROR(SEARCH(("ENCERRADO"),(K1250))))</formula>
    </cfRule>
  </conditionalFormatting>
  <conditionalFormatting sqref="K1250">
    <cfRule type="containsText" dxfId="4275" priority="3358" operator="containsText" text="PROVIDÊNCIAS">
      <formula>NOT(ISERROR(SEARCH(("PROVIDÊNCIAS"),(K1250))))</formula>
    </cfRule>
  </conditionalFormatting>
  <conditionalFormatting sqref="K1250">
    <cfRule type="containsText" dxfId="4274" priority="3359" operator="containsText" text="URGENTE">
      <formula>NOT(ISERROR(SEARCH(("URGENTE"),(K1250))))</formula>
    </cfRule>
  </conditionalFormatting>
  <conditionalFormatting sqref="K1250">
    <cfRule type="containsText" dxfId="4273" priority="3360" operator="containsText" text="VIGENTE">
      <formula>NOT(ISERROR(SEARCH(("VIGENTE"),(K1250))))</formula>
    </cfRule>
  </conditionalFormatting>
  <conditionalFormatting sqref="K1336:K1338">
    <cfRule type="containsText" dxfId="4272" priority="3361" operator="containsText" text="VIGENTE">
      <formula>NOT(ISERROR(SEARCH(("VIGENTE"),(K1336))))</formula>
    </cfRule>
  </conditionalFormatting>
  <conditionalFormatting sqref="K1336:K1338">
    <cfRule type="containsText" dxfId="4271" priority="3362" operator="containsText" text="URGENTE">
      <formula>NOT(ISERROR(SEARCH(("URGENTE"),(K1336))))</formula>
    </cfRule>
  </conditionalFormatting>
  <conditionalFormatting sqref="K1336:K1338">
    <cfRule type="containsText" dxfId="4270" priority="3363" operator="containsText" text="PROVIDÊNCIAS">
      <formula>NOT(ISERROR(SEARCH(("PROVIDÊNCIAS"),(K1336))))</formula>
    </cfRule>
  </conditionalFormatting>
  <conditionalFormatting sqref="K1336:K1338">
    <cfRule type="containsText" dxfId="4269" priority="3364" operator="containsText" text="ENCERRADO">
      <formula>NOT(ISERROR(SEARCH(("ENCERRADO"),(K1336))))</formula>
    </cfRule>
  </conditionalFormatting>
  <conditionalFormatting sqref="K1336:K1338">
    <cfRule type="containsText" dxfId="4268" priority="3365" operator="containsText" text="URGENTE">
      <formula>NOT(ISERROR(SEARCH(("URGENTE"),(K1336))))</formula>
    </cfRule>
  </conditionalFormatting>
  <conditionalFormatting sqref="K1336:K1338">
    <cfRule type="containsText" dxfId="4267" priority="3366" operator="containsText" text="URGENTE">
      <formula>NOT(ISERROR(SEARCH(("URGENTE"),(K1336))))</formula>
    </cfRule>
  </conditionalFormatting>
  <conditionalFormatting sqref="K1336:K1338">
    <cfRule type="containsText" dxfId="4266" priority="3367" operator="containsText" text="URGENTE">
      <formula>NOT(ISERROR(SEARCH(("URGENTE"),(K1336))))</formula>
    </cfRule>
  </conditionalFormatting>
  <conditionalFormatting sqref="K1336:K1338">
    <cfRule type="containsText" dxfId="4265" priority="3368" operator="containsText" text="URGENTE">
      <formula>NOT(ISERROR(SEARCH(("URGENTE"),(K1336))))</formula>
    </cfRule>
  </conditionalFormatting>
  <conditionalFormatting sqref="K1336:K1338">
    <cfRule type="containsText" dxfId="4264" priority="3369" operator="containsText" text="URGENTE">
      <formula>NOT(ISERROR(SEARCH(("URGENTE"),(K1336))))</formula>
    </cfRule>
  </conditionalFormatting>
  <conditionalFormatting sqref="K1336:K1338">
    <cfRule type="containsText" dxfId="4263" priority="3370" operator="containsText" text="URGENTE">
      <formula>NOT(ISERROR(SEARCH(("URGENTE"),(K1336))))</formula>
    </cfRule>
  </conditionalFormatting>
  <conditionalFormatting sqref="K1336:K1338">
    <cfRule type="containsText" dxfId="4262" priority="3371" operator="containsText" text="ENCERRADO">
      <formula>NOT(ISERROR(SEARCH(("ENCERRADO"),(K1336))))</formula>
    </cfRule>
  </conditionalFormatting>
  <conditionalFormatting sqref="K1336:K1338">
    <cfRule type="containsText" dxfId="4261" priority="3372" operator="containsText" text="PROVIDÊNCIAS">
      <formula>NOT(ISERROR(SEARCH(("PROVIDÊNCIAS"),(K1336))))</formula>
    </cfRule>
  </conditionalFormatting>
  <conditionalFormatting sqref="K1336:K1338">
    <cfRule type="containsText" dxfId="4260" priority="3373" operator="containsText" text="URGENTE">
      <formula>NOT(ISERROR(SEARCH(("URGENTE"),(K1336))))</formula>
    </cfRule>
  </conditionalFormatting>
  <conditionalFormatting sqref="K1336:K1338">
    <cfRule type="containsText" dxfId="4259" priority="3374" operator="containsText" text="VIGENTE">
      <formula>NOT(ISERROR(SEARCH(("VIGENTE"),(K1336))))</formula>
    </cfRule>
  </conditionalFormatting>
  <conditionalFormatting sqref="K1336:K1338">
    <cfRule type="containsText" dxfId="4258" priority="3375" operator="containsText" text="URGENTE">
      <formula>NOT(ISERROR(SEARCH(("URGENTE"),(K1336))))</formula>
    </cfRule>
  </conditionalFormatting>
  <conditionalFormatting sqref="K1336:K1338">
    <cfRule type="containsText" dxfId="4257" priority="3376" operator="containsText" text="URGENTE">
      <formula>NOT(ISERROR(SEARCH(("URGENTE"),(K1336))))</formula>
    </cfRule>
  </conditionalFormatting>
  <conditionalFormatting sqref="K1336:K1338">
    <cfRule type="containsText" dxfId="4256" priority="3377" operator="containsText" text="URGENTE">
      <formula>NOT(ISERROR(SEARCH(("URGENTE"),(K1336))))</formula>
    </cfRule>
  </conditionalFormatting>
  <conditionalFormatting sqref="K1336:K1338">
    <cfRule type="containsText" dxfId="4255" priority="3378" operator="containsText" text="ENCERRADO">
      <formula>NOT(ISERROR(SEARCH(("ENCERRADO"),(K1336))))</formula>
    </cfRule>
  </conditionalFormatting>
  <conditionalFormatting sqref="K1336:K1338">
    <cfRule type="containsText" dxfId="4254" priority="3379" operator="containsText" text="PROVIDÊNCIAS">
      <formula>NOT(ISERROR(SEARCH(("PROVIDÊNCIAS"),(K1336))))</formula>
    </cfRule>
  </conditionalFormatting>
  <conditionalFormatting sqref="K1336:K1338">
    <cfRule type="containsText" dxfId="4253" priority="3380" operator="containsText" text="URGENTE">
      <formula>NOT(ISERROR(SEARCH(("URGENTE"),(K1336))))</formula>
    </cfRule>
  </conditionalFormatting>
  <conditionalFormatting sqref="K1336:K1338">
    <cfRule type="containsText" dxfId="4252" priority="3381" operator="containsText" text="VIGENTE">
      <formula>NOT(ISERROR(SEARCH(("VIGENTE"),(K1336))))</formula>
    </cfRule>
  </conditionalFormatting>
  <conditionalFormatting sqref="K1333:K1335">
    <cfRule type="containsText" dxfId="4251" priority="3382" operator="containsText" text="VIGENTE">
      <formula>NOT(ISERROR(SEARCH(("VIGENTE"),(K1333))))</formula>
    </cfRule>
  </conditionalFormatting>
  <conditionalFormatting sqref="K1333:K1335">
    <cfRule type="containsText" dxfId="4250" priority="3383" operator="containsText" text="URGENTE">
      <formula>NOT(ISERROR(SEARCH(("URGENTE"),(K1333))))</formula>
    </cfRule>
  </conditionalFormatting>
  <conditionalFormatting sqref="K1333:K1335">
    <cfRule type="containsText" dxfId="4249" priority="3384" operator="containsText" text="PROVIDÊNCIAS">
      <formula>NOT(ISERROR(SEARCH(("PROVIDÊNCIAS"),(K1333))))</formula>
    </cfRule>
  </conditionalFormatting>
  <conditionalFormatting sqref="K1333:K1335">
    <cfRule type="containsText" dxfId="4248" priority="3385" operator="containsText" text="ENCERRADO">
      <formula>NOT(ISERROR(SEARCH(("ENCERRADO"),(K1333))))</formula>
    </cfRule>
  </conditionalFormatting>
  <conditionalFormatting sqref="K1333:K1335">
    <cfRule type="containsText" dxfId="4247" priority="3386" operator="containsText" text="URGENTE">
      <formula>NOT(ISERROR(SEARCH(("URGENTE"),(K1333))))</formula>
    </cfRule>
  </conditionalFormatting>
  <conditionalFormatting sqref="K1333:K1335">
    <cfRule type="containsText" dxfId="4246" priority="3387" operator="containsText" text="URGENTE">
      <formula>NOT(ISERROR(SEARCH(("URGENTE"),(K1333))))</formula>
    </cfRule>
  </conditionalFormatting>
  <conditionalFormatting sqref="K1333:K1335">
    <cfRule type="containsText" dxfId="4245" priority="3388" operator="containsText" text="URGENTE">
      <formula>NOT(ISERROR(SEARCH(("URGENTE"),(K1333))))</formula>
    </cfRule>
  </conditionalFormatting>
  <conditionalFormatting sqref="K1333:K1335">
    <cfRule type="containsText" dxfId="4244" priority="3389" operator="containsText" text="URGENTE">
      <formula>NOT(ISERROR(SEARCH(("URGENTE"),(K1333))))</formula>
    </cfRule>
  </conditionalFormatting>
  <conditionalFormatting sqref="K1333:K1335">
    <cfRule type="containsText" dxfId="4243" priority="3390" operator="containsText" text="URGENTE">
      <formula>NOT(ISERROR(SEARCH(("URGENTE"),(K1333))))</formula>
    </cfRule>
  </conditionalFormatting>
  <conditionalFormatting sqref="K1333:K1335">
    <cfRule type="containsText" dxfId="4242" priority="3391" operator="containsText" text="URGENTE">
      <formula>NOT(ISERROR(SEARCH(("URGENTE"),(K1333))))</formula>
    </cfRule>
  </conditionalFormatting>
  <conditionalFormatting sqref="K1333:K1335">
    <cfRule type="containsText" dxfId="4241" priority="3392" operator="containsText" text="ENCERRADO">
      <formula>NOT(ISERROR(SEARCH(("ENCERRADO"),(K1333))))</formula>
    </cfRule>
  </conditionalFormatting>
  <conditionalFormatting sqref="K1333:K1335">
    <cfRule type="containsText" dxfId="4240" priority="3393" operator="containsText" text="PROVIDÊNCIAS">
      <formula>NOT(ISERROR(SEARCH(("PROVIDÊNCIAS"),(K1333))))</formula>
    </cfRule>
  </conditionalFormatting>
  <conditionalFormatting sqref="K1333:K1335">
    <cfRule type="containsText" dxfId="4239" priority="3394" operator="containsText" text="URGENTE">
      <formula>NOT(ISERROR(SEARCH(("URGENTE"),(K1333))))</formula>
    </cfRule>
  </conditionalFormatting>
  <conditionalFormatting sqref="K1333:K1335">
    <cfRule type="containsText" dxfId="4238" priority="3395" operator="containsText" text="VIGENTE">
      <formula>NOT(ISERROR(SEARCH(("VIGENTE"),(K1333))))</formula>
    </cfRule>
  </conditionalFormatting>
  <conditionalFormatting sqref="K1333:K1335">
    <cfRule type="containsText" dxfId="4237" priority="3396" operator="containsText" text="URGENTE">
      <formula>NOT(ISERROR(SEARCH(("URGENTE"),(K1333))))</formula>
    </cfRule>
  </conditionalFormatting>
  <conditionalFormatting sqref="K1333:K1335">
    <cfRule type="containsText" dxfId="4236" priority="3397" operator="containsText" text="URGENTE">
      <formula>NOT(ISERROR(SEARCH(("URGENTE"),(K1333))))</formula>
    </cfRule>
  </conditionalFormatting>
  <conditionalFormatting sqref="K1333:K1335">
    <cfRule type="containsText" dxfId="4235" priority="3398" operator="containsText" text="URGENTE">
      <formula>NOT(ISERROR(SEARCH(("URGENTE"),(K1333))))</formula>
    </cfRule>
  </conditionalFormatting>
  <conditionalFormatting sqref="K1333:K1335">
    <cfRule type="containsText" dxfId="4234" priority="3399" operator="containsText" text="ENCERRADO">
      <formula>NOT(ISERROR(SEARCH(("ENCERRADO"),(K1333))))</formula>
    </cfRule>
  </conditionalFormatting>
  <conditionalFormatting sqref="K1333:K1335">
    <cfRule type="containsText" dxfId="4233" priority="3400" operator="containsText" text="PROVIDÊNCIAS">
      <formula>NOT(ISERROR(SEARCH(("PROVIDÊNCIAS"),(K1333))))</formula>
    </cfRule>
  </conditionalFormatting>
  <conditionalFormatting sqref="K1333:K1335">
    <cfRule type="containsText" dxfId="4232" priority="3401" operator="containsText" text="URGENTE">
      <formula>NOT(ISERROR(SEARCH(("URGENTE"),(K1333))))</formula>
    </cfRule>
  </conditionalFormatting>
  <conditionalFormatting sqref="K1333:K1335">
    <cfRule type="containsText" dxfId="4231" priority="3402" operator="containsText" text="VIGENTE">
      <formula>NOT(ISERROR(SEARCH(("VIGENTE"),(K1333))))</formula>
    </cfRule>
  </conditionalFormatting>
  <conditionalFormatting sqref="K1298:K1299">
    <cfRule type="containsText" dxfId="4230" priority="3403" operator="containsText" text="VIGENTE">
      <formula>NOT(ISERROR(SEARCH(("VIGENTE"),(K1298))))</formula>
    </cfRule>
  </conditionalFormatting>
  <conditionalFormatting sqref="K1298:K1299">
    <cfRule type="containsText" dxfId="4229" priority="3404" operator="containsText" text="URGENTE">
      <formula>NOT(ISERROR(SEARCH(("URGENTE"),(K1298))))</formula>
    </cfRule>
  </conditionalFormatting>
  <conditionalFormatting sqref="K1298:K1299">
    <cfRule type="containsText" dxfId="4228" priority="3405" operator="containsText" text="PROVIDÊNCIAS">
      <formula>NOT(ISERROR(SEARCH(("PROVIDÊNCIAS"),(K1298))))</formula>
    </cfRule>
  </conditionalFormatting>
  <conditionalFormatting sqref="K1298:K1299">
    <cfRule type="containsText" dxfId="4227" priority="3406" operator="containsText" text="ENCERRADO">
      <formula>NOT(ISERROR(SEARCH(("ENCERRADO"),(K1298))))</formula>
    </cfRule>
  </conditionalFormatting>
  <conditionalFormatting sqref="K1298:K1299">
    <cfRule type="containsText" dxfId="4226" priority="3407" operator="containsText" text="URGENTE">
      <formula>NOT(ISERROR(SEARCH(("URGENTE"),(K1298))))</formula>
    </cfRule>
  </conditionalFormatting>
  <conditionalFormatting sqref="K1298:K1299">
    <cfRule type="containsText" dxfId="4225" priority="3408" operator="containsText" text="URGENTE">
      <formula>NOT(ISERROR(SEARCH(("URGENTE"),(K1298))))</formula>
    </cfRule>
  </conditionalFormatting>
  <conditionalFormatting sqref="K1298:K1299">
    <cfRule type="containsText" dxfId="4224" priority="3409" operator="containsText" text="URGENTE">
      <formula>NOT(ISERROR(SEARCH(("URGENTE"),(K1298))))</formula>
    </cfRule>
  </conditionalFormatting>
  <conditionalFormatting sqref="K1298:K1299">
    <cfRule type="containsText" dxfId="4223" priority="3410" operator="containsText" text="URGENTE">
      <formula>NOT(ISERROR(SEARCH(("URGENTE"),(K1298))))</formula>
    </cfRule>
  </conditionalFormatting>
  <conditionalFormatting sqref="K1298:K1299">
    <cfRule type="containsText" dxfId="4222" priority="3411" operator="containsText" text="URGENTE">
      <formula>NOT(ISERROR(SEARCH(("URGENTE"),(K1298))))</formula>
    </cfRule>
  </conditionalFormatting>
  <conditionalFormatting sqref="K1298:K1299">
    <cfRule type="containsText" dxfId="4221" priority="3412" operator="containsText" text="URGENTE">
      <formula>NOT(ISERROR(SEARCH(("URGENTE"),(K1298))))</formula>
    </cfRule>
  </conditionalFormatting>
  <conditionalFormatting sqref="K1298:K1299">
    <cfRule type="containsText" dxfId="4220" priority="3413" operator="containsText" text="ENCERRADO">
      <formula>NOT(ISERROR(SEARCH(("ENCERRADO"),(K1298))))</formula>
    </cfRule>
  </conditionalFormatting>
  <conditionalFormatting sqref="K1298:K1299">
    <cfRule type="containsText" dxfId="4219" priority="3414" operator="containsText" text="PROVIDÊNCIAS">
      <formula>NOT(ISERROR(SEARCH(("PROVIDÊNCIAS"),(K1298))))</formula>
    </cfRule>
  </conditionalFormatting>
  <conditionalFormatting sqref="K1298:K1299">
    <cfRule type="containsText" dxfId="4218" priority="3415" operator="containsText" text="URGENTE">
      <formula>NOT(ISERROR(SEARCH(("URGENTE"),(K1298))))</formula>
    </cfRule>
  </conditionalFormatting>
  <conditionalFormatting sqref="K1298:K1299">
    <cfRule type="containsText" dxfId="4217" priority="3416" operator="containsText" text="VIGENTE">
      <formula>NOT(ISERROR(SEARCH(("VIGENTE"),(K1298))))</formula>
    </cfRule>
  </conditionalFormatting>
  <conditionalFormatting sqref="K1298:K1299">
    <cfRule type="containsText" dxfId="4216" priority="3417" operator="containsText" text="URGENTE">
      <formula>NOT(ISERROR(SEARCH(("URGENTE"),(K1298))))</formula>
    </cfRule>
  </conditionalFormatting>
  <conditionalFormatting sqref="K1298:K1299">
    <cfRule type="containsText" dxfId="4215" priority="3418" operator="containsText" text="URGENTE">
      <formula>NOT(ISERROR(SEARCH(("URGENTE"),(K1298))))</formula>
    </cfRule>
  </conditionalFormatting>
  <conditionalFormatting sqref="K1298:K1299">
    <cfRule type="containsText" dxfId="4214" priority="3419" operator="containsText" text="URGENTE">
      <formula>NOT(ISERROR(SEARCH(("URGENTE"),(K1298))))</formula>
    </cfRule>
  </conditionalFormatting>
  <conditionalFormatting sqref="K1298:K1299">
    <cfRule type="containsText" dxfId="4213" priority="3420" operator="containsText" text="ENCERRADO">
      <formula>NOT(ISERROR(SEARCH(("ENCERRADO"),(K1298))))</formula>
    </cfRule>
  </conditionalFormatting>
  <conditionalFormatting sqref="K1298:K1299">
    <cfRule type="containsText" dxfId="4212" priority="3421" operator="containsText" text="PROVIDÊNCIAS">
      <formula>NOT(ISERROR(SEARCH(("PROVIDÊNCIAS"),(K1298))))</formula>
    </cfRule>
  </conditionalFormatting>
  <conditionalFormatting sqref="K1298:K1299">
    <cfRule type="containsText" dxfId="4211" priority="3422" operator="containsText" text="URGENTE">
      <formula>NOT(ISERROR(SEARCH(("URGENTE"),(K1298))))</formula>
    </cfRule>
  </conditionalFormatting>
  <conditionalFormatting sqref="K1298:K1299">
    <cfRule type="containsText" dxfId="4210" priority="3423" operator="containsText" text="VIGENTE">
      <formula>NOT(ISERROR(SEARCH(("VIGENTE"),(K1298))))</formula>
    </cfRule>
  </conditionalFormatting>
  <conditionalFormatting sqref="K1321:K1323">
    <cfRule type="containsText" dxfId="4209" priority="3424" operator="containsText" text="VIGENTE">
      <formula>NOT(ISERROR(SEARCH(("VIGENTE"),(K1321))))</formula>
    </cfRule>
  </conditionalFormatting>
  <conditionalFormatting sqref="K1321:K1323">
    <cfRule type="containsText" dxfId="4208" priority="3425" operator="containsText" text="URGENTE">
      <formula>NOT(ISERROR(SEARCH(("URGENTE"),(K1321))))</formula>
    </cfRule>
  </conditionalFormatting>
  <conditionalFormatting sqref="K1321:K1323">
    <cfRule type="containsText" dxfId="4207" priority="3426" operator="containsText" text="PROVIDÊNCIAS">
      <formula>NOT(ISERROR(SEARCH(("PROVIDÊNCIAS"),(K1321))))</formula>
    </cfRule>
  </conditionalFormatting>
  <conditionalFormatting sqref="K1321:K1323">
    <cfRule type="containsText" dxfId="4206" priority="3427" operator="containsText" text="ENCERRADO">
      <formula>NOT(ISERROR(SEARCH(("ENCERRADO"),(K1321))))</formula>
    </cfRule>
  </conditionalFormatting>
  <conditionalFormatting sqref="K1321:K1323">
    <cfRule type="containsText" dxfId="4205" priority="3428" operator="containsText" text="URGENTE">
      <formula>NOT(ISERROR(SEARCH(("URGENTE"),(K1321))))</formula>
    </cfRule>
  </conditionalFormatting>
  <conditionalFormatting sqref="K1321:K1323">
    <cfRule type="containsText" dxfId="4204" priority="3429" operator="containsText" text="URGENTE">
      <formula>NOT(ISERROR(SEARCH(("URGENTE"),(K1321))))</formula>
    </cfRule>
  </conditionalFormatting>
  <conditionalFormatting sqref="K1321:K1323">
    <cfRule type="containsText" dxfId="4203" priority="3430" operator="containsText" text="URGENTE">
      <formula>NOT(ISERROR(SEARCH(("URGENTE"),(K1321))))</formula>
    </cfRule>
  </conditionalFormatting>
  <conditionalFormatting sqref="K1321:K1323">
    <cfRule type="containsText" dxfId="4202" priority="3431" operator="containsText" text="URGENTE">
      <formula>NOT(ISERROR(SEARCH(("URGENTE"),(K1321))))</formula>
    </cfRule>
  </conditionalFormatting>
  <conditionalFormatting sqref="K1321:K1323">
    <cfRule type="containsText" dxfId="4201" priority="3432" operator="containsText" text="URGENTE">
      <formula>NOT(ISERROR(SEARCH(("URGENTE"),(K1321))))</formula>
    </cfRule>
  </conditionalFormatting>
  <conditionalFormatting sqref="K1321:K1323">
    <cfRule type="containsText" dxfId="4200" priority="3433" operator="containsText" text="URGENTE">
      <formula>NOT(ISERROR(SEARCH(("URGENTE"),(K1321))))</formula>
    </cfRule>
  </conditionalFormatting>
  <conditionalFormatting sqref="K1321:K1323">
    <cfRule type="containsText" dxfId="4199" priority="3434" operator="containsText" text="ENCERRADO">
      <formula>NOT(ISERROR(SEARCH(("ENCERRADO"),(K1321))))</formula>
    </cfRule>
  </conditionalFormatting>
  <conditionalFormatting sqref="K1321:K1323">
    <cfRule type="containsText" dxfId="4198" priority="3435" operator="containsText" text="PROVIDÊNCIAS">
      <formula>NOT(ISERROR(SEARCH(("PROVIDÊNCIAS"),(K1321))))</formula>
    </cfRule>
  </conditionalFormatting>
  <conditionalFormatting sqref="K1321:K1323">
    <cfRule type="containsText" dxfId="4197" priority="3436" operator="containsText" text="URGENTE">
      <formula>NOT(ISERROR(SEARCH(("URGENTE"),(K1321))))</formula>
    </cfRule>
  </conditionalFormatting>
  <conditionalFormatting sqref="K1321:K1323">
    <cfRule type="containsText" dxfId="4196" priority="3437" operator="containsText" text="VIGENTE">
      <formula>NOT(ISERROR(SEARCH(("VIGENTE"),(K1321))))</formula>
    </cfRule>
  </conditionalFormatting>
  <conditionalFormatting sqref="K1321:K1323">
    <cfRule type="containsText" dxfId="4195" priority="3438" operator="containsText" text="URGENTE">
      <formula>NOT(ISERROR(SEARCH(("URGENTE"),(K1321))))</formula>
    </cfRule>
  </conditionalFormatting>
  <conditionalFormatting sqref="K1321:K1323">
    <cfRule type="containsText" dxfId="4194" priority="3439" operator="containsText" text="URGENTE">
      <formula>NOT(ISERROR(SEARCH(("URGENTE"),(K1321))))</formula>
    </cfRule>
  </conditionalFormatting>
  <conditionalFormatting sqref="K1321:K1323">
    <cfRule type="containsText" dxfId="4193" priority="3440" operator="containsText" text="URGENTE">
      <formula>NOT(ISERROR(SEARCH(("URGENTE"),(K1321))))</formula>
    </cfRule>
  </conditionalFormatting>
  <conditionalFormatting sqref="K1321:K1323">
    <cfRule type="containsText" dxfId="4192" priority="3441" operator="containsText" text="ENCERRADO">
      <formula>NOT(ISERROR(SEARCH(("ENCERRADO"),(K1321))))</formula>
    </cfRule>
  </conditionalFormatting>
  <conditionalFormatting sqref="K1321:K1323">
    <cfRule type="containsText" dxfId="4191" priority="3442" operator="containsText" text="PROVIDÊNCIAS">
      <formula>NOT(ISERROR(SEARCH(("PROVIDÊNCIAS"),(K1321))))</formula>
    </cfRule>
  </conditionalFormatting>
  <conditionalFormatting sqref="K1321:K1323">
    <cfRule type="containsText" dxfId="4190" priority="3443" operator="containsText" text="URGENTE">
      <formula>NOT(ISERROR(SEARCH(("URGENTE"),(K1321))))</formula>
    </cfRule>
  </conditionalFormatting>
  <conditionalFormatting sqref="K1321:K1323">
    <cfRule type="containsText" dxfId="4189" priority="3444" operator="containsText" text="VIGENTE">
      <formula>NOT(ISERROR(SEARCH(("VIGENTE"),(K1321))))</formula>
    </cfRule>
  </conditionalFormatting>
  <conditionalFormatting sqref="K1300:K1301">
    <cfRule type="containsText" dxfId="4188" priority="3445" operator="containsText" text="URGENTE">
      <formula>NOT(ISERROR(SEARCH(("URGENTE"),(K1300))))</formula>
    </cfRule>
  </conditionalFormatting>
  <conditionalFormatting sqref="K1300:K1301">
    <cfRule type="containsText" dxfId="4187" priority="3446" operator="containsText" text="URGENTE">
      <formula>NOT(ISERROR(SEARCH(("URGENTE"),(K1300))))</formula>
    </cfRule>
  </conditionalFormatting>
  <conditionalFormatting sqref="K1300:K1301">
    <cfRule type="containsText" dxfId="4186" priority="3447" operator="containsText" text="URGENTE">
      <formula>NOT(ISERROR(SEARCH(("URGENTE"),(K1300))))</formula>
    </cfRule>
  </conditionalFormatting>
  <conditionalFormatting sqref="K1300:K1301">
    <cfRule type="containsText" dxfId="4185" priority="3448" operator="containsText" text="ENCERRADO">
      <formula>NOT(ISERROR(SEARCH(("ENCERRADO"),(K1300))))</formula>
    </cfRule>
  </conditionalFormatting>
  <conditionalFormatting sqref="K1300:K1301">
    <cfRule type="containsText" dxfId="4184" priority="3449" operator="containsText" text="PROVIDÊNCIAS">
      <formula>NOT(ISERROR(SEARCH(("PROVIDÊNCIAS"),(K1300))))</formula>
    </cfRule>
  </conditionalFormatting>
  <conditionalFormatting sqref="K1300:K1301">
    <cfRule type="containsText" dxfId="4183" priority="3450" operator="containsText" text="URGENTE">
      <formula>NOT(ISERROR(SEARCH(("URGENTE"),(K1300))))</formula>
    </cfRule>
  </conditionalFormatting>
  <conditionalFormatting sqref="K1300:K1301">
    <cfRule type="containsText" dxfId="4182" priority="3451" operator="containsText" text="VIGENTE">
      <formula>NOT(ISERROR(SEARCH(("VIGENTE"),(K1300))))</formula>
    </cfRule>
  </conditionalFormatting>
  <conditionalFormatting sqref="K1300:K1301">
    <cfRule type="containsText" dxfId="4181" priority="3452" operator="containsText" text="VIGENTE">
      <formula>NOT(ISERROR(SEARCH(("VIGENTE"),(K1300))))</formula>
    </cfRule>
  </conditionalFormatting>
  <conditionalFormatting sqref="K1300:K1301">
    <cfRule type="containsText" dxfId="4180" priority="3453" operator="containsText" text="URGENTE">
      <formula>NOT(ISERROR(SEARCH(("URGENTE"),(K1300))))</formula>
    </cfRule>
  </conditionalFormatting>
  <conditionalFormatting sqref="K1300:K1301">
    <cfRule type="containsText" dxfId="4179" priority="3454" operator="containsText" text="PROVIDÊNCIAS">
      <formula>NOT(ISERROR(SEARCH(("PROVIDÊNCIAS"),(K1300))))</formula>
    </cfRule>
  </conditionalFormatting>
  <conditionalFormatting sqref="K1300:K1301">
    <cfRule type="containsText" dxfId="4178" priority="3455" operator="containsText" text="ENCERRADO">
      <formula>NOT(ISERROR(SEARCH(("ENCERRADO"),(K1300))))</formula>
    </cfRule>
  </conditionalFormatting>
  <conditionalFormatting sqref="K1300:K1301">
    <cfRule type="containsText" dxfId="4177" priority="3456" operator="containsText" text="URGENTE">
      <formula>NOT(ISERROR(SEARCH(("URGENTE"),(K1300))))</formula>
    </cfRule>
  </conditionalFormatting>
  <conditionalFormatting sqref="K1300:K1301">
    <cfRule type="containsText" dxfId="4176" priority="3457" operator="containsText" text="URGENTE">
      <formula>NOT(ISERROR(SEARCH(("URGENTE"),(K1300))))</formula>
    </cfRule>
  </conditionalFormatting>
  <conditionalFormatting sqref="K1300:K1301">
    <cfRule type="containsText" dxfId="4175" priority="3458" operator="containsText" text="URGENTE">
      <formula>NOT(ISERROR(SEARCH(("URGENTE"),(K1300))))</formula>
    </cfRule>
  </conditionalFormatting>
  <conditionalFormatting sqref="K1300:K1301">
    <cfRule type="containsText" dxfId="4174" priority="3459" operator="containsText" text="URGENTE">
      <formula>NOT(ISERROR(SEARCH(("URGENTE"),(K1300))))</formula>
    </cfRule>
  </conditionalFormatting>
  <conditionalFormatting sqref="K1300:K1301">
    <cfRule type="containsText" dxfId="4173" priority="3460" operator="containsText" text="URGENTE">
      <formula>NOT(ISERROR(SEARCH(("URGENTE"),(K1300))))</formula>
    </cfRule>
  </conditionalFormatting>
  <conditionalFormatting sqref="K1300:K1301">
    <cfRule type="containsText" dxfId="4172" priority="3461" operator="containsText" text="URGENTE">
      <formula>NOT(ISERROR(SEARCH(("URGENTE"),(K1300))))</formula>
    </cfRule>
  </conditionalFormatting>
  <conditionalFormatting sqref="K1300:K1301">
    <cfRule type="containsText" dxfId="4171" priority="3462" operator="containsText" text="ENCERRADO">
      <formula>NOT(ISERROR(SEARCH(("ENCERRADO"),(K1300))))</formula>
    </cfRule>
  </conditionalFormatting>
  <conditionalFormatting sqref="K1300:K1301">
    <cfRule type="containsText" dxfId="4170" priority="3463" operator="containsText" text="PROVIDÊNCIAS">
      <formula>NOT(ISERROR(SEARCH(("PROVIDÊNCIAS"),(K1300))))</formula>
    </cfRule>
  </conditionalFormatting>
  <conditionalFormatting sqref="K1300:K1301">
    <cfRule type="containsText" dxfId="4169" priority="3464" operator="containsText" text="URGENTE">
      <formula>NOT(ISERROR(SEARCH(("URGENTE"),(K1300))))</formula>
    </cfRule>
  </conditionalFormatting>
  <conditionalFormatting sqref="K1300:K1301">
    <cfRule type="containsText" dxfId="4168" priority="3465" operator="containsText" text="VIGENTE">
      <formula>NOT(ISERROR(SEARCH(("VIGENTE"),(K1300))))</formula>
    </cfRule>
  </conditionalFormatting>
  <conditionalFormatting sqref="K1242">
    <cfRule type="containsText" dxfId="4167" priority="3466" operator="containsText" text="VIGENTE">
      <formula>NOT(ISERROR(SEARCH(("VIGENTE"),(K1242))))</formula>
    </cfRule>
  </conditionalFormatting>
  <conditionalFormatting sqref="K1242">
    <cfRule type="containsText" dxfId="4166" priority="3467" operator="containsText" text="URGENTE">
      <formula>NOT(ISERROR(SEARCH(("URGENTE"),(K1242))))</formula>
    </cfRule>
  </conditionalFormatting>
  <conditionalFormatting sqref="K1242">
    <cfRule type="containsText" dxfId="4165" priority="3468" operator="containsText" text="PROVIDÊNCIAS">
      <formula>NOT(ISERROR(SEARCH(("PROVIDÊNCIAS"),(K1242))))</formula>
    </cfRule>
  </conditionalFormatting>
  <conditionalFormatting sqref="K1242">
    <cfRule type="containsText" dxfId="4164" priority="3469" operator="containsText" text="ENCERRADO">
      <formula>NOT(ISERROR(SEARCH(("ENCERRADO"),(K1242))))</formula>
    </cfRule>
  </conditionalFormatting>
  <conditionalFormatting sqref="K1242">
    <cfRule type="containsText" dxfId="4163" priority="3470" operator="containsText" text="URGENTE">
      <formula>NOT(ISERROR(SEARCH(("URGENTE"),(K1242))))</formula>
    </cfRule>
  </conditionalFormatting>
  <conditionalFormatting sqref="K1242">
    <cfRule type="containsText" dxfId="4162" priority="3471" operator="containsText" text="URGENTE">
      <formula>NOT(ISERROR(SEARCH(("URGENTE"),(K1242))))</formula>
    </cfRule>
  </conditionalFormatting>
  <conditionalFormatting sqref="K1242">
    <cfRule type="containsText" dxfId="4161" priority="3472" operator="containsText" text="URGENTE">
      <formula>NOT(ISERROR(SEARCH(("URGENTE"),(K1242))))</formula>
    </cfRule>
  </conditionalFormatting>
  <conditionalFormatting sqref="K1242">
    <cfRule type="containsText" dxfId="4160" priority="3473" operator="containsText" text="URGENTE">
      <formula>NOT(ISERROR(SEARCH(("URGENTE"),(K1242))))</formula>
    </cfRule>
  </conditionalFormatting>
  <conditionalFormatting sqref="K1242">
    <cfRule type="containsText" dxfId="4159" priority="3474" operator="containsText" text="URGENTE">
      <formula>NOT(ISERROR(SEARCH(("URGENTE"),(K1242))))</formula>
    </cfRule>
  </conditionalFormatting>
  <conditionalFormatting sqref="K1242">
    <cfRule type="containsText" dxfId="4158" priority="3475" operator="containsText" text="URGENTE">
      <formula>NOT(ISERROR(SEARCH(("URGENTE"),(K1242))))</formula>
    </cfRule>
  </conditionalFormatting>
  <conditionalFormatting sqref="K1242">
    <cfRule type="containsText" dxfId="4157" priority="3476" operator="containsText" text="ENCERRADO">
      <formula>NOT(ISERROR(SEARCH(("ENCERRADO"),(K1242))))</formula>
    </cfRule>
  </conditionalFormatting>
  <conditionalFormatting sqref="K1242">
    <cfRule type="containsText" dxfId="4156" priority="3477" operator="containsText" text="PROVIDÊNCIAS">
      <formula>NOT(ISERROR(SEARCH(("PROVIDÊNCIAS"),(K1242))))</formula>
    </cfRule>
  </conditionalFormatting>
  <conditionalFormatting sqref="K1242">
    <cfRule type="containsText" dxfId="4155" priority="3478" operator="containsText" text="URGENTE">
      <formula>NOT(ISERROR(SEARCH(("URGENTE"),(K1242))))</formula>
    </cfRule>
  </conditionalFormatting>
  <conditionalFormatting sqref="K1242">
    <cfRule type="containsText" dxfId="4154" priority="3479" operator="containsText" text="VIGENTE">
      <formula>NOT(ISERROR(SEARCH(("VIGENTE"),(K1242))))</formula>
    </cfRule>
  </conditionalFormatting>
  <conditionalFormatting sqref="K1242">
    <cfRule type="containsText" dxfId="4153" priority="3480" operator="containsText" text="URGENTE">
      <formula>NOT(ISERROR(SEARCH(("URGENTE"),(K1242))))</formula>
    </cfRule>
  </conditionalFormatting>
  <conditionalFormatting sqref="K1242">
    <cfRule type="containsText" dxfId="4152" priority="3481" operator="containsText" text="URGENTE">
      <formula>NOT(ISERROR(SEARCH(("URGENTE"),(K1242))))</formula>
    </cfRule>
  </conditionalFormatting>
  <conditionalFormatting sqref="K1242">
    <cfRule type="containsText" dxfId="4151" priority="3482" operator="containsText" text="URGENTE">
      <formula>NOT(ISERROR(SEARCH(("URGENTE"),(K1242))))</formula>
    </cfRule>
  </conditionalFormatting>
  <conditionalFormatting sqref="K1242">
    <cfRule type="containsText" dxfId="4150" priority="3483" operator="containsText" text="ENCERRADO">
      <formula>NOT(ISERROR(SEARCH(("ENCERRADO"),(K1242))))</formula>
    </cfRule>
  </conditionalFormatting>
  <conditionalFormatting sqref="K1242">
    <cfRule type="containsText" dxfId="4149" priority="3484" operator="containsText" text="PROVIDÊNCIAS">
      <formula>NOT(ISERROR(SEARCH(("PROVIDÊNCIAS"),(K1242))))</formula>
    </cfRule>
  </conditionalFormatting>
  <conditionalFormatting sqref="K1242">
    <cfRule type="containsText" dxfId="4148" priority="3485" operator="containsText" text="URGENTE">
      <formula>NOT(ISERROR(SEARCH(("URGENTE"),(K1242))))</formula>
    </cfRule>
  </conditionalFormatting>
  <conditionalFormatting sqref="K1242">
    <cfRule type="containsText" dxfId="4147" priority="3486" operator="containsText" text="VIGENTE">
      <formula>NOT(ISERROR(SEARCH(("VIGENTE"),(K1242))))</formula>
    </cfRule>
  </conditionalFormatting>
  <conditionalFormatting sqref="K306:K307 L306:L307 N306:P307 Q306:Q307 X307">
    <cfRule type="containsText" dxfId="4146" priority="3487" operator="containsText" text="VIGENTE">
      <formula>NOT(ISERROR(SEARCH(("VIGENTE"),(K306))))</formula>
    </cfRule>
  </conditionalFormatting>
  <conditionalFormatting sqref="K306:K307 L306:L307 N306:P307 Q306:Q307 X307">
    <cfRule type="containsText" dxfId="4145" priority="3488" operator="containsText" text="URGENTE">
      <formula>NOT(ISERROR(SEARCH(("URGENTE"),(K306))))</formula>
    </cfRule>
  </conditionalFormatting>
  <conditionalFormatting sqref="K306:K307 L306:L307 N306:P307 Q306:Q307 X307">
    <cfRule type="containsText" dxfId="4144" priority="3489" operator="containsText" text="PROVIDÊNCIAS">
      <formula>NOT(ISERROR(SEARCH(("PROVIDÊNCIAS"),(K306))))</formula>
    </cfRule>
  </conditionalFormatting>
  <conditionalFormatting sqref="K306:K307 L306:L307 N306:P307 Q306:Q307 X307">
    <cfRule type="containsText" dxfId="4143" priority="3490" operator="containsText" text="ENCERRADO">
      <formula>NOT(ISERROR(SEARCH(("ENCERRADO"),(K306))))</formula>
    </cfRule>
  </conditionalFormatting>
  <conditionalFormatting sqref="K306:K307 L306:L307 N306:P307 Q306:Q307 X307">
    <cfRule type="containsText" dxfId="4142" priority="3491" operator="containsText" text="URGENTE">
      <formula>NOT(ISERROR(SEARCH(("URGENTE"),(K306))))</formula>
    </cfRule>
  </conditionalFormatting>
  <conditionalFormatting sqref="K306:K307 L306:L307 N306:P307 Q306:Q307 X307">
    <cfRule type="containsText" dxfId="4141" priority="3492" operator="containsText" text="URGENTE">
      <formula>NOT(ISERROR(SEARCH(("URGENTE"),(K306))))</formula>
    </cfRule>
  </conditionalFormatting>
  <conditionalFormatting sqref="K306:K307 L306:L307 N306:P307 Q306:Q307 X307">
    <cfRule type="containsText" dxfId="4140" priority="3493" operator="containsText" text="URGENTE">
      <formula>NOT(ISERROR(SEARCH(("URGENTE"),(K306))))</formula>
    </cfRule>
  </conditionalFormatting>
  <conditionalFormatting sqref="K306:K307">
    <cfRule type="containsText" dxfId="4139" priority="3494" operator="containsText" text="VIGENTE">
      <formula>NOT(ISERROR(SEARCH(("VIGENTE"),(K306))))</formula>
    </cfRule>
  </conditionalFormatting>
  <conditionalFormatting sqref="K306:K307">
    <cfRule type="containsText" dxfId="4138" priority="3495" operator="containsText" text="URGENTE">
      <formula>NOT(ISERROR(SEARCH(("URGENTE"),(K306))))</formula>
    </cfRule>
  </conditionalFormatting>
  <conditionalFormatting sqref="K306:K307">
    <cfRule type="containsText" dxfId="4137" priority="3496" operator="containsText" text="PROVIDÊNCIAS">
      <formula>NOT(ISERROR(SEARCH(("PROVIDÊNCIAS"),(K306))))</formula>
    </cfRule>
  </conditionalFormatting>
  <conditionalFormatting sqref="K306:K307">
    <cfRule type="containsText" dxfId="4136" priority="3497" operator="containsText" text="ENCERRADO">
      <formula>NOT(ISERROR(SEARCH(("ENCERRADO"),(K306))))</formula>
    </cfRule>
  </conditionalFormatting>
  <conditionalFormatting sqref="K306:K307">
    <cfRule type="containsText" dxfId="4135" priority="3498" operator="containsText" text="URGENTE">
      <formula>NOT(ISERROR(SEARCH(("URGENTE"),(K306))))</formula>
    </cfRule>
  </conditionalFormatting>
  <conditionalFormatting sqref="K306:K307">
    <cfRule type="containsText" dxfId="4134" priority="3499" operator="containsText" text="URGENTE">
      <formula>NOT(ISERROR(SEARCH(("URGENTE"),(K306))))</formula>
    </cfRule>
  </conditionalFormatting>
  <conditionalFormatting sqref="K306:K307">
    <cfRule type="containsText" dxfId="4133" priority="3500" operator="containsText" text="URGENTE">
      <formula>NOT(ISERROR(SEARCH(("URGENTE"),(K306))))</formula>
    </cfRule>
  </conditionalFormatting>
  <conditionalFormatting sqref="K306:K307">
    <cfRule type="containsText" dxfId="4132" priority="3501" operator="containsText" text="URGENTE">
      <formula>NOT(ISERROR(SEARCH(("URGENTE"),(K306))))</formula>
    </cfRule>
  </conditionalFormatting>
  <conditionalFormatting sqref="K306:K307">
    <cfRule type="containsText" dxfId="4131" priority="3502" operator="containsText" text="URGENTE">
      <formula>NOT(ISERROR(SEARCH(("URGENTE"),(K306))))</formula>
    </cfRule>
  </conditionalFormatting>
  <conditionalFormatting sqref="K306:K307">
    <cfRule type="containsText" dxfId="4130" priority="3503" operator="containsText" text="URGENTE">
      <formula>NOT(ISERROR(SEARCH(("URGENTE"),(K306))))</formula>
    </cfRule>
  </conditionalFormatting>
  <conditionalFormatting sqref="K306:K307">
    <cfRule type="containsText" dxfId="4129" priority="3504" operator="containsText" text="ENCERRADO">
      <formula>NOT(ISERROR(SEARCH(("ENCERRADO"),(K306))))</formula>
    </cfRule>
  </conditionalFormatting>
  <conditionalFormatting sqref="K306:K307">
    <cfRule type="containsText" dxfId="4128" priority="3505" operator="containsText" text="PROVIDÊNCIAS">
      <formula>NOT(ISERROR(SEARCH(("PROVIDÊNCIAS"),(K306))))</formula>
    </cfRule>
  </conditionalFormatting>
  <conditionalFormatting sqref="K306:K307">
    <cfRule type="containsText" dxfId="4127" priority="3506" operator="containsText" text="URGENTE">
      <formula>NOT(ISERROR(SEARCH(("URGENTE"),(K306))))</formula>
    </cfRule>
  </conditionalFormatting>
  <conditionalFormatting sqref="K306:K307">
    <cfRule type="containsText" dxfId="4126" priority="3507" operator="containsText" text="VIGENTE">
      <formula>NOT(ISERROR(SEARCH(("VIGENTE"),(K306))))</formula>
    </cfRule>
  </conditionalFormatting>
  <conditionalFormatting sqref="K1226:K1227">
    <cfRule type="containsText" dxfId="4125" priority="3508" operator="containsText" text="URGENTE">
      <formula>NOT(ISERROR(SEARCH(("URGENTE"),(K1226))))</formula>
    </cfRule>
  </conditionalFormatting>
  <conditionalFormatting sqref="K1226:K1227">
    <cfRule type="containsText" dxfId="4124" priority="3509" operator="containsText" text="URGENTE">
      <formula>NOT(ISERROR(SEARCH(("URGENTE"),(K1226))))</formula>
    </cfRule>
  </conditionalFormatting>
  <conditionalFormatting sqref="K1226:K1227">
    <cfRule type="containsText" dxfId="4123" priority="3510" operator="containsText" text="URGENTE">
      <formula>NOT(ISERROR(SEARCH(("URGENTE"),(K1226))))</formula>
    </cfRule>
  </conditionalFormatting>
  <conditionalFormatting sqref="K1226:K1227">
    <cfRule type="containsText" dxfId="4122" priority="3511" operator="containsText" text="ENCERRADO">
      <formula>NOT(ISERROR(SEARCH(("ENCERRADO"),(K1226))))</formula>
    </cfRule>
  </conditionalFormatting>
  <conditionalFormatting sqref="K1226:K1227">
    <cfRule type="containsText" dxfId="4121" priority="3512" operator="containsText" text="PROVIDÊNCIAS">
      <formula>NOT(ISERROR(SEARCH(("PROVIDÊNCIAS"),(K1226))))</formula>
    </cfRule>
  </conditionalFormatting>
  <conditionalFormatting sqref="K1226:K1227">
    <cfRule type="containsText" dxfId="4120" priority="3513" operator="containsText" text="URGENTE">
      <formula>NOT(ISERROR(SEARCH(("URGENTE"),(K1226))))</formula>
    </cfRule>
  </conditionalFormatting>
  <conditionalFormatting sqref="K1226:K1227">
    <cfRule type="containsText" dxfId="4119" priority="3514" operator="containsText" text="VIGENTE">
      <formula>NOT(ISERROR(SEARCH(("VIGENTE"),(K1226))))</formula>
    </cfRule>
  </conditionalFormatting>
  <conditionalFormatting sqref="K1226:K1227">
    <cfRule type="containsText" dxfId="4118" priority="3515" operator="containsText" text="VIGENTE">
      <formula>NOT(ISERROR(SEARCH(("VIGENTE"),(K1226))))</formula>
    </cfRule>
  </conditionalFormatting>
  <conditionalFormatting sqref="K1226:K1227">
    <cfRule type="containsText" dxfId="4117" priority="3516" operator="containsText" text="URGENTE">
      <formula>NOT(ISERROR(SEARCH(("URGENTE"),(K1226))))</formula>
    </cfRule>
  </conditionalFormatting>
  <conditionalFormatting sqref="K1226:K1227">
    <cfRule type="containsText" dxfId="4116" priority="3517" operator="containsText" text="PROVIDÊNCIAS">
      <formula>NOT(ISERROR(SEARCH(("PROVIDÊNCIAS"),(K1226))))</formula>
    </cfRule>
  </conditionalFormatting>
  <conditionalFormatting sqref="K1226:K1227">
    <cfRule type="containsText" dxfId="4115" priority="3518" operator="containsText" text="ENCERRADO">
      <formula>NOT(ISERROR(SEARCH(("ENCERRADO"),(K1226))))</formula>
    </cfRule>
  </conditionalFormatting>
  <conditionalFormatting sqref="K1226:K1227">
    <cfRule type="containsText" dxfId="4114" priority="3519" operator="containsText" text="URGENTE">
      <formula>NOT(ISERROR(SEARCH(("URGENTE"),(K1226))))</formula>
    </cfRule>
  </conditionalFormatting>
  <conditionalFormatting sqref="K1226:K1227">
    <cfRule type="containsText" dxfId="4113" priority="3520" operator="containsText" text="URGENTE">
      <formula>NOT(ISERROR(SEARCH(("URGENTE"),(K1226))))</formula>
    </cfRule>
  </conditionalFormatting>
  <conditionalFormatting sqref="K1226:K1227">
    <cfRule type="containsText" dxfId="4112" priority="3521" operator="containsText" text="URGENTE">
      <formula>NOT(ISERROR(SEARCH(("URGENTE"),(K1226))))</formula>
    </cfRule>
  </conditionalFormatting>
  <conditionalFormatting sqref="K1226:K1227">
    <cfRule type="containsText" dxfId="4111" priority="3522" operator="containsText" text="URGENTE">
      <formula>NOT(ISERROR(SEARCH(("URGENTE"),(K1226))))</formula>
    </cfRule>
  </conditionalFormatting>
  <conditionalFormatting sqref="K1226:K1227">
    <cfRule type="containsText" dxfId="4110" priority="3523" operator="containsText" text="URGENTE">
      <formula>NOT(ISERROR(SEARCH(("URGENTE"),(K1226))))</formula>
    </cfRule>
  </conditionalFormatting>
  <conditionalFormatting sqref="K1226:K1227">
    <cfRule type="containsText" dxfId="4109" priority="3524" operator="containsText" text="URGENTE">
      <formula>NOT(ISERROR(SEARCH(("URGENTE"),(K1226))))</formula>
    </cfRule>
  </conditionalFormatting>
  <conditionalFormatting sqref="K1226:K1227">
    <cfRule type="containsText" dxfId="4108" priority="3525" operator="containsText" text="ENCERRADO">
      <formula>NOT(ISERROR(SEARCH(("ENCERRADO"),(K1226))))</formula>
    </cfRule>
  </conditionalFormatting>
  <conditionalFormatting sqref="K1226:K1227">
    <cfRule type="containsText" dxfId="4107" priority="3526" operator="containsText" text="PROVIDÊNCIAS">
      <formula>NOT(ISERROR(SEARCH(("PROVIDÊNCIAS"),(K1226))))</formula>
    </cfRule>
  </conditionalFormatting>
  <conditionalFormatting sqref="K1226:K1227">
    <cfRule type="containsText" dxfId="4106" priority="3527" operator="containsText" text="URGENTE">
      <formula>NOT(ISERROR(SEARCH(("URGENTE"),(K1226))))</formula>
    </cfRule>
  </conditionalFormatting>
  <conditionalFormatting sqref="K1226:K1227">
    <cfRule type="containsText" dxfId="4105" priority="3528" operator="containsText" text="VIGENTE">
      <formula>NOT(ISERROR(SEARCH(("VIGENTE"),(K1226))))</formula>
    </cfRule>
  </conditionalFormatting>
  <conditionalFormatting sqref="K778:L779 N778:P779">
    <cfRule type="containsText" dxfId="4104" priority="3529" operator="containsText" text="URGENTE">
      <formula>NOT(ISERROR(SEARCH(("URGENTE"),(K778))))</formula>
    </cfRule>
  </conditionalFormatting>
  <conditionalFormatting sqref="K778:L779 N778:P779">
    <cfRule type="containsText" dxfId="4103" priority="3530" operator="containsText" text="URGENTE">
      <formula>NOT(ISERROR(SEARCH(("URGENTE"),(K778))))</formula>
    </cfRule>
  </conditionalFormatting>
  <conditionalFormatting sqref="K778:L779 N778:P779">
    <cfRule type="containsText" dxfId="4102" priority="3531" operator="containsText" text="URGENTE">
      <formula>NOT(ISERROR(SEARCH(("URGENTE"),(K778))))</formula>
    </cfRule>
  </conditionalFormatting>
  <conditionalFormatting sqref="K778:L779 N778:P779">
    <cfRule type="containsText" dxfId="4101" priority="3532" operator="containsText" text="ENCERRADO">
      <formula>NOT(ISERROR(SEARCH(("ENCERRADO"),(K778))))</formula>
    </cfRule>
  </conditionalFormatting>
  <conditionalFormatting sqref="K778:L779 N778:P779">
    <cfRule type="containsText" dxfId="4100" priority="3533" operator="containsText" text="PROVIDÊNCIAS">
      <formula>NOT(ISERROR(SEARCH(("PROVIDÊNCIAS"),(K778))))</formula>
    </cfRule>
  </conditionalFormatting>
  <conditionalFormatting sqref="K778:L779 N778:P779">
    <cfRule type="containsText" dxfId="4099" priority="3534" operator="containsText" text="URGENTE">
      <formula>NOT(ISERROR(SEARCH(("URGENTE"),(K778))))</formula>
    </cfRule>
  </conditionalFormatting>
  <conditionalFormatting sqref="K778:L779 N778:P779">
    <cfRule type="containsText" dxfId="4098" priority="3535" operator="containsText" text="VIGENTE">
      <formula>NOT(ISERROR(SEARCH(("VIGENTE"),(K778))))</formula>
    </cfRule>
  </conditionalFormatting>
  <conditionalFormatting sqref="K778:K779">
    <cfRule type="containsText" dxfId="4097" priority="3536" operator="containsText" text="VIGENTE">
      <formula>NOT(ISERROR(SEARCH(("VIGENTE"),(K778))))</formula>
    </cfRule>
  </conditionalFormatting>
  <conditionalFormatting sqref="K778:K779">
    <cfRule type="containsText" dxfId="4096" priority="3537" operator="containsText" text="URGENTE">
      <formula>NOT(ISERROR(SEARCH(("URGENTE"),(K778))))</formula>
    </cfRule>
  </conditionalFormatting>
  <conditionalFormatting sqref="K778:K779">
    <cfRule type="containsText" dxfId="4095" priority="3538" operator="containsText" text="PROVIDÊNCIAS">
      <formula>NOT(ISERROR(SEARCH(("PROVIDÊNCIAS"),(K778))))</formula>
    </cfRule>
  </conditionalFormatting>
  <conditionalFormatting sqref="K778:K779">
    <cfRule type="containsText" dxfId="4094" priority="3539" operator="containsText" text="ENCERRADO">
      <formula>NOT(ISERROR(SEARCH(("ENCERRADO"),(K778))))</formula>
    </cfRule>
  </conditionalFormatting>
  <conditionalFormatting sqref="K778:K779">
    <cfRule type="containsText" dxfId="4093" priority="3540" operator="containsText" text="URGENTE">
      <formula>NOT(ISERROR(SEARCH(("URGENTE"),(K778))))</formula>
    </cfRule>
  </conditionalFormatting>
  <conditionalFormatting sqref="K778:K779">
    <cfRule type="containsText" dxfId="4092" priority="3541" operator="containsText" text="URGENTE">
      <formula>NOT(ISERROR(SEARCH(("URGENTE"),(K778))))</formula>
    </cfRule>
  </conditionalFormatting>
  <conditionalFormatting sqref="K778:K779">
    <cfRule type="containsText" dxfId="4091" priority="3542" operator="containsText" text="URGENTE">
      <formula>NOT(ISERROR(SEARCH(("URGENTE"),(K778))))</formula>
    </cfRule>
  </conditionalFormatting>
  <conditionalFormatting sqref="K778:K779">
    <cfRule type="containsText" dxfId="4090" priority="3543" operator="containsText" text="URGENTE">
      <formula>NOT(ISERROR(SEARCH(("URGENTE"),(K778))))</formula>
    </cfRule>
  </conditionalFormatting>
  <conditionalFormatting sqref="K778:K779">
    <cfRule type="containsText" dxfId="4089" priority="3544" operator="containsText" text="URGENTE">
      <formula>NOT(ISERROR(SEARCH(("URGENTE"),(K778))))</formula>
    </cfRule>
  </conditionalFormatting>
  <conditionalFormatting sqref="K778:K779">
    <cfRule type="containsText" dxfId="4088" priority="3545" operator="containsText" text="URGENTE">
      <formula>NOT(ISERROR(SEARCH(("URGENTE"),(K778))))</formula>
    </cfRule>
  </conditionalFormatting>
  <conditionalFormatting sqref="K778:K779">
    <cfRule type="containsText" dxfId="4087" priority="3546" operator="containsText" text="ENCERRADO">
      <formula>NOT(ISERROR(SEARCH(("ENCERRADO"),(K778))))</formula>
    </cfRule>
  </conditionalFormatting>
  <conditionalFormatting sqref="K778:K779">
    <cfRule type="containsText" dxfId="4086" priority="3547" operator="containsText" text="PROVIDÊNCIAS">
      <formula>NOT(ISERROR(SEARCH(("PROVIDÊNCIAS"),(K778))))</formula>
    </cfRule>
  </conditionalFormatting>
  <conditionalFormatting sqref="K778:K779">
    <cfRule type="containsText" dxfId="4085" priority="3548" operator="containsText" text="URGENTE">
      <formula>NOT(ISERROR(SEARCH(("URGENTE"),(K778))))</formula>
    </cfRule>
  </conditionalFormatting>
  <conditionalFormatting sqref="K778:K779">
    <cfRule type="containsText" dxfId="4084" priority="3549" operator="containsText" text="VIGENTE">
      <formula>NOT(ISERROR(SEARCH(("VIGENTE"),(K778))))</formula>
    </cfRule>
  </conditionalFormatting>
  <conditionalFormatting sqref="K415">
    <cfRule type="containsText" dxfId="4083" priority="3550" operator="containsText" text="VIGENTE">
      <formula>NOT(ISERROR(SEARCH(("VIGENTE"),(K415))))</formula>
    </cfRule>
  </conditionalFormatting>
  <conditionalFormatting sqref="K415">
    <cfRule type="containsText" dxfId="4082" priority="3551" operator="containsText" text="URGENTE">
      <formula>NOT(ISERROR(SEARCH(("URGENTE"),(K415))))</formula>
    </cfRule>
  </conditionalFormatting>
  <conditionalFormatting sqref="K415">
    <cfRule type="containsText" dxfId="4081" priority="3552" operator="containsText" text="PROVIDÊNCIAS">
      <formula>NOT(ISERROR(SEARCH(("PROVIDÊNCIAS"),(K415))))</formula>
    </cfRule>
  </conditionalFormatting>
  <conditionalFormatting sqref="K415">
    <cfRule type="containsText" dxfId="4080" priority="3553" operator="containsText" text="ENCERRADO">
      <formula>NOT(ISERROR(SEARCH(("ENCERRADO"),(K415))))</formula>
    </cfRule>
  </conditionalFormatting>
  <conditionalFormatting sqref="K415">
    <cfRule type="containsText" dxfId="4079" priority="3554" operator="containsText" text="URGENTE">
      <formula>NOT(ISERROR(SEARCH(("URGENTE"),(K415))))</formula>
    </cfRule>
  </conditionalFormatting>
  <conditionalFormatting sqref="K415">
    <cfRule type="containsText" dxfId="4078" priority="3555" operator="containsText" text="URGENTE">
      <formula>NOT(ISERROR(SEARCH(("URGENTE"),(K415))))</formula>
    </cfRule>
  </conditionalFormatting>
  <conditionalFormatting sqref="K415">
    <cfRule type="containsText" dxfId="4077" priority="3556" operator="containsText" text="URGENTE">
      <formula>NOT(ISERROR(SEARCH(("URGENTE"),(K415))))</formula>
    </cfRule>
  </conditionalFormatting>
  <conditionalFormatting sqref="K415">
    <cfRule type="containsText" dxfId="4076" priority="3557" operator="containsText" text="VIGENTE">
      <formula>NOT(ISERROR(SEARCH(("VIGENTE"),(K415))))</formula>
    </cfRule>
  </conditionalFormatting>
  <conditionalFormatting sqref="K415">
    <cfRule type="containsText" dxfId="4075" priority="3558" operator="containsText" text="URGENTE">
      <formula>NOT(ISERROR(SEARCH(("URGENTE"),(K415))))</formula>
    </cfRule>
  </conditionalFormatting>
  <conditionalFormatting sqref="K415">
    <cfRule type="containsText" dxfId="4074" priority="3559" operator="containsText" text="PROVIDÊNCIAS">
      <formula>NOT(ISERROR(SEARCH(("PROVIDÊNCIAS"),(K415))))</formula>
    </cfRule>
  </conditionalFormatting>
  <conditionalFormatting sqref="K415">
    <cfRule type="containsText" dxfId="4073" priority="3560" operator="containsText" text="ENCERRADO">
      <formula>NOT(ISERROR(SEARCH(("ENCERRADO"),(K415))))</formula>
    </cfRule>
  </conditionalFormatting>
  <conditionalFormatting sqref="K415">
    <cfRule type="containsText" dxfId="4072" priority="3561" operator="containsText" text="URGENTE">
      <formula>NOT(ISERROR(SEARCH(("URGENTE"),(K415))))</formula>
    </cfRule>
  </conditionalFormatting>
  <conditionalFormatting sqref="K415">
    <cfRule type="containsText" dxfId="4071" priority="3562" operator="containsText" text="URGENTE">
      <formula>NOT(ISERROR(SEARCH(("URGENTE"),(K415))))</formula>
    </cfRule>
  </conditionalFormatting>
  <conditionalFormatting sqref="K415">
    <cfRule type="containsText" dxfId="4070" priority="3563" operator="containsText" text="URGENTE">
      <formula>NOT(ISERROR(SEARCH(("URGENTE"),(K415))))</formula>
    </cfRule>
  </conditionalFormatting>
  <conditionalFormatting sqref="K415">
    <cfRule type="containsText" dxfId="4069" priority="3564" operator="containsText" text="URGENTE">
      <formula>NOT(ISERROR(SEARCH(("URGENTE"),(K415))))</formula>
    </cfRule>
  </conditionalFormatting>
  <conditionalFormatting sqref="K415">
    <cfRule type="containsText" dxfId="4068" priority="3565" operator="containsText" text="URGENTE">
      <formula>NOT(ISERROR(SEARCH(("URGENTE"),(K415))))</formula>
    </cfRule>
  </conditionalFormatting>
  <conditionalFormatting sqref="K415">
    <cfRule type="containsText" dxfId="4067" priority="3566" operator="containsText" text="URGENTE">
      <formula>NOT(ISERROR(SEARCH(("URGENTE"),(K415))))</formula>
    </cfRule>
  </conditionalFormatting>
  <conditionalFormatting sqref="K415">
    <cfRule type="containsText" dxfId="4066" priority="3567" operator="containsText" text="ENCERRADO">
      <formula>NOT(ISERROR(SEARCH(("ENCERRADO"),(K415))))</formula>
    </cfRule>
  </conditionalFormatting>
  <conditionalFormatting sqref="K415">
    <cfRule type="containsText" dxfId="4065" priority="3568" operator="containsText" text="PROVIDÊNCIAS">
      <formula>NOT(ISERROR(SEARCH(("PROVIDÊNCIAS"),(K415))))</formula>
    </cfRule>
  </conditionalFormatting>
  <conditionalFormatting sqref="K415">
    <cfRule type="containsText" dxfId="4064" priority="3569" operator="containsText" text="URGENTE">
      <formula>NOT(ISERROR(SEARCH(("URGENTE"),(K415))))</formula>
    </cfRule>
  </conditionalFormatting>
  <conditionalFormatting sqref="K415">
    <cfRule type="containsText" dxfId="4063" priority="3570" operator="containsText" text="VIGENTE">
      <formula>NOT(ISERROR(SEARCH(("VIGENTE"),(K415))))</formula>
    </cfRule>
  </conditionalFormatting>
  <conditionalFormatting sqref="K1375">
    <cfRule type="containsText" dxfId="4062" priority="3571" operator="containsText" text="URGENTE">
      <formula>NOT(ISERROR(SEARCH(("URGENTE"),(K1375))))</formula>
    </cfRule>
  </conditionalFormatting>
  <conditionalFormatting sqref="K1375">
    <cfRule type="containsText" dxfId="4061" priority="3572" operator="containsText" text="URGENTE">
      <formula>NOT(ISERROR(SEARCH(("URGENTE"),(K1375))))</formula>
    </cfRule>
  </conditionalFormatting>
  <conditionalFormatting sqref="K1375">
    <cfRule type="containsText" dxfId="4060" priority="3573" operator="containsText" text="URGENTE">
      <formula>NOT(ISERROR(SEARCH(("URGENTE"),(K1375))))</formula>
    </cfRule>
  </conditionalFormatting>
  <conditionalFormatting sqref="K1375">
    <cfRule type="containsText" dxfId="4059" priority="3574" operator="containsText" text="ENCERRADO">
      <formula>NOT(ISERROR(SEARCH(("ENCERRADO"),(K1375))))</formula>
    </cfRule>
  </conditionalFormatting>
  <conditionalFormatting sqref="K1375">
    <cfRule type="containsText" dxfId="4058" priority="3575" operator="containsText" text="PROVIDÊNCIAS">
      <formula>NOT(ISERROR(SEARCH(("PROVIDÊNCIAS"),(K1375))))</formula>
    </cfRule>
  </conditionalFormatting>
  <conditionalFormatting sqref="K1375">
    <cfRule type="containsText" dxfId="4057" priority="3576" operator="containsText" text="URGENTE">
      <formula>NOT(ISERROR(SEARCH(("URGENTE"),(K1375))))</formula>
    </cfRule>
  </conditionalFormatting>
  <conditionalFormatting sqref="K1375">
    <cfRule type="containsText" dxfId="4056" priority="3577" operator="containsText" text="VIGENTE">
      <formula>NOT(ISERROR(SEARCH(("VIGENTE"),(K1375))))</formula>
    </cfRule>
  </conditionalFormatting>
  <conditionalFormatting sqref="K1375">
    <cfRule type="containsText" dxfId="4055" priority="3578" operator="containsText" text="VIGENTE">
      <formula>NOT(ISERROR(SEARCH(("VIGENTE"),(K1375))))</formula>
    </cfRule>
  </conditionalFormatting>
  <conditionalFormatting sqref="K1375">
    <cfRule type="containsText" dxfId="4054" priority="3579" operator="containsText" text="URGENTE">
      <formula>NOT(ISERROR(SEARCH(("URGENTE"),(K1375))))</formula>
    </cfRule>
  </conditionalFormatting>
  <conditionalFormatting sqref="K1375">
    <cfRule type="containsText" dxfId="4053" priority="3580" operator="containsText" text="PROVIDÊNCIAS">
      <formula>NOT(ISERROR(SEARCH(("PROVIDÊNCIAS"),(K1375))))</formula>
    </cfRule>
  </conditionalFormatting>
  <conditionalFormatting sqref="K1375">
    <cfRule type="containsText" dxfId="4052" priority="3581" operator="containsText" text="ENCERRADO">
      <formula>NOT(ISERROR(SEARCH(("ENCERRADO"),(K1375))))</formula>
    </cfRule>
  </conditionalFormatting>
  <conditionalFormatting sqref="K1375">
    <cfRule type="containsText" dxfId="4051" priority="3582" operator="containsText" text="URGENTE">
      <formula>NOT(ISERROR(SEARCH(("URGENTE"),(K1375))))</formula>
    </cfRule>
  </conditionalFormatting>
  <conditionalFormatting sqref="K1375">
    <cfRule type="containsText" dxfId="4050" priority="3583" operator="containsText" text="URGENTE">
      <formula>NOT(ISERROR(SEARCH(("URGENTE"),(K1375))))</formula>
    </cfRule>
  </conditionalFormatting>
  <conditionalFormatting sqref="K1375">
    <cfRule type="containsText" dxfId="4049" priority="3584" operator="containsText" text="URGENTE">
      <formula>NOT(ISERROR(SEARCH(("URGENTE"),(K1375))))</formula>
    </cfRule>
  </conditionalFormatting>
  <conditionalFormatting sqref="K1375">
    <cfRule type="containsText" dxfId="4048" priority="3585" operator="containsText" text="URGENTE">
      <formula>NOT(ISERROR(SEARCH(("URGENTE"),(K1375))))</formula>
    </cfRule>
  </conditionalFormatting>
  <conditionalFormatting sqref="K1375">
    <cfRule type="containsText" dxfId="4047" priority="3586" operator="containsText" text="URGENTE">
      <formula>NOT(ISERROR(SEARCH(("URGENTE"),(K1375))))</formula>
    </cfRule>
  </conditionalFormatting>
  <conditionalFormatting sqref="K1375">
    <cfRule type="containsText" dxfId="4046" priority="3587" operator="containsText" text="URGENTE">
      <formula>NOT(ISERROR(SEARCH(("URGENTE"),(K1375))))</formula>
    </cfRule>
  </conditionalFormatting>
  <conditionalFormatting sqref="K1375">
    <cfRule type="containsText" dxfId="4045" priority="3588" operator="containsText" text="ENCERRADO">
      <formula>NOT(ISERROR(SEARCH(("ENCERRADO"),(K1375))))</formula>
    </cfRule>
  </conditionalFormatting>
  <conditionalFormatting sqref="K1375">
    <cfRule type="containsText" dxfId="4044" priority="3589" operator="containsText" text="PROVIDÊNCIAS">
      <formula>NOT(ISERROR(SEARCH(("PROVIDÊNCIAS"),(K1375))))</formula>
    </cfRule>
  </conditionalFormatting>
  <conditionalFormatting sqref="K1375">
    <cfRule type="containsText" dxfId="4043" priority="3590" operator="containsText" text="URGENTE">
      <formula>NOT(ISERROR(SEARCH(("URGENTE"),(K1375))))</formula>
    </cfRule>
  </conditionalFormatting>
  <conditionalFormatting sqref="K1375">
    <cfRule type="containsText" dxfId="4042" priority="3591" operator="containsText" text="VIGENTE">
      <formula>NOT(ISERROR(SEARCH(("VIGENTE"),(K1375))))</formula>
    </cfRule>
  </conditionalFormatting>
  <conditionalFormatting sqref="K1287">
    <cfRule type="containsText" dxfId="4041" priority="3592" operator="containsText" text="URGENTE">
      <formula>NOT(ISERROR(SEARCH(("URGENTE"),(K1287))))</formula>
    </cfRule>
  </conditionalFormatting>
  <conditionalFormatting sqref="K1287">
    <cfRule type="containsText" dxfId="4040" priority="3593" operator="containsText" text="URGENTE">
      <formula>NOT(ISERROR(SEARCH(("URGENTE"),(K1287))))</formula>
    </cfRule>
  </conditionalFormatting>
  <conditionalFormatting sqref="K1287">
    <cfRule type="containsText" dxfId="4039" priority="3594" operator="containsText" text="URGENTE">
      <formula>NOT(ISERROR(SEARCH(("URGENTE"),(K1287))))</formula>
    </cfRule>
  </conditionalFormatting>
  <conditionalFormatting sqref="K1287">
    <cfRule type="containsText" dxfId="4038" priority="3595" operator="containsText" text="ENCERRADO">
      <formula>NOT(ISERROR(SEARCH(("ENCERRADO"),(K1287))))</formula>
    </cfRule>
  </conditionalFormatting>
  <conditionalFormatting sqref="K1287">
    <cfRule type="containsText" dxfId="4037" priority="3596" operator="containsText" text="PROVIDÊNCIAS">
      <formula>NOT(ISERROR(SEARCH(("PROVIDÊNCIAS"),(K1287))))</formula>
    </cfRule>
  </conditionalFormatting>
  <conditionalFormatting sqref="K1287">
    <cfRule type="containsText" dxfId="4036" priority="3597" operator="containsText" text="URGENTE">
      <formula>NOT(ISERROR(SEARCH(("URGENTE"),(K1287))))</formula>
    </cfRule>
  </conditionalFormatting>
  <conditionalFormatting sqref="K1287">
    <cfRule type="containsText" dxfId="4035" priority="3598" operator="containsText" text="VIGENTE">
      <formula>NOT(ISERROR(SEARCH(("VIGENTE"),(K1287))))</formula>
    </cfRule>
  </conditionalFormatting>
  <conditionalFormatting sqref="K1287">
    <cfRule type="containsText" dxfId="4034" priority="3599" operator="containsText" text="VIGENTE">
      <formula>NOT(ISERROR(SEARCH(("VIGENTE"),(K1287))))</formula>
    </cfRule>
  </conditionalFormatting>
  <conditionalFormatting sqref="K1287">
    <cfRule type="containsText" dxfId="4033" priority="3600" operator="containsText" text="URGENTE">
      <formula>NOT(ISERROR(SEARCH(("URGENTE"),(K1287))))</formula>
    </cfRule>
  </conditionalFormatting>
  <conditionalFormatting sqref="K1287">
    <cfRule type="containsText" dxfId="4032" priority="3601" operator="containsText" text="PROVIDÊNCIAS">
      <formula>NOT(ISERROR(SEARCH(("PROVIDÊNCIAS"),(K1287))))</formula>
    </cfRule>
  </conditionalFormatting>
  <conditionalFormatting sqref="K1287">
    <cfRule type="containsText" dxfId="4031" priority="3602" operator="containsText" text="ENCERRADO">
      <formula>NOT(ISERROR(SEARCH(("ENCERRADO"),(K1287))))</formula>
    </cfRule>
  </conditionalFormatting>
  <conditionalFormatting sqref="K1287">
    <cfRule type="containsText" dxfId="4030" priority="3603" operator="containsText" text="URGENTE">
      <formula>NOT(ISERROR(SEARCH(("URGENTE"),(K1287))))</formula>
    </cfRule>
  </conditionalFormatting>
  <conditionalFormatting sqref="K1287">
    <cfRule type="containsText" dxfId="4029" priority="3604" operator="containsText" text="URGENTE">
      <formula>NOT(ISERROR(SEARCH(("URGENTE"),(K1287))))</formula>
    </cfRule>
  </conditionalFormatting>
  <conditionalFormatting sqref="K1287">
    <cfRule type="containsText" dxfId="4028" priority="3605" operator="containsText" text="URGENTE">
      <formula>NOT(ISERROR(SEARCH(("URGENTE"),(K1287))))</formula>
    </cfRule>
  </conditionalFormatting>
  <conditionalFormatting sqref="K1287">
    <cfRule type="containsText" dxfId="4027" priority="3606" operator="containsText" text="URGENTE">
      <formula>NOT(ISERROR(SEARCH(("URGENTE"),(K1287))))</formula>
    </cfRule>
  </conditionalFormatting>
  <conditionalFormatting sqref="K1287">
    <cfRule type="containsText" dxfId="4026" priority="3607" operator="containsText" text="URGENTE">
      <formula>NOT(ISERROR(SEARCH(("URGENTE"),(K1287))))</formula>
    </cfRule>
  </conditionalFormatting>
  <conditionalFormatting sqref="K1287">
    <cfRule type="containsText" dxfId="4025" priority="3608" operator="containsText" text="URGENTE">
      <formula>NOT(ISERROR(SEARCH(("URGENTE"),(K1287))))</formula>
    </cfRule>
  </conditionalFormatting>
  <conditionalFormatting sqref="K1287">
    <cfRule type="containsText" dxfId="4024" priority="3609" operator="containsText" text="ENCERRADO">
      <formula>NOT(ISERROR(SEARCH(("ENCERRADO"),(K1287))))</formula>
    </cfRule>
  </conditionalFormatting>
  <conditionalFormatting sqref="K1287">
    <cfRule type="containsText" dxfId="4023" priority="3610" operator="containsText" text="PROVIDÊNCIAS">
      <formula>NOT(ISERROR(SEARCH(("PROVIDÊNCIAS"),(K1287))))</formula>
    </cfRule>
  </conditionalFormatting>
  <conditionalFormatting sqref="K1287">
    <cfRule type="containsText" dxfId="4022" priority="3611" operator="containsText" text="URGENTE">
      <formula>NOT(ISERROR(SEARCH(("URGENTE"),(K1287))))</formula>
    </cfRule>
  </conditionalFormatting>
  <conditionalFormatting sqref="K1287">
    <cfRule type="containsText" dxfId="4021" priority="3612" operator="containsText" text="VIGENTE">
      <formula>NOT(ISERROR(SEARCH(("VIGENTE"),(K1287))))</formula>
    </cfRule>
  </conditionalFormatting>
  <conditionalFormatting sqref="K748:K749">
    <cfRule type="containsText" dxfId="4020" priority="3613" operator="containsText" text="VIGENTE">
      <formula>NOT(ISERROR(SEARCH(("VIGENTE"),(K748))))</formula>
    </cfRule>
  </conditionalFormatting>
  <conditionalFormatting sqref="K748:K749">
    <cfRule type="containsText" dxfId="4019" priority="3614" operator="containsText" text="URGENTE">
      <formula>NOT(ISERROR(SEARCH(("URGENTE"),(K748))))</formula>
    </cfRule>
  </conditionalFormatting>
  <conditionalFormatting sqref="K748:K749">
    <cfRule type="containsText" dxfId="4018" priority="3615" operator="containsText" text="PROVIDÊNCIAS">
      <formula>NOT(ISERROR(SEARCH(("PROVIDÊNCIAS"),(K748))))</formula>
    </cfRule>
  </conditionalFormatting>
  <conditionalFormatting sqref="K748:K749">
    <cfRule type="containsText" dxfId="4017" priority="3616" operator="containsText" text="ENCERRADO">
      <formula>NOT(ISERROR(SEARCH(("ENCERRADO"),(K748))))</formula>
    </cfRule>
  </conditionalFormatting>
  <conditionalFormatting sqref="K748:K749">
    <cfRule type="containsText" dxfId="4016" priority="3617" operator="containsText" text="URGENTE">
      <formula>NOT(ISERROR(SEARCH(("URGENTE"),(K748))))</formula>
    </cfRule>
  </conditionalFormatting>
  <conditionalFormatting sqref="K748:K749">
    <cfRule type="containsText" dxfId="4015" priority="3618" operator="containsText" text="URGENTE">
      <formula>NOT(ISERROR(SEARCH(("URGENTE"),(K748))))</formula>
    </cfRule>
  </conditionalFormatting>
  <conditionalFormatting sqref="K748:K749">
    <cfRule type="containsText" dxfId="4014" priority="3619" operator="containsText" text="URGENTE">
      <formula>NOT(ISERROR(SEARCH(("URGENTE"),(K748))))</formula>
    </cfRule>
  </conditionalFormatting>
  <conditionalFormatting sqref="K748:K749">
    <cfRule type="containsText" dxfId="4013" priority="3620" operator="containsText" text="VIGENTE">
      <formula>NOT(ISERROR(SEARCH(("VIGENTE"),(K748))))</formula>
    </cfRule>
  </conditionalFormatting>
  <conditionalFormatting sqref="K748:K749">
    <cfRule type="containsText" dxfId="4012" priority="3621" operator="containsText" text="URGENTE">
      <formula>NOT(ISERROR(SEARCH(("URGENTE"),(K748))))</formula>
    </cfRule>
  </conditionalFormatting>
  <conditionalFormatting sqref="K748:K749">
    <cfRule type="containsText" dxfId="4011" priority="3622" operator="containsText" text="PROVIDÊNCIAS">
      <formula>NOT(ISERROR(SEARCH(("PROVIDÊNCIAS"),(K748))))</formula>
    </cfRule>
  </conditionalFormatting>
  <conditionalFormatting sqref="K748:K749">
    <cfRule type="containsText" dxfId="4010" priority="3623" operator="containsText" text="ENCERRADO">
      <formula>NOT(ISERROR(SEARCH(("ENCERRADO"),(K748))))</formula>
    </cfRule>
  </conditionalFormatting>
  <conditionalFormatting sqref="K748:K749">
    <cfRule type="containsText" dxfId="4009" priority="3624" operator="containsText" text="URGENTE">
      <formula>NOT(ISERROR(SEARCH(("URGENTE"),(K748))))</formula>
    </cfRule>
  </conditionalFormatting>
  <conditionalFormatting sqref="K748:K749">
    <cfRule type="containsText" dxfId="4008" priority="3625" operator="containsText" text="URGENTE">
      <formula>NOT(ISERROR(SEARCH(("URGENTE"),(K748))))</formula>
    </cfRule>
  </conditionalFormatting>
  <conditionalFormatting sqref="K748:K749">
    <cfRule type="containsText" dxfId="4007" priority="3626" operator="containsText" text="URGENTE">
      <formula>NOT(ISERROR(SEARCH(("URGENTE"),(K748))))</formula>
    </cfRule>
  </conditionalFormatting>
  <conditionalFormatting sqref="K748:K749">
    <cfRule type="containsText" dxfId="4006" priority="3627" operator="containsText" text="URGENTE">
      <formula>NOT(ISERROR(SEARCH(("URGENTE"),(K748))))</formula>
    </cfRule>
  </conditionalFormatting>
  <conditionalFormatting sqref="K748:K749">
    <cfRule type="containsText" dxfId="4005" priority="3628" operator="containsText" text="URGENTE">
      <formula>NOT(ISERROR(SEARCH(("URGENTE"),(K748))))</formula>
    </cfRule>
  </conditionalFormatting>
  <conditionalFormatting sqref="K748:K749">
    <cfRule type="containsText" dxfId="4004" priority="3629" operator="containsText" text="URGENTE">
      <formula>NOT(ISERROR(SEARCH(("URGENTE"),(K748))))</formula>
    </cfRule>
  </conditionalFormatting>
  <conditionalFormatting sqref="K748:K749">
    <cfRule type="containsText" dxfId="4003" priority="3630" operator="containsText" text="ENCERRADO">
      <formula>NOT(ISERROR(SEARCH(("ENCERRADO"),(K748))))</formula>
    </cfRule>
  </conditionalFormatting>
  <conditionalFormatting sqref="K748:K749">
    <cfRule type="containsText" dxfId="4002" priority="3631" operator="containsText" text="PROVIDÊNCIAS">
      <formula>NOT(ISERROR(SEARCH(("PROVIDÊNCIAS"),(K748))))</formula>
    </cfRule>
  </conditionalFormatting>
  <conditionalFormatting sqref="K748:K749">
    <cfRule type="containsText" dxfId="4001" priority="3632" operator="containsText" text="URGENTE">
      <formula>NOT(ISERROR(SEARCH(("URGENTE"),(K748))))</formula>
    </cfRule>
  </conditionalFormatting>
  <conditionalFormatting sqref="K748:K749">
    <cfRule type="containsText" dxfId="4000" priority="3633" operator="containsText" text="VIGENTE">
      <formula>NOT(ISERROR(SEARCH(("VIGENTE"),(K748))))</formula>
    </cfRule>
  </conditionalFormatting>
  <conditionalFormatting sqref="K1188">
    <cfRule type="containsText" dxfId="3999" priority="3634" operator="containsText" text="URGENTE">
      <formula>NOT(ISERROR(SEARCH(("URGENTE"),(K1188))))</formula>
    </cfRule>
  </conditionalFormatting>
  <conditionalFormatting sqref="K1188">
    <cfRule type="containsText" dxfId="3998" priority="3635" operator="containsText" text="URGENTE">
      <formula>NOT(ISERROR(SEARCH(("URGENTE"),(K1188))))</formula>
    </cfRule>
  </conditionalFormatting>
  <conditionalFormatting sqref="K1188">
    <cfRule type="containsText" dxfId="3997" priority="3636" operator="containsText" text="URGENTE">
      <formula>NOT(ISERROR(SEARCH(("URGENTE"),(K1188))))</formula>
    </cfRule>
  </conditionalFormatting>
  <conditionalFormatting sqref="K1188">
    <cfRule type="containsText" dxfId="3996" priority="3637" operator="containsText" text="ENCERRADO">
      <formula>NOT(ISERROR(SEARCH(("ENCERRADO"),(K1188))))</formula>
    </cfRule>
  </conditionalFormatting>
  <conditionalFormatting sqref="K1188">
    <cfRule type="containsText" dxfId="3995" priority="3638" operator="containsText" text="PROVIDÊNCIAS">
      <formula>NOT(ISERROR(SEARCH(("PROVIDÊNCIAS"),(K1188))))</formula>
    </cfRule>
  </conditionalFormatting>
  <conditionalFormatting sqref="K1188">
    <cfRule type="containsText" dxfId="3994" priority="3639" operator="containsText" text="URGENTE">
      <formula>NOT(ISERROR(SEARCH(("URGENTE"),(K1188))))</formula>
    </cfRule>
  </conditionalFormatting>
  <conditionalFormatting sqref="K1188">
    <cfRule type="containsText" dxfId="3993" priority="3640" operator="containsText" text="VIGENTE">
      <formula>NOT(ISERROR(SEARCH(("VIGENTE"),(K1188))))</formula>
    </cfRule>
  </conditionalFormatting>
  <conditionalFormatting sqref="K1188">
    <cfRule type="containsText" dxfId="3992" priority="3641" operator="containsText" text="VIGENTE">
      <formula>NOT(ISERROR(SEARCH(("VIGENTE"),(K1188))))</formula>
    </cfRule>
  </conditionalFormatting>
  <conditionalFormatting sqref="K1188">
    <cfRule type="containsText" dxfId="3991" priority="3642" operator="containsText" text="URGENTE">
      <formula>NOT(ISERROR(SEARCH(("URGENTE"),(K1188))))</formula>
    </cfRule>
  </conditionalFormatting>
  <conditionalFormatting sqref="K1188">
    <cfRule type="containsText" dxfId="3990" priority="3643" operator="containsText" text="PROVIDÊNCIAS">
      <formula>NOT(ISERROR(SEARCH(("PROVIDÊNCIAS"),(K1188))))</formula>
    </cfRule>
  </conditionalFormatting>
  <conditionalFormatting sqref="K1188">
    <cfRule type="containsText" dxfId="3989" priority="3644" operator="containsText" text="ENCERRADO">
      <formula>NOT(ISERROR(SEARCH(("ENCERRADO"),(K1188))))</formula>
    </cfRule>
  </conditionalFormatting>
  <conditionalFormatting sqref="K1188">
    <cfRule type="containsText" dxfId="3988" priority="3645" operator="containsText" text="URGENTE">
      <formula>NOT(ISERROR(SEARCH(("URGENTE"),(K1188))))</formula>
    </cfRule>
  </conditionalFormatting>
  <conditionalFormatting sqref="K1188">
    <cfRule type="containsText" dxfId="3987" priority="3646" operator="containsText" text="URGENTE">
      <formula>NOT(ISERROR(SEARCH(("URGENTE"),(K1188))))</formula>
    </cfRule>
  </conditionalFormatting>
  <conditionalFormatting sqref="K1188">
    <cfRule type="containsText" dxfId="3986" priority="3647" operator="containsText" text="URGENTE">
      <formula>NOT(ISERROR(SEARCH(("URGENTE"),(K1188))))</formula>
    </cfRule>
  </conditionalFormatting>
  <conditionalFormatting sqref="K1188">
    <cfRule type="containsText" dxfId="3985" priority="3648" operator="containsText" text="URGENTE">
      <formula>NOT(ISERROR(SEARCH(("URGENTE"),(K1188))))</formula>
    </cfRule>
  </conditionalFormatting>
  <conditionalFormatting sqref="K1188">
    <cfRule type="containsText" dxfId="3984" priority="3649" operator="containsText" text="URGENTE">
      <formula>NOT(ISERROR(SEARCH(("URGENTE"),(K1188))))</formula>
    </cfRule>
  </conditionalFormatting>
  <conditionalFormatting sqref="K1188">
    <cfRule type="containsText" dxfId="3983" priority="3650" operator="containsText" text="URGENTE">
      <formula>NOT(ISERROR(SEARCH(("URGENTE"),(K1188))))</formula>
    </cfRule>
  </conditionalFormatting>
  <conditionalFormatting sqref="K1188">
    <cfRule type="containsText" dxfId="3982" priority="3651" operator="containsText" text="ENCERRADO">
      <formula>NOT(ISERROR(SEARCH(("ENCERRADO"),(K1188))))</formula>
    </cfRule>
  </conditionalFormatting>
  <conditionalFormatting sqref="K1188">
    <cfRule type="containsText" dxfId="3981" priority="3652" operator="containsText" text="PROVIDÊNCIAS">
      <formula>NOT(ISERROR(SEARCH(("PROVIDÊNCIAS"),(K1188))))</formula>
    </cfRule>
  </conditionalFormatting>
  <conditionalFormatting sqref="K1188">
    <cfRule type="containsText" dxfId="3980" priority="3653" operator="containsText" text="URGENTE">
      <formula>NOT(ISERROR(SEARCH(("URGENTE"),(K1188))))</formula>
    </cfRule>
  </conditionalFormatting>
  <conditionalFormatting sqref="K1188">
    <cfRule type="containsText" dxfId="3979" priority="3654" operator="containsText" text="VIGENTE">
      <formula>NOT(ISERROR(SEARCH(("VIGENTE"),(K1188))))</formula>
    </cfRule>
  </conditionalFormatting>
  <conditionalFormatting sqref="K512">
    <cfRule type="containsText" dxfId="3978" priority="3655" operator="containsText" text="VIGENTE">
      <formula>NOT(ISERROR(SEARCH(("VIGENTE"),(K512))))</formula>
    </cfRule>
  </conditionalFormatting>
  <conditionalFormatting sqref="K512">
    <cfRule type="containsText" dxfId="3977" priority="3656" operator="containsText" text="URGENTE">
      <formula>NOT(ISERROR(SEARCH(("URGENTE"),(K512))))</formula>
    </cfRule>
  </conditionalFormatting>
  <conditionalFormatting sqref="K512">
    <cfRule type="containsText" dxfId="3976" priority="3657" operator="containsText" text="PROVIDÊNCIAS">
      <formula>NOT(ISERROR(SEARCH(("PROVIDÊNCIAS"),(K512))))</formula>
    </cfRule>
  </conditionalFormatting>
  <conditionalFormatting sqref="K512">
    <cfRule type="containsText" dxfId="3975" priority="3658" operator="containsText" text="ENCERRADO">
      <formula>NOT(ISERROR(SEARCH(("ENCERRADO"),(K512))))</formula>
    </cfRule>
  </conditionalFormatting>
  <conditionalFormatting sqref="K512">
    <cfRule type="containsText" dxfId="3974" priority="3659" operator="containsText" text="URGENTE">
      <formula>NOT(ISERROR(SEARCH(("URGENTE"),(K512))))</formula>
    </cfRule>
  </conditionalFormatting>
  <conditionalFormatting sqref="K512">
    <cfRule type="containsText" dxfId="3973" priority="3660" operator="containsText" text="URGENTE">
      <formula>NOT(ISERROR(SEARCH(("URGENTE"),(K512))))</formula>
    </cfRule>
  </conditionalFormatting>
  <conditionalFormatting sqref="K512">
    <cfRule type="containsText" dxfId="3972" priority="3661" operator="containsText" text="URGENTE">
      <formula>NOT(ISERROR(SEARCH(("URGENTE"),(K512))))</formula>
    </cfRule>
  </conditionalFormatting>
  <conditionalFormatting sqref="K512">
    <cfRule type="containsText" dxfId="3971" priority="3662" operator="containsText" text="VIGENTE">
      <formula>NOT(ISERROR(SEARCH(("VIGENTE"),(K512))))</formula>
    </cfRule>
  </conditionalFormatting>
  <conditionalFormatting sqref="K512">
    <cfRule type="containsText" dxfId="3970" priority="3663" operator="containsText" text="URGENTE">
      <formula>NOT(ISERROR(SEARCH(("URGENTE"),(K512))))</formula>
    </cfRule>
  </conditionalFormatting>
  <conditionalFormatting sqref="K512">
    <cfRule type="containsText" dxfId="3969" priority="3664" operator="containsText" text="PROVIDÊNCIAS">
      <formula>NOT(ISERROR(SEARCH(("PROVIDÊNCIAS"),(K512))))</formula>
    </cfRule>
  </conditionalFormatting>
  <conditionalFormatting sqref="K512">
    <cfRule type="containsText" dxfId="3968" priority="3665" operator="containsText" text="ENCERRADO">
      <formula>NOT(ISERROR(SEARCH(("ENCERRADO"),(K512))))</formula>
    </cfRule>
  </conditionalFormatting>
  <conditionalFormatting sqref="K512">
    <cfRule type="containsText" dxfId="3967" priority="3666" operator="containsText" text="URGENTE">
      <formula>NOT(ISERROR(SEARCH(("URGENTE"),(K512))))</formula>
    </cfRule>
  </conditionalFormatting>
  <conditionalFormatting sqref="K512">
    <cfRule type="containsText" dxfId="3966" priority="3667" operator="containsText" text="URGENTE">
      <formula>NOT(ISERROR(SEARCH(("URGENTE"),(K512))))</formula>
    </cfRule>
  </conditionalFormatting>
  <conditionalFormatting sqref="K512">
    <cfRule type="containsText" dxfId="3965" priority="3668" operator="containsText" text="URGENTE">
      <formula>NOT(ISERROR(SEARCH(("URGENTE"),(K512))))</formula>
    </cfRule>
  </conditionalFormatting>
  <conditionalFormatting sqref="K512">
    <cfRule type="containsText" dxfId="3964" priority="3669" operator="containsText" text="URGENTE">
      <formula>NOT(ISERROR(SEARCH(("URGENTE"),(K512))))</formula>
    </cfRule>
  </conditionalFormatting>
  <conditionalFormatting sqref="K512">
    <cfRule type="containsText" dxfId="3963" priority="3670" operator="containsText" text="URGENTE">
      <formula>NOT(ISERROR(SEARCH(("URGENTE"),(K512))))</formula>
    </cfRule>
  </conditionalFormatting>
  <conditionalFormatting sqref="K512">
    <cfRule type="containsText" dxfId="3962" priority="3671" operator="containsText" text="URGENTE">
      <formula>NOT(ISERROR(SEARCH(("URGENTE"),(K512))))</formula>
    </cfRule>
  </conditionalFormatting>
  <conditionalFormatting sqref="K512">
    <cfRule type="containsText" dxfId="3961" priority="3672" operator="containsText" text="ENCERRADO">
      <formula>NOT(ISERROR(SEARCH(("ENCERRADO"),(K512))))</formula>
    </cfRule>
  </conditionalFormatting>
  <conditionalFormatting sqref="K512">
    <cfRule type="containsText" dxfId="3960" priority="3673" operator="containsText" text="PROVIDÊNCIAS">
      <formula>NOT(ISERROR(SEARCH(("PROVIDÊNCIAS"),(K512))))</formula>
    </cfRule>
  </conditionalFormatting>
  <conditionalFormatting sqref="K512">
    <cfRule type="containsText" dxfId="3959" priority="3674" operator="containsText" text="URGENTE">
      <formula>NOT(ISERROR(SEARCH(("URGENTE"),(K512))))</formula>
    </cfRule>
  </conditionalFormatting>
  <conditionalFormatting sqref="K512">
    <cfRule type="containsText" dxfId="3958" priority="3675" operator="containsText" text="VIGENTE">
      <formula>NOT(ISERROR(SEARCH(("VIGENTE"),(K512))))</formula>
    </cfRule>
  </conditionalFormatting>
  <conditionalFormatting sqref="K765">
    <cfRule type="containsText" dxfId="3957" priority="3676" operator="containsText" text="VIGENTE">
      <formula>NOT(ISERROR(SEARCH(("VIGENTE"),(K765))))</formula>
    </cfRule>
  </conditionalFormatting>
  <conditionalFormatting sqref="K765">
    <cfRule type="containsText" dxfId="3956" priority="3677" operator="containsText" text="URGENTE">
      <formula>NOT(ISERROR(SEARCH(("URGENTE"),(K765))))</formula>
    </cfRule>
  </conditionalFormatting>
  <conditionalFormatting sqref="K765">
    <cfRule type="containsText" dxfId="3955" priority="3678" operator="containsText" text="PROVIDÊNCIAS">
      <formula>NOT(ISERROR(SEARCH(("PROVIDÊNCIAS"),(K765))))</formula>
    </cfRule>
  </conditionalFormatting>
  <conditionalFormatting sqref="K765">
    <cfRule type="containsText" dxfId="3954" priority="3679" operator="containsText" text="ENCERRADO">
      <formula>NOT(ISERROR(SEARCH(("ENCERRADO"),(K765))))</formula>
    </cfRule>
  </conditionalFormatting>
  <conditionalFormatting sqref="K765">
    <cfRule type="containsText" dxfId="3953" priority="3680" operator="containsText" text="URGENTE">
      <formula>NOT(ISERROR(SEARCH(("URGENTE"),(K765))))</formula>
    </cfRule>
  </conditionalFormatting>
  <conditionalFormatting sqref="K765">
    <cfRule type="containsText" dxfId="3952" priority="3681" operator="containsText" text="URGENTE">
      <formula>NOT(ISERROR(SEARCH(("URGENTE"),(K765))))</formula>
    </cfRule>
  </conditionalFormatting>
  <conditionalFormatting sqref="K765">
    <cfRule type="containsText" dxfId="3951" priority="3682" operator="containsText" text="URGENTE">
      <formula>NOT(ISERROR(SEARCH(("URGENTE"),(K765))))</formula>
    </cfRule>
  </conditionalFormatting>
  <conditionalFormatting sqref="K765">
    <cfRule type="containsText" dxfId="3950" priority="3683" operator="containsText" text="URGENTE">
      <formula>NOT(ISERROR(SEARCH(("URGENTE"),(K765))))</formula>
    </cfRule>
  </conditionalFormatting>
  <conditionalFormatting sqref="K765">
    <cfRule type="containsText" dxfId="3949" priority="3684" operator="containsText" text="URGENTE">
      <formula>NOT(ISERROR(SEARCH(("URGENTE"),(K765))))</formula>
    </cfRule>
  </conditionalFormatting>
  <conditionalFormatting sqref="K765">
    <cfRule type="containsText" dxfId="3948" priority="3685" operator="containsText" text="URGENTE">
      <formula>NOT(ISERROR(SEARCH(("URGENTE"),(K765))))</formula>
    </cfRule>
  </conditionalFormatting>
  <conditionalFormatting sqref="K765">
    <cfRule type="containsText" dxfId="3947" priority="3686" operator="containsText" text="ENCERRADO">
      <formula>NOT(ISERROR(SEARCH(("ENCERRADO"),(K765))))</formula>
    </cfRule>
  </conditionalFormatting>
  <conditionalFormatting sqref="K765">
    <cfRule type="containsText" dxfId="3946" priority="3687" operator="containsText" text="PROVIDÊNCIAS">
      <formula>NOT(ISERROR(SEARCH(("PROVIDÊNCIAS"),(K765))))</formula>
    </cfRule>
  </conditionalFormatting>
  <conditionalFormatting sqref="K765">
    <cfRule type="containsText" dxfId="3945" priority="3688" operator="containsText" text="URGENTE">
      <formula>NOT(ISERROR(SEARCH(("URGENTE"),(K765))))</formula>
    </cfRule>
  </conditionalFormatting>
  <conditionalFormatting sqref="K765">
    <cfRule type="containsText" dxfId="3944" priority="3689" operator="containsText" text="VIGENTE">
      <formula>NOT(ISERROR(SEARCH(("VIGENTE"),(K765))))</formula>
    </cfRule>
  </conditionalFormatting>
  <conditionalFormatting sqref="K765">
    <cfRule type="containsText" dxfId="3943" priority="3690" operator="containsText" text="VIGENTE">
      <formula>NOT(ISERROR(SEARCH(("VIGENTE"),(K765))))</formula>
    </cfRule>
  </conditionalFormatting>
  <conditionalFormatting sqref="K765">
    <cfRule type="containsText" dxfId="3942" priority="3691" operator="containsText" text="URGENTE">
      <formula>NOT(ISERROR(SEARCH(("URGENTE"),(K765))))</formula>
    </cfRule>
  </conditionalFormatting>
  <conditionalFormatting sqref="K765">
    <cfRule type="containsText" dxfId="3941" priority="3692" operator="containsText" text="PROVIDÊNCIAS">
      <formula>NOT(ISERROR(SEARCH(("PROVIDÊNCIAS"),(K765))))</formula>
    </cfRule>
  </conditionalFormatting>
  <conditionalFormatting sqref="K765">
    <cfRule type="containsText" dxfId="3940" priority="3693" operator="containsText" text="ENCERRADO">
      <formula>NOT(ISERROR(SEARCH(("ENCERRADO"),(K765))))</formula>
    </cfRule>
  </conditionalFormatting>
  <conditionalFormatting sqref="K765">
    <cfRule type="containsText" dxfId="3939" priority="3694" operator="containsText" text="URGENTE">
      <formula>NOT(ISERROR(SEARCH(("URGENTE"),(K765))))</formula>
    </cfRule>
  </conditionalFormatting>
  <conditionalFormatting sqref="K765">
    <cfRule type="containsText" dxfId="3938" priority="3695" operator="containsText" text="URGENTE">
      <formula>NOT(ISERROR(SEARCH(("URGENTE"),(K765))))</formula>
    </cfRule>
  </conditionalFormatting>
  <conditionalFormatting sqref="K765">
    <cfRule type="containsText" dxfId="3937" priority="3696" operator="containsText" text="URGENTE">
      <formula>NOT(ISERROR(SEARCH(("URGENTE"),(K765))))</formula>
    </cfRule>
  </conditionalFormatting>
  <conditionalFormatting sqref="K1401:L1401">
    <cfRule type="containsText" dxfId="3936" priority="3697" operator="containsText" text="VIGENTE">
      <formula>NOT(ISERROR(SEARCH(("VIGENTE"),(K1401))))</formula>
    </cfRule>
  </conditionalFormatting>
  <conditionalFormatting sqref="K1401:L1401">
    <cfRule type="containsText" dxfId="3935" priority="3698" operator="containsText" text="URGENTE">
      <formula>NOT(ISERROR(SEARCH(("URGENTE"),(K1401))))</formula>
    </cfRule>
  </conditionalFormatting>
  <conditionalFormatting sqref="K1401:L1401">
    <cfRule type="containsText" dxfId="3934" priority="3699" operator="containsText" text="PROVIDÊNCIAS">
      <formula>NOT(ISERROR(SEARCH(("PROVIDÊNCIAS"),(K1401))))</formula>
    </cfRule>
  </conditionalFormatting>
  <conditionalFormatting sqref="K1401:L1401">
    <cfRule type="containsText" dxfId="3933" priority="3700" operator="containsText" text="ENCERRADO">
      <formula>NOT(ISERROR(SEARCH(("ENCERRADO"),(K1401))))</formula>
    </cfRule>
  </conditionalFormatting>
  <conditionalFormatting sqref="K1401:L1401">
    <cfRule type="containsText" dxfId="3932" priority="3701" operator="containsText" text="URGENTE">
      <formula>NOT(ISERROR(SEARCH(("URGENTE"),(K1401))))</formula>
    </cfRule>
  </conditionalFormatting>
  <conditionalFormatting sqref="K1401:L1401">
    <cfRule type="containsText" dxfId="3931" priority="3702" operator="containsText" text="URGENTE">
      <formula>NOT(ISERROR(SEARCH(("URGENTE"),(K1401))))</formula>
    </cfRule>
  </conditionalFormatting>
  <conditionalFormatting sqref="K1401:L1401">
    <cfRule type="containsText" dxfId="3930" priority="3703" operator="containsText" text="URGENTE">
      <formula>NOT(ISERROR(SEARCH(("URGENTE"),(K1401))))</formula>
    </cfRule>
  </conditionalFormatting>
  <conditionalFormatting sqref="K1401">
    <cfRule type="containsText" dxfId="3929" priority="3704" operator="containsText" text="VIGENTE">
      <formula>NOT(ISERROR(SEARCH(("VIGENTE"),(K1401))))</formula>
    </cfRule>
  </conditionalFormatting>
  <conditionalFormatting sqref="K1401">
    <cfRule type="containsText" dxfId="3928" priority="3705" operator="containsText" text="URGENTE">
      <formula>NOT(ISERROR(SEARCH(("URGENTE"),(K1401))))</formula>
    </cfRule>
  </conditionalFormatting>
  <conditionalFormatting sqref="K1401">
    <cfRule type="containsText" dxfId="3927" priority="3706" operator="containsText" text="PROVIDÊNCIAS">
      <formula>NOT(ISERROR(SEARCH(("PROVIDÊNCIAS"),(K1401))))</formula>
    </cfRule>
  </conditionalFormatting>
  <conditionalFormatting sqref="K1401">
    <cfRule type="containsText" dxfId="3926" priority="3707" operator="containsText" text="ENCERRADO">
      <formula>NOT(ISERROR(SEARCH(("ENCERRADO"),(K1401))))</formula>
    </cfRule>
  </conditionalFormatting>
  <conditionalFormatting sqref="K1401">
    <cfRule type="containsText" dxfId="3925" priority="3708" operator="containsText" text="URGENTE">
      <formula>NOT(ISERROR(SEARCH(("URGENTE"),(K1401))))</formula>
    </cfRule>
  </conditionalFormatting>
  <conditionalFormatting sqref="K1401">
    <cfRule type="containsText" dxfId="3924" priority="3709" operator="containsText" text="URGENTE">
      <formula>NOT(ISERROR(SEARCH(("URGENTE"),(K1401))))</formula>
    </cfRule>
  </conditionalFormatting>
  <conditionalFormatting sqref="K1401">
    <cfRule type="containsText" dxfId="3923" priority="3710" operator="containsText" text="URGENTE">
      <formula>NOT(ISERROR(SEARCH(("URGENTE"),(K1401))))</formula>
    </cfRule>
  </conditionalFormatting>
  <conditionalFormatting sqref="K1401">
    <cfRule type="containsText" dxfId="3922" priority="3711" operator="containsText" text="URGENTE">
      <formula>NOT(ISERROR(SEARCH(("URGENTE"),(K1401))))</formula>
    </cfRule>
  </conditionalFormatting>
  <conditionalFormatting sqref="K1401">
    <cfRule type="containsText" dxfId="3921" priority="3712" operator="containsText" text="URGENTE">
      <formula>NOT(ISERROR(SEARCH(("URGENTE"),(K1401))))</formula>
    </cfRule>
  </conditionalFormatting>
  <conditionalFormatting sqref="K1401">
    <cfRule type="containsText" dxfId="3920" priority="3713" operator="containsText" text="URGENTE">
      <formula>NOT(ISERROR(SEARCH(("URGENTE"),(K1401))))</formula>
    </cfRule>
  </conditionalFormatting>
  <conditionalFormatting sqref="K1401">
    <cfRule type="containsText" dxfId="3919" priority="3714" operator="containsText" text="ENCERRADO">
      <formula>NOT(ISERROR(SEARCH(("ENCERRADO"),(K1401))))</formula>
    </cfRule>
  </conditionalFormatting>
  <conditionalFormatting sqref="K1401">
    <cfRule type="containsText" dxfId="3918" priority="3715" operator="containsText" text="PROVIDÊNCIAS">
      <formula>NOT(ISERROR(SEARCH(("PROVIDÊNCIAS"),(K1401))))</formula>
    </cfRule>
  </conditionalFormatting>
  <conditionalFormatting sqref="K1401">
    <cfRule type="containsText" dxfId="3917" priority="3716" operator="containsText" text="URGENTE">
      <formula>NOT(ISERROR(SEARCH(("URGENTE"),(K1401))))</formula>
    </cfRule>
  </conditionalFormatting>
  <conditionalFormatting sqref="K1401">
    <cfRule type="containsText" dxfId="3916" priority="3717" operator="containsText" text="VIGENTE">
      <formula>NOT(ISERROR(SEARCH(("VIGENTE"),(K1401))))</formula>
    </cfRule>
  </conditionalFormatting>
  <conditionalFormatting sqref="K1326:K1327 K1377:K1379 K1383:K1385">
    <cfRule type="containsText" dxfId="3915" priority="3718" operator="containsText" text="VIGENTE">
      <formula>NOT(ISERROR(SEARCH(("VIGENTE"),(K1326))))</formula>
    </cfRule>
  </conditionalFormatting>
  <conditionalFormatting sqref="K1326:K1327 K1377:K1379 K1383:K1385">
    <cfRule type="containsText" dxfId="3914" priority="3719" operator="containsText" text="URGENTE">
      <formula>NOT(ISERROR(SEARCH(("URGENTE"),(K1326))))</formula>
    </cfRule>
  </conditionalFormatting>
  <conditionalFormatting sqref="K1326:K1327 K1377:K1379 K1383:K1385">
    <cfRule type="containsText" dxfId="3913" priority="3720" operator="containsText" text="PROVIDÊNCIAS">
      <formula>NOT(ISERROR(SEARCH(("PROVIDÊNCIAS"),(K1326))))</formula>
    </cfRule>
  </conditionalFormatting>
  <conditionalFormatting sqref="K1326:K1327 K1377:K1379 K1383:K1385">
    <cfRule type="containsText" dxfId="3912" priority="3721" operator="containsText" text="ENCERRADO">
      <formula>NOT(ISERROR(SEARCH(("ENCERRADO"),(K1326))))</formula>
    </cfRule>
  </conditionalFormatting>
  <conditionalFormatting sqref="K1326:K1327 K1377:K1379 K1383:K1385">
    <cfRule type="containsText" dxfId="3911" priority="3722" operator="containsText" text="URGENTE">
      <formula>NOT(ISERROR(SEARCH(("URGENTE"),(K1326))))</formula>
    </cfRule>
  </conditionalFormatting>
  <conditionalFormatting sqref="K1326:K1327 K1377:K1379 K1383:K1385">
    <cfRule type="containsText" dxfId="3910" priority="3723" operator="containsText" text="URGENTE">
      <formula>NOT(ISERROR(SEARCH(("URGENTE"),(K1326))))</formula>
    </cfRule>
  </conditionalFormatting>
  <conditionalFormatting sqref="K1326:K1327 K1377:K1379 K1383:K1385">
    <cfRule type="containsText" dxfId="3909" priority="3724" operator="containsText" text="URGENTE">
      <formula>NOT(ISERROR(SEARCH(("URGENTE"),(K1326))))</formula>
    </cfRule>
  </conditionalFormatting>
  <conditionalFormatting sqref="K1326:K1327 K1377:K1379 K1383:K1385">
    <cfRule type="containsText" dxfId="3908" priority="3725" operator="containsText" text="URGENTE">
      <formula>NOT(ISERROR(SEARCH(("URGENTE"),(K1326))))</formula>
    </cfRule>
  </conditionalFormatting>
  <conditionalFormatting sqref="K1326:K1327 K1377:K1379 K1383:K1385">
    <cfRule type="containsText" dxfId="3907" priority="3726" operator="containsText" text="URGENTE">
      <formula>NOT(ISERROR(SEARCH(("URGENTE"),(K1326))))</formula>
    </cfRule>
  </conditionalFormatting>
  <conditionalFormatting sqref="K1326:K1327 K1377:K1379 K1383:K1385">
    <cfRule type="containsText" dxfId="3906" priority="3727" operator="containsText" text="URGENTE">
      <formula>NOT(ISERROR(SEARCH(("URGENTE"),(K1326))))</formula>
    </cfRule>
  </conditionalFormatting>
  <conditionalFormatting sqref="K1326:K1327 K1377:K1379 K1383:K1385">
    <cfRule type="containsText" dxfId="3905" priority="3728" operator="containsText" text="ENCERRADO">
      <formula>NOT(ISERROR(SEARCH(("ENCERRADO"),(K1326))))</formula>
    </cfRule>
  </conditionalFormatting>
  <conditionalFormatting sqref="K1326:K1327 K1377:K1379 K1383:K1385">
    <cfRule type="containsText" dxfId="3904" priority="3729" operator="containsText" text="PROVIDÊNCIAS">
      <formula>NOT(ISERROR(SEARCH(("PROVIDÊNCIAS"),(K1326))))</formula>
    </cfRule>
  </conditionalFormatting>
  <conditionalFormatting sqref="K1326:K1327 K1377:K1379 K1383:K1385">
    <cfRule type="containsText" dxfId="3903" priority="3730" operator="containsText" text="URGENTE">
      <formula>NOT(ISERROR(SEARCH(("URGENTE"),(K1326))))</formula>
    </cfRule>
  </conditionalFormatting>
  <conditionalFormatting sqref="K1326:K1327 K1377:K1379 K1383:K1385">
    <cfRule type="containsText" dxfId="3902" priority="3731" operator="containsText" text="VIGENTE">
      <formula>NOT(ISERROR(SEARCH(("VIGENTE"),(K1326))))</formula>
    </cfRule>
  </conditionalFormatting>
  <conditionalFormatting sqref="K1326:K1327 K1377:K1379 K1383:K1385">
    <cfRule type="containsText" dxfId="3901" priority="3732" operator="containsText" text="VIGENTE">
      <formula>NOT(ISERROR(SEARCH(("VIGENTE"),(K1326))))</formula>
    </cfRule>
  </conditionalFormatting>
  <conditionalFormatting sqref="K1326:K1327 K1377:K1379 K1383:K1385">
    <cfRule type="containsText" dxfId="3900" priority="3733" operator="containsText" text="URGENTE">
      <formula>NOT(ISERROR(SEARCH(("URGENTE"),(K1326))))</formula>
    </cfRule>
  </conditionalFormatting>
  <conditionalFormatting sqref="K1326:K1327 K1377:K1379 K1383:K1385">
    <cfRule type="containsText" dxfId="3899" priority="3734" operator="containsText" text="PROVIDÊNCIAS">
      <formula>NOT(ISERROR(SEARCH(("PROVIDÊNCIAS"),(K1326))))</formula>
    </cfRule>
  </conditionalFormatting>
  <conditionalFormatting sqref="K1326:K1327 K1377:K1379 K1383:K1385">
    <cfRule type="containsText" dxfId="3898" priority="3735" operator="containsText" text="ENCERRADO">
      <formula>NOT(ISERROR(SEARCH(("ENCERRADO"),(K1326))))</formula>
    </cfRule>
  </conditionalFormatting>
  <conditionalFormatting sqref="K1326:K1327 K1377:K1379 K1383:K1385">
    <cfRule type="containsText" dxfId="3897" priority="3736" operator="containsText" text="URGENTE">
      <formula>NOT(ISERROR(SEARCH(("URGENTE"),(K1326))))</formula>
    </cfRule>
  </conditionalFormatting>
  <conditionalFormatting sqref="K1326:K1327 K1377:K1379 K1383:K1385">
    <cfRule type="containsText" dxfId="3896" priority="3737" operator="containsText" text="URGENTE">
      <formula>NOT(ISERROR(SEARCH(("URGENTE"),(K1326))))</formula>
    </cfRule>
  </conditionalFormatting>
  <conditionalFormatting sqref="K1326:K1327 K1377:K1379 K1383:K1385">
    <cfRule type="containsText" dxfId="3895" priority="3738" operator="containsText" text="URGENTE">
      <formula>NOT(ISERROR(SEARCH(("URGENTE"),(K1326))))</formula>
    </cfRule>
  </conditionalFormatting>
  <conditionalFormatting sqref="K1238">
    <cfRule type="containsText" dxfId="3894" priority="3739" operator="containsText" text="VIGENTE">
      <formula>NOT(ISERROR(SEARCH(("VIGENTE"),(K1238))))</formula>
    </cfRule>
  </conditionalFormatting>
  <conditionalFormatting sqref="K1238">
    <cfRule type="containsText" dxfId="3893" priority="3740" operator="containsText" text="URGENTE">
      <formula>NOT(ISERROR(SEARCH(("URGENTE"),(K1238))))</formula>
    </cfRule>
  </conditionalFormatting>
  <conditionalFormatting sqref="K1238">
    <cfRule type="containsText" dxfId="3892" priority="3741" operator="containsText" text="PROVIDÊNCIAS">
      <formula>NOT(ISERROR(SEARCH(("PROVIDÊNCIAS"),(K1238))))</formula>
    </cfRule>
  </conditionalFormatting>
  <conditionalFormatting sqref="K1238">
    <cfRule type="containsText" dxfId="3891" priority="3742" operator="containsText" text="ENCERRADO">
      <formula>NOT(ISERROR(SEARCH(("ENCERRADO"),(K1238))))</formula>
    </cfRule>
  </conditionalFormatting>
  <conditionalFormatting sqref="K1238">
    <cfRule type="containsText" dxfId="3890" priority="3743" operator="containsText" text="URGENTE">
      <formula>NOT(ISERROR(SEARCH(("URGENTE"),(K1238))))</formula>
    </cfRule>
  </conditionalFormatting>
  <conditionalFormatting sqref="K1238">
    <cfRule type="containsText" dxfId="3889" priority="3744" operator="containsText" text="URGENTE">
      <formula>NOT(ISERROR(SEARCH(("URGENTE"),(K1238))))</formula>
    </cfRule>
  </conditionalFormatting>
  <conditionalFormatting sqref="K1238">
    <cfRule type="containsText" dxfId="3888" priority="3745" operator="containsText" text="URGENTE">
      <formula>NOT(ISERROR(SEARCH(("URGENTE"),(K1238))))</formula>
    </cfRule>
  </conditionalFormatting>
  <conditionalFormatting sqref="K1238">
    <cfRule type="containsText" dxfId="3887" priority="3746" operator="containsText" text="URGENTE">
      <formula>NOT(ISERROR(SEARCH(("URGENTE"),(K1238))))</formula>
    </cfRule>
  </conditionalFormatting>
  <conditionalFormatting sqref="K1238">
    <cfRule type="containsText" dxfId="3886" priority="3747" operator="containsText" text="URGENTE">
      <formula>NOT(ISERROR(SEARCH(("URGENTE"),(K1238))))</formula>
    </cfRule>
  </conditionalFormatting>
  <conditionalFormatting sqref="K1238">
    <cfRule type="containsText" dxfId="3885" priority="3748" operator="containsText" text="URGENTE">
      <formula>NOT(ISERROR(SEARCH(("URGENTE"),(K1238))))</formula>
    </cfRule>
  </conditionalFormatting>
  <conditionalFormatting sqref="K1238">
    <cfRule type="containsText" dxfId="3884" priority="3749" operator="containsText" text="ENCERRADO">
      <formula>NOT(ISERROR(SEARCH(("ENCERRADO"),(K1238))))</formula>
    </cfRule>
  </conditionalFormatting>
  <conditionalFormatting sqref="K1238">
    <cfRule type="containsText" dxfId="3883" priority="3750" operator="containsText" text="PROVIDÊNCIAS">
      <formula>NOT(ISERROR(SEARCH(("PROVIDÊNCIAS"),(K1238))))</formula>
    </cfRule>
  </conditionalFormatting>
  <conditionalFormatting sqref="K1238">
    <cfRule type="containsText" dxfId="3882" priority="3751" operator="containsText" text="URGENTE">
      <formula>NOT(ISERROR(SEARCH(("URGENTE"),(K1238))))</formula>
    </cfRule>
  </conditionalFormatting>
  <conditionalFormatting sqref="K1238">
    <cfRule type="containsText" dxfId="3881" priority="3752" operator="containsText" text="VIGENTE">
      <formula>NOT(ISERROR(SEARCH(("VIGENTE"),(K1238))))</formula>
    </cfRule>
  </conditionalFormatting>
  <conditionalFormatting sqref="K1238">
    <cfRule type="containsText" dxfId="3880" priority="3753" operator="containsText" text="VIGENTE">
      <formula>NOT(ISERROR(SEARCH(("VIGENTE"),(K1238))))</formula>
    </cfRule>
  </conditionalFormatting>
  <conditionalFormatting sqref="K1238">
    <cfRule type="containsText" dxfId="3879" priority="3754" operator="containsText" text="URGENTE">
      <formula>NOT(ISERROR(SEARCH(("URGENTE"),(K1238))))</formula>
    </cfRule>
  </conditionalFormatting>
  <conditionalFormatting sqref="K1238">
    <cfRule type="containsText" dxfId="3878" priority="3755" operator="containsText" text="PROVIDÊNCIAS">
      <formula>NOT(ISERROR(SEARCH(("PROVIDÊNCIAS"),(K1238))))</formula>
    </cfRule>
  </conditionalFormatting>
  <conditionalFormatting sqref="K1238">
    <cfRule type="containsText" dxfId="3877" priority="3756" operator="containsText" text="ENCERRADO">
      <formula>NOT(ISERROR(SEARCH(("ENCERRADO"),(K1238))))</formula>
    </cfRule>
  </conditionalFormatting>
  <conditionalFormatting sqref="K1238">
    <cfRule type="containsText" dxfId="3876" priority="3757" operator="containsText" text="URGENTE">
      <formula>NOT(ISERROR(SEARCH(("URGENTE"),(K1238))))</formula>
    </cfRule>
  </conditionalFormatting>
  <conditionalFormatting sqref="K1238">
    <cfRule type="containsText" dxfId="3875" priority="3758" operator="containsText" text="URGENTE">
      <formula>NOT(ISERROR(SEARCH(("URGENTE"),(K1238))))</formula>
    </cfRule>
  </conditionalFormatting>
  <conditionalFormatting sqref="K1238">
    <cfRule type="containsText" dxfId="3874" priority="3759" operator="containsText" text="URGENTE">
      <formula>NOT(ISERROR(SEARCH(("URGENTE"),(K1238))))</formula>
    </cfRule>
  </conditionalFormatting>
  <conditionalFormatting sqref="K1240:K1241">
    <cfRule type="containsText" dxfId="3873" priority="3760" operator="containsText" text="VIGENTE">
      <formula>NOT(ISERROR(SEARCH(("VIGENTE"),(K1240))))</formula>
    </cfRule>
  </conditionalFormatting>
  <conditionalFormatting sqref="K1240:K1241">
    <cfRule type="containsText" dxfId="3872" priority="3761" operator="containsText" text="URGENTE">
      <formula>NOT(ISERROR(SEARCH(("URGENTE"),(K1240))))</formula>
    </cfRule>
  </conditionalFormatting>
  <conditionalFormatting sqref="K1240:K1241">
    <cfRule type="containsText" dxfId="3871" priority="3762" operator="containsText" text="PROVIDÊNCIAS">
      <formula>NOT(ISERROR(SEARCH(("PROVIDÊNCIAS"),(K1240))))</formula>
    </cfRule>
  </conditionalFormatting>
  <conditionalFormatting sqref="K1240:K1241">
    <cfRule type="containsText" dxfId="3870" priority="3763" operator="containsText" text="ENCERRADO">
      <formula>NOT(ISERROR(SEARCH(("ENCERRADO"),(K1240))))</formula>
    </cfRule>
  </conditionalFormatting>
  <conditionalFormatting sqref="K1240:K1241">
    <cfRule type="containsText" dxfId="3869" priority="3764" operator="containsText" text="URGENTE">
      <formula>NOT(ISERROR(SEARCH(("URGENTE"),(K1240))))</formula>
    </cfRule>
  </conditionalFormatting>
  <conditionalFormatting sqref="K1240:K1241">
    <cfRule type="containsText" dxfId="3868" priority="3765" operator="containsText" text="URGENTE">
      <formula>NOT(ISERROR(SEARCH(("URGENTE"),(K1240))))</formula>
    </cfRule>
  </conditionalFormatting>
  <conditionalFormatting sqref="K1240:K1241">
    <cfRule type="containsText" dxfId="3867" priority="3766" operator="containsText" text="URGENTE">
      <formula>NOT(ISERROR(SEARCH(("URGENTE"),(K1240))))</formula>
    </cfRule>
  </conditionalFormatting>
  <conditionalFormatting sqref="K1240:K1241">
    <cfRule type="containsText" dxfId="3866" priority="3767" operator="containsText" text="URGENTE">
      <formula>NOT(ISERROR(SEARCH(("URGENTE"),(K1240))))</formula>
    </cfRule>
  </conditionalFormatting>
  <conditionalFormatting sqref="K1240:K1241">
    <cfRule type="containsText" dxfId="3865" priority="3768" operator="containsText" text="URGENTE">
      <formula>NOT(ISERROR(SEARCH(("URGENTE"),(K1240))))</formula>
    </cfRule>
  </conditionalFormatting>
  <conditionalFormatting sqref="K1240:K1241">
    <cfRule type="containsText" dxfId="3864" priority="3769" operator="containsText" text="URGENTE">
      <formula>NOT(ISERROR(SEARCH(("URGENTE"),(K1240))))</formula>
    </cfRule>
  </conditionalFormatting>
  <conditionalFormatting sqref="K1240:K1241">
    <cfRule type="containsText" dxfId="3863" priority="3770" operator="containsText" text="ENCERRADO">
      <formula>NOT(ISERROR(SEARCH(("ENCERRADO"),(K1240))))</formula>
    </cfRule>
  </conditionalFormatting>
  <conditionalFormatting sqref="K1240:K1241">
    <cfRule type="containsText" dxfId="3862" priority="3771" operator="containsText" text="PROVIDÊNCIAS">
      <formula>NOT(ISERROR(SEARCH(("PROVIDÊNCIAS"),(K1240))))</formula>
    </cfRule>
  </conditionalFormatting>
  <conditionalFormatting sqref="K1240:K1241">
    <cfRule type="containsText" dxfId="3861" priority="3772" operator="containsText" text="URGENTE">
      <formula>NOT(ISERROR(SEARCH(("URGENTE"),(K1240))))</formula>
    </cfRule>
  </conditionalFormatting>
  <conditionalFormatting sqref="K1240:K1241">
    <cfRule type="containsText" dxfId="3860" priority="3773" operator="containsText" text="VIGENTE">
      <formula>NOT(ISERROR(SEARCH(("VIGENTE"),(K1240))))</formula>
    </cfRule>
  </conditionalFormatting>
  <conditionalFormatting sqref="K1240:K1241">
    <cfRule type="containsText" dxfId="3859" priority="3774" operator="containsText" text="VIGENTE">
      <formula>NOT(ISERROR(SEARCH(("VIGENTE"),(K1240))))</formula>
    </cfRule>
  </conditionalFormatting>
  <conditionalFormatting sqref="K1240:K1241">
    <cfRule type="containsText" dxfId="3858" priority="3775" operator="containsText" text="URGENTE">
      <formula>NOT(ISERROR(SEARCH(("URGENTE"),(K1240))))</formula>
    </cfRule>
  </conditionalFormatting>
  <conditionalFormatting sqref="K1240:K1241">
    <cfRule type="containsText" dxfId="3857" priority="3776" operator="containsText" text="PROVIDÊNCIAS">
      <formula>NOT(ISERROR(SEARCH(("PROVIDÊNCIAS"),(K1240))))</formula>
    </cfRule>
  </conditionalFormatting>
  <conditionalFormatting sqref="K1240:K1241">
    <cfRule type="containsText" dxfId="3856" priority="3777" operator="containsText" text="ENCERRADO">
      <formula>NOT(ISERROR(SEARCH(("ENCERRADO"),(K1240))))</formula>
    </cfRule>
  </conditionalFormatting>
  <conditionalFormatting sqref="K1240:K1241">
    <cfRule type="containsText" dxfId="3855" priority="3778" operator="containsText" text="URGENTE">
      <formula>NOT(ISERROR(SEARCH(("URGENTE"),(K1240))))</formula>
    </cfRule>
  </conditionalFormatting>
  <conditionalFormatting sqref="K1240:K1241">
    <cfRule type="containsText" dxfId="3854" priority="3779" operator="containsText" text="URGENTE">
      <formula>NOT(ISERROR(SEARCH(("URGENTE"),(K1240))))</formula>
    </cfRule>
  </conditionalFormatting>
  <conditionalFormatting sqref="K1240:K1241">
    <cfRule type="containsText" dxfId="3853" priority="3780" operator="containsText" text="URGENTE">
      <formula>NOT(ISERROR(SEARCH(("URGENTE"),(K1240))))</formula>
    </cfRule>
  </conditionalFormatting>
  <conditionalFormatting sqref="K1209:K1210">
    <cfRule type="containsText" dxfId="3852" priority="3781" operator="containsText" text="VIGENTE">
      <formula>NOT(ISERROR(SEARCH(("VIGENTE"),(K1209))))</formula>
    </cfRule>
  </conditionalFormatting>
  <conditionalFormatting sqref="K1209:K1210">
    <cfRule type="containsText" dxfId="3851" priority="3782" operator="containsText" text="URGENTE">
      <formula>NOT(ISERROR(SEARCH(("URGENTE"),(K1209))))</formula>
    </cfRule>
  </conditionalFormatting>
  <conditionalFormatting sqref="K1209:K1210">
    <cfRule type="containsText" dxfId="3850" priority="3783" operator="containsText" text="PROVIDÊNCIAS">
      <formula>NOT(ISERROR(SEARCH(("PROVIDÊNCIAS"),(K1209))))</formula>
    </cfRule>
  </conditionalFormatting>
  <conditionalFormatting sqref="K1209:K1210">
    <cfRule type="containsText" dxfId="3849" priority="3784" operator="containsText" text="ENCERRADO">
      <formula>NOT(ISERROR(SEARCH(("ENCERRADO"),(K1209))))</formula>
    </cfRule>
  </conditionalFormatting>
  <conditionalFormatting sqref="K1209:K1210">
    <cfRule type="containsText" dxfId="3848" priority="3785" operator="containsText" text="URGENTE">
      <formula>NOT(ISERROR(SEARCH(("URGENTE"),(K1209))))</formula>
    </cfRule>
  </conditionalFormatting>
  <conditionalFormatting sqref="K1209:K1210">
    <cfRule type="containsText" dxfId="3847" priority="3786" operator="containsText" text="URGENTE">
      <formula>NOT(ISERROR(SEARCH(("URGENTE"),(K1209))))</formula>
    </cfRule>
  </conditionalFormatting>
  <conditionalFormatting sqref="K1209:K1210">
    <cfRule type="containsText" dxfId="3846" priority="3787" operator="containsText" text="URGENTE">
      <formula>NOT(ISERROR(SEARCH(("URGENTE"),(K1209))))</formula>
    </cfRule>
  </conditionalFormatting>
  <conditionalFormatting sqref="K1209:K1210">
    <cfRule type="containsText" dxfId="3845" priority="3788" operator="containsText" text="URGENTE">
      <formula>NOT(ISERROR(SEARCH(("URGENTE"),(K1209))))</formula>
    </cfRule>
  </conditionalFormatting>
  <conditionalFormatting sqref="K1209:K1210">
    <cfRule type="containsText" dxfId="3844" priority="3789" operator="containsText" text="URGENTE">
      <formula>NOT(ISERROR(SEARCH(("URGENTE"),(K1209))))</formula>
    </cfRule>
  </conditionalFormatting>
  <conditionalFormatting sqref="K1209:K1210">
    <cfRule type="containsText" dxfId="3843" priority="3790" operator="containsText" text="URGENTE">
      <formula>NOT(ISERROR(SEARCH(("URGENTE"),(K1209))))</formula>
    </cfRule>
  </conditionalFormatting>
  <conditionalFormatting sqref="K1209:K1210">
    <cfRule type="containsText" dxfId="3842" priority="3791" operator="containsText" text="ENCERRADO">
      <formula>NOT(ISERROR(SEARCH(("ENCERRADO"),(K1209))))</formula>
    </cfRule>
  </conditionalFormatting>
  <conditionalFormatting sqref="K1209:K1210">
    <cfRule type="containsText" dxfId="3841" priority="3792" operator="containsText" text="PROVIDÊNCIAS">
      <formula>NOT(ISERROR(SEARCH(("PROVIDÊNCIAS"),(K1209))))</formula>
    </cfRule>
  </conditionalFormatting>
  <conditionalFormatting sqref="K1209:K1210">
    <cfRule type="containsText" dxfId="3840" priority="3793" operator="containsText" text="URGENTE">
      <formula>NOT(ISERROR(SEARCH(("URGENTE"),(K1209))))</formula>
    </cfRule>
  </conditionalFormatting>
  <conditionalFormatting sqref="K1209:K1210">
    <cfRule type="containsText" dxfId="3839" priority="3794" operator="containsText" text="VIGENTE">
      <formula>NOT(ISERROR(SEARCH(("VIGENTE"),(K1209))))</formula>
    </cfRule>
  </conditionalFormatting>
  <conditionalFormatting sqref="K1209:K1210">
    <cfRule type="containsText" dxfId="3838" priority="3795" operator="containsText" text="VIGENTE">
      <formula>NOT(ISERROR(SEARCH(("VIGENTE"),(K1209))))</formula>
    </cfRule>
  </conditionalFormatting>
  <conditionalFormatting sqref="K1209:K1210">
    <cfRule type="containsText" dxfId="3837" priority="3796" operator="containsText" text="URGENTE">
      <formula>NOT(ISERROR(SEARCH(("URGENTE"),(K1209))))</formula>
    </cfRule>
  </conditionalFormatting>
  <conditionalFormatting sqref="K1209:K1210">
    <cfRule type="containsText" dxfId="3836" priority="3797" operator="containsText" text="PROVIDÊNCIAS">
      <formula>NOT(ISERROR(SEARCH(("PROVIDÊNCIAS"),(K1209))))</formula>
    </cfRule>
  </conditionalFormatting>
  <conditionalFormatting sqref="K1209:K1210">
    <cfRule type="containsText" dxfId="3835" priority="3798" operator="containsText" text="ENCERRADO">
      <formula>NOT(ISERROR(SEARCH(("ENCERRADO"),(K1209))))</formula>
    </cfRule>
  </conditionalFormatting>
  <conditionalFormatting sqref="K1209:K1210">
    <cfRule type="containsText" dxfId="3834" priority="3799" operator="containsText" text="URGENTE">
      <formula>NOT(ISERROR(SEARCH(("URGENTE"),(K1209))))</formula>
    </cfRule>
  </conditionalFormatting>
  <conditionalFormatting sqref="K1209:K1210">
    <cfRule type="containsText" dxfId="3833" priority="3800" operator="containsText" text="URGENTE">
      <formula>NOT(ISERROR(SEARCH(("URGENTE"),(K1209))))</formula>
    </cfRule>
  </conditionalFormatting>
  <conditionalFormatting sqref="K1209:K1210">
    <cfRule type="containsText" dxfId="3832" priority="3801" operator="containsText" text="URGENTE">
      <formula>NOT(ISERROR(SEARCH(("URGENTE"),(K1209))))</formula>
    </cfRule>
  </conditionalFormatting>
  <conditionalFormatting sqref="K1211">
    <cfRule type="containsText" dxfId="3831" priority="3802" operator="containsText" text="VIGENTE">
      <formula>NOT(ISERROR(SEARCH(("VIGENTE"),(K1211))))</formula>
    </cfRule>
  </conditionalFormatting>
  <conditionalFormatting sqref="K1211">
    <cfRule type="containsText" dxfId="3830" priority="3803" operator="containsText" text="URGENTE">
      <formula>NOT(ISERROR(SEARCH(("URGENTE"),(K1211))))</formula>
    </cfRule>
  </conditionalFormatting>
  <conditionalFormatting sqref="K1211">
    <cfRule type="containsText" dxfId="3829" priority="3804" operator="containsText" text="PROVIDÊNCIAS">
      <formula>NOT(ISERROR(SEARCH(("PROVIDÊNCIAS"),(K1211))))</formula>
    </cfRule>
  </conditionalFormatting>
  <conditionalFormatting sqref="K1211">
    <cfRule type="containsText" dxfId="3828" priority="3805" operator="containsText" text="ENCERRADO">
      <formula>NOT(ISERROR(SEARCH(("ENCERRADO"),(K1211))))</formula>
    </cfRule>
  </conditionalFormatting>
  <conditionalFormatting sqref="K1211">
    <cfRule type="containsText" dxfId="3827" priority="3806" operator="containsText" text="URGENTE">
      <formula>NOT(ISERROR(SEARCH(("URGENTE"),(K1211))))</formula>
    </cfRule>
  </conditionalFormatting>
  <conditionalFormatting sqref="K1211">
    <cfRule type="containsText" dxfId="3826" priority="3807" operator="containsText" text="URGENTE">
      <formula>NOT(ISERROR(SEARCH(("URGENTE"),(K1211))))</formula>
    </cfRule>
  </conditionalFormatting>
  <conditionalFormatting sqref="K1211">
    <cfRule type="containsText" dxfId="3825" priority="3808" operator="containsText" text="URGENTE">
      <formula>NOT(ISERROR(SEARCH(("URGENTE"),(K1211))))</formula>
    </cfRule>
  </conditionalFormatting>
  <conditionalFormatting sqref="K1211">
    <cfRule type="containsText" dxfId="3824" priority="3809" operator="containsText" text="URGENTE">
      <formula>NOT(ISERROR(SEARCH(("URGENTE"),(K1211))))</formula>
    </cfRule>
  </conditionalFormatting>
  <conditionalFormatting sqref="K1211">
    <cfRule type="containsText" dxfId="3823" priority="3810" operator="containsText" text="URGENTE">
      <formula>NOT(ISERROR(SEARCH(("URGENTE"),(K1211))))</formula>
    </cfRule>
  </conditionalFormatting>
  <conditionalFormatting sqref="K1211">
    <cfRule type="containsText" dxfId="3822" priority="3811" operator="containsText" text="URGENTE">
      <formula>NOT(ISERROR(SEARCH(("URGENTE"),(K1211))))</formula>
    </cfRule>
  </conditionalFormatting>
  <conditionalFormatting sqref="K1211">
    <cfRule type="containsText" dxfId="3821" priority="3812" operator="containsText" text="ENCERRADO">
      <formula>NOT(ISERROR(SEARCH(("ENCERRADO"),(K1211))))</formula>
    </cfRule>
  </conditionalFormatting>
  <conditionalFormatting sqref="K1211">
    <cfRule type="containsText" dxfId="3820" priority="3813" operator="containsText" text="PROVIDÊNCIAS">
      <formula>NOT(ISERROR(SEARCH(("PROVIDÊNCIAS"),(K1211))))</formula>
    </cfRule>
  </conditionalFormatting>
  <conditionalFormatting sqref="K1211">
    <cfRule type="containsText" dxfId="3819" priority="3814" operator="containsText" text="URGENTE">
      <formula>NOT(ISERROR(SEARCH(("URGENTE"),(K1211))))</formula>
    </cfRule>
  </conditionalFormatting>
  <conditionalFormatting sqref="K1211">
    <cfRule type="containsText" dxfId="3818" priority="3815" operator="containsText" text="VIGENTE">
      <formula>NOT(ISERROR(SEARCH(("VIGENTE"),(K1211))))</formula>
    </cfRule>
  </conditionalFormatting>
  <conditionalFormatting sqref="K1211">
    <cfRule type="containsText" dxfId="3817" priority="3816" operator="containsText" text="VIGENTE">
      <formula>NOT(ISERROR(SEARCH(("VIGENTE"),(K1211))))</formula>
    </cfRule>
  </conditionalFormatting>
  <conditionalFormatting sqref="K1211">
    <cfRule type="containsText" dxfId="3816" priority="3817" operator="containsText" text="URGENTE">
      <formula>NOT(ISERROR(SEARCH(("URGENTE"),(K1211))))</formula>
    </cfRule>
  </conditionalFormatting>
  <conditionalFormatting sqref="K1211">
    <cfRule type="containsText" dxfId="3815" priority="3818" operator="containsText" text="PROVIDÊNCIAS">
      <formula>NOT(ISERROR(SEARCH(("PROVIDÊNCIAS"),(K1211))))</formula>
    </cfRule>
  </conditionalFormatting>
  <conditionalFormatting sqref="K1211">
    <cfRule type="containsText" dxfId="3814" priority="3819" operator="containsText" text="ENCERRADO">
      <formula>NOT(ISERROR(SEARCH(("ENCERRADO"),(K1211))))</formula>
    </cfRule>
  </conditionalFormatting>
  <conditionalFormatting sqref="K1211">
    <cfRule type="containsText" dxfId="3813" priority="3820" operator="containsText" text="URGENTE">
      <formula>NOT(ISERROR(SEARCH(("URGENTE"),(K1211))))</formula>
    </cfRule>
  </conditionalFormatting>
  <conditionalFormatting sqref="K1211">
    <cfRule type="containsText" dxfId="3812" priority="3821" operator="containsText" text="URGENTE">
      <formula>NOT(ISERROR(SEARCH(("URGENTE"),(K1211))))</formula>
    </cfRule>
  </conditionalFormatting>
  <conditionalFormatting sqref="K1211">
    <cfRule type="containsText" dxfId="3811" priority="3822" operator="containsText" text="URGENTE">
      <formula>NOT(ISERROR(SEARCH(("URGENTE"),(K1211))))</formula>
    </cfRule>
  </conditionalFormatting>
  <conditionalFormatting sqref="K1194:K1195">
    <cfRule type="containsText" dxfId="3810" priority="3823" operator="containsText" text="VIGENTE">
      <formula>NOT(ISERROR(SEARCH(("VIGENTE"),(K1194))))</formula>
    </cfRule>
  </conditionalFormatting>
  <conditionalFormatting sqref="K1194:K1195">
    <cfRule type="containsText" dxfId="3809" priority="3824" operator="containsText" text="URGENTE">
      <formula>NOT(ISERROR(SEARCH(("URGENTE"),(K1194))))</formula>
    </cfRule>
  </conditionalFormatting>
  <conditionalFormatting sqref="K1194:K1195">
    <cfRule type="containsText" dxfId="3808" priority="3825" operator="containsText" text="PROVIDÊNCIAS">
      <formula>NOT(ISERROR(SEARCH(("PROVIDÊNCIAS"),(K1194))))</formula>
    </cfRule>
  </conditionalFormatting>
  <conditionalFormatting sqref="K1194:K1195">
    <cfRule type="containsText" dxfId="3807" priority="3826" operator="containsText" text="ENCERRADO">
      <formula>NOT(ISERROR(SEARCH(("ENCERRADO"),(K1194))))</formula>
    </cfRule>
  </conditionalFormatting>
  <conditionalFormatting sqref="K1194:K1195">
    <cfRule type="containsText" dxfId="3806" priority="3827" operator="containsText" text="URGENTE">
      <formula>NOT(ISERROR(SEARCH(("URGENTE"),(K1194))))</formula>
    </cfRule>
  </conditionalFormatting>
  <conditionalFormatting sqref="K1194:K1195">
    <cfRule type="containsText" dxfId="3805" priority="3828" operator="containsText" text="URGENTE">
      <formula>NOT(ISERROR(SEARCH(("URGENTE"),(K1194))))</formula>
    </cfRule>
  </conditionalFormatting>
  <conditionalFormatting sqref="K1194:K1195">
    <cfRule type="containsText" dxfId="3804" priority="3829" operator="containsText" text="URGENTE">
      <formula>NOT(ISERROR(SEARCH(("URGENTE"),(K1194))))</formula>
    </cfRule>
  </conditionalFormatting>
  <conditionalFormatting sqref="K1194:K1195">
    <cfRule type="containsText" dxfId="3803" priority="3830" operator="containsText" text="URGENTE">
      <formula>NOT(ISERROR(SEARCH(("URGENTE"),(K1194))))</formula>
    </cfRule>
  </conditionalFormatting>
  <conditionalFormatting sqref="K1194:K1195">
    <cfRule type="containsText" dxfId="3802" priority="3831" operator="containsText" text="URGENTE">
      <formula>NOT(ISERROR(SEARCH(("URGENTE"),(K1194))))</formula>
    </cfRule>
  </conditionalFormatting>
  <conditionalFormatting sqref="K1194:K1195">
    <cfRule type="containsText" dxfId="3801" priority="3832" operator="containsText" text="URGENTE">
      <formula>NOT(ISERROR(SEARCH(("URGENTE"),(K1194))))</formula>
    </cfRule>
  </conditionalFormatting>
  <conditionalFormatting sqref="K1194:K1195">
    <cfRule type="containsText" dxfId="3800" priority="3833" operator="containsText" text="ENCERRADO">
      <formula>NOT(ISERROR(SEARCH(("ENCERRADO"),(K1194))))</formula>
    </cfRule>
  </conditionalFormatting>
  <conditionalFormatting sqref="K1194:K1195">
    <cfRule type="containsText" dxfId="3799" priority="3834" operator="containsText" text="PROVIDÊNCIAS">
      <formula>NOT(ISERROR(SEARCH(("PROVIDÊNCIAS"),(K1194))))</formula>
    </cfRule>
  </conditionalFormatting>
  <conditionalFormatting sqref="K1194:K1195">
    <cfRule type="containsText" dxfId="3798" priority="3835" operator="containsText" text="URGENTE">
      <formula>NOT(ISERROR(SEARCH(("URGENTE"),(K1194))))</formula>
    </cfRule>
  </conditionalFormatting>
  <conditionalFormatting sqref="K1194:K1195">
    <cfRule type="containsText" dxfId="3797" priority="3836" operator="containsText" text="VIGENTE">
      <formula>NOT(ISERROR(SEARCH(("VIGENTE"),(K1194))))</formula>
    </cfRule>
  </conditionalFormatting>
  <conditionalFormatting sqref="K1194:K1195">
    <cfRule type="containsText" dxfId="3796" priority="3837" operator="containsText" text="VIGENTE">
      <formula>NOT(ISERROR(SEARCH(("VIGENTE"),(K1194))))</formula>
    </cfRule>
  </conditionalFormatting>
  <conditionalFormatting sqref="K1194:K1195">
    <cfRule type="containsText" dxfId="3795" priority="3838" operator="containsText" text="URGENTE">
      <formula>NOT(ISERROR(SEARCH(("URGENTE"),(K1194))))</formula>
    </cfRule>
  </conditionalFormatting>
  <conditionalFormatting sqref="K1194:K1195">
    <cfRule type="containsText" dxfId="3794" priority="3839" operator="containsText" text="PROVIDÊNCIAS">
      <formula>NOT(ISERROR(SEARCH(("PROVIDÊNCIAS"),(K1194))))</formula>
    </cfRule>
  </conditionalFormatting>
  <conditionalFormatting sqref="K1194:K1195">
    <cfRule type="containsText" dxfId="3793" priority="3840" operator="containsText" text="ENCERRADO">
      <formula>NOT(ISERROR(SEARCH(("ENCERRADO"),(K1194))))</formula>
    </cfRule>
  </conditionalFormatting>
  <conditionalFormatting sqref="K1194:K1195">
    <cfRule type="containsText" dxfId="3792" priority="3841" operator="containsText" text="URGENTE">
      <formula>NOT(ISERROR(SEARCH(("URGENTE"),(K1194))))</formula>
    </cfRule>
  </conditionalFormatting>
  <conditionalFormatting sqref="K1194:K1195">
    <cfRule type="containsText" dxfId="3791" priority="3842" operator="containsText" text="URGENTE">
      <formula>NOT(ISERROR(SEARCH(("URGENTE"),(K1194))))</formula>
    </cfRule>
  </conditionalFormatting>
  <conditionalFormatting sqref="K1194:K1195">
    <cfRule type="containsText" dxfId="3790" priority="3843" operator="containsText" text="URGENTE">
      <formula>NOT(ISERROR(SEARCH(("URGENTE"),(K1194))))</formula>
    </cfRule>
  </conditionalFormatting>
  <conditionalFormatting sqref="K517:K518">
    <cfRule type="containsText" dxfId="3789" priority="3844" operator="containsText" text="VIGENTE">
      <formula>NOT(ISERROR(SEARCH(("VIGENTE"),(K517))))</formula>
    </cfRule>
  </conditionalFormatting>
  <conditionalFormatting sqref="K517:K518">
    <cfRule type="containsText" dxfId="3788" priority="3845" operator="containsText" text="URGENTE">
      <formula>NOT(ISERROR(SEARCH(("URGENTE"),(K517))))</formula>
    </cfRule>
  </conditionalFormatting>
  <conditionalFormatting sqref="K517:K518">
    <cfRule type="containsText" dxfId="3787" priority="3846" operator="containsText" text="PROVIDÊNCIAS">
      <formula>NOT(ISERROR(SEARCH(("PROVIDÊNCIAS"),(K517))))</formula>
    </cfRule>
  </conditionalFormatting>
  <conditionalFormatting sqref="K517:K518">
    <cfRule type="containsText" dxfId="3786" priority="3847" operator="containsText" text="ENCERRADO">
      <formula>NOT(ISERROR(SEARCH(("ENCERRADO"),(K517))))</formula>
    </cfRule>
  </conditionalFormatting>
  <conditionalFormatting sqref="K517:K518">
    <cfRule type="containsText" dxfId="3785" priority="3848" operator="containsText" text="URGENTE">
      <formula>NOT(ISERROR(SEARCH(("URGENTE"),(K517))))</formula>
    </cfRule>
  </conditionalFormatting>
  <conditionalFormatting sqref="K517:K518">
    <cfRule type="containsText" dxfId="3784" priority="3849" operator="containsText" text="URGENTE">
      <formula>NOT(ISERROR(SEARCH(("URGENTE"),(K517))))</formula>
    </cfRule>
  </conditionalFormatting>
  <conditionalFormatting sqref="K517:K518">
    <cfRule type="containsText" dxfId="3783" priority="3850" operator="containsText" text="URGENTE">
      <formula>NOT(ISERROR(SEARCH(("URGENTE"),(K517))))</formula>
    </cfRule>
  </conditionalFormatting>
  <conditionalFormatting sqref="K517:K518">
    <cfRule type="containsText" dxfId="3782" priority="3851" operator="containsText" text="URGENTE">
      <formula>NOT(ISERROR(SEARCH(("URGENTE"),(K517))))</formula>
    </cfRule>
  </conditionalFormatting>
  <conditionalFormatting sqref="K517:K518">
    <cfRule type="containsText" dxfId="3781" priority="3852" operator="containsText" text="URGENTE">
      <formula>NOT(ISERROR(SEARCH(("URGENTE"),(K517))))</formula>
    </cfRule>
  </conditionalFormatting>
  <conditionalFormatting sqref="K517:K518">
    <cfRule type="containsText" dxfId="3780" priority="3853" operator="containsText" text="URGENTE">
      <formula>NOT(ISERROR(SEARCH(("URGENTE"),(K517))))</formula>
    </cfRule>
  </conditionalFormatting>
  <conditionalFormatting sqref="K517:K518">
    <cfRule type="containsText" dxfId="3779" priority="3854" operator="containsText" text="ENCERRADO">
      <formula>NOT(ISERROR(SEARCH(("ENCERRADO"),(K517))))</formula>
    </cfRule>
  </conditionalFormatting>
  <conditionalFormatting sqref="K517:K518">
    <cfRule type="containsText" dxfId="3778" priority="3855" operator="containsText" text="PROVIDÊNCIAS">
      <formula>NOT(ISERROR(SEARCH(("PROVIDÊNCIAS"),(K517))))</formula>
    </cfRule>
  </conditionalFormatting>
  <conditionalFormatting sqref="K517:K518">
    <cfRule type="containsText" dxfId="3777" priority="3856" operator="containsText" text="URGENTE">
      <formula>NOT(ISERROR(SEARCH(("URGENTE"),(K517))))</formula>
    </cfRule>
  </conditionalFormatting>
  <conditionalFormatting sqref="K517:K518">
    <cfRule type="containsText" dxfId="3776" priority="3857" operator="containsText" text="VIGENTE">
      <formula>NOT(ISERROR(SEARCH(("VIGENTE"),(K517))))</formula>
    </cfRule>
  </conditionalFormatting>
  <conditionalFormatting sqref="K517:K518">
    <cfRule type="containsText" dxfId="3775" priority="3858" operator="containsText" text="VIGENTE">
      <formula>NOT(ISERROR(SEARCH(("VIGENTE"),(K517))))</formula>
    </cfRule>
  </conditionalFormatting>
  <conditionalFormatting sqref="K517:K518">
    <cfRule type="containsText" dxfId="3774" priority="3859" operator="containsText" text="URGENTE">
      <formula>NOT(ISERROR(SEARCH(("URGENTE"),(K517))))</formula>
    </cfRule>
  </conditionalFormatting>
  <conditionalFormatting sqref="K517:K518">
    <cfRule type="containsText" dxfId="3773" priority="3860" operator="containsText" text="PROVIDÊNCIAS">
      <formula>NOT(ISERROR(SEARCH(("PROVIDÊNCIAS"),(K517))))</formula>
    </cfRule>
  </conditionalFormatting>
  <conditionalFormatting sqref="K517:K518">
    <cfRule type="containsText" dxfId="3772" priority="3861" operator="containsText" text="ENCERRADO">
      <formula>NOT(ISERROR(SEARCH(("ENCERRADO"),(K517))))</formula>
    </cfRule>
  </conditionalFormatting>
  <conditionalFormatting sqref="K517:K518">
    <cfRule type="containsText" dxfId="3771" priority="3862" operator="containsText" text="URGENTE">
      <formula>NOT(ISERROR(SEARCH(("URGENTE"),(K517))))</formula>
    </cfRule>
  </conditionalFormatting>
  <conditionalFormatting sqref="K517:K518">
    <cfRule type="containsText" dxfId="3770" priority="3863" operator="containsText" text="URGENTE">
      <formula>NOT(ISERROR(SEARCH(("URGENTE"),(K517))))</formula>
    </cfRule>
  </conditionalFormatting>
  <conditionalFormatting sqref="K517:K518">
    <cfRule type="containsText" dxfId="3769" priority="3864" operator="containsText" text="URGENTE">
      <formula>NOT(ISERROR(SEARCH(("URGENTE"),(K517))))</formula>
    </cfRule>
  </conditionalFormatting>
  <conditionalFormatting sqref="K274">
    <cfRule type="containsText" dxfId="3768" priority="3865" operator="containsText" text="VIGENTE">
      <formula>NOT(ISERROR(SEARCH(("VIGENTE"),(K274))))</formula>
    </cfRule>
  </conditionalFormatting>
  <conditionalFormatting sqref="K274">
    <cfRule type="containsText" dxfId="3767" priority="3866" operator="containsText" text="URGENTE">
      <formula>NOT(ISERROR(SEARCH(("URGENTE"),(K274))))</formula>
    </cfRule>
  </conditionalFormatting>
  <conditionalFormatting sqref="K274">
    <cfRule type="containsText" dxfId="3766" priority="3867" operator="containsText" text="PROVIDÊNCIAS">
      <formula>NOT(ISERROR(SEARCH(("PROVIDÊNCIAS"),(K274))))</formula>
    </cfRule>
  </conditionalFormatting>
  <conditionalFormatting sqref="K274">
    <cfRule type="containsText" dxfId="3765" priority="3868" operator="containsText" text="ENCERRADO">
      <formula>NOT(ISERROR(SEARCH(("ENCERRADO"),(K274))))</formula>
    </cfRule>
  </conditionalFormatting>
  <conditionalFormatting sqref="K274">
    <cfRule type="containsText" dxfId="3764" priority="3869" operator="containsText" text="URGENTE">
      <formula>NOT(ISERROR(SEARCH(("URGENTE"),(K274))))</formula>
    </cfRule>
  </conditionalFormatting>
  <conditionalFormatting sqref="K274">
    <cfRule type="containsText" dxfId="3763" priority="3870" operator="containsText" text="URGENTE">
      <formula>NOT(ISERROR(SEARCH(("URGENTE"),(K274))))</formula>
    </cfRule>
  </conditionalFormatting>
  <conditionalFormatting sqref="K274">
    <cfRule type="containsText" dxfId="3762" priority="3871" operator="containsText" text="URGENTE">
      <formula>NOT(ISERROR(SEARCH(("URGENTE"),(K274))))</formula>
    </cfRule>
  </conditionalFormatting>
  <conditionalFormatting sqref="K274">
    <cfRule type="containsText" dxfId="3761" priority="3872" operator="containsText" text="URGENTE">
      <formula>NOT(ISERROR(SEARCH(("URGENTE"),(K274))))</formula>
    </cfRule>
  </conditionalFormatting>
  <conditionalFormatting sqref="K274">
    <cfRule type="containsText" dxfId="3760" priority="3873" operator="containsText" text="URGENTE">
      <formula>NOT(ISERROR(SEARCH(("URGENTE"),(K274))))</formula>
    </cfRule>
  </conditionalFormatting>
  <conditionalFormatting sqref="K274">
    <cfRule type="containsText" dxfId="3759" priority="3874" operator="containsText" text="URGENTE">
      <formula>NOT(ISERROR(SEARCH(("URGENTE"),(K274))))</formula>
    </cfRule>
  </conditionalFormatting>
  <conditionalFormatting sqref="K274">
    <cfRule type="containsText" dxfId="3758" priority="3875" operator="containsText" text="ENCERRADO">
      <formula>NOT(ISERROR(SEARCH(("ENCERRADO"),(K274))))</formula>
    </cfRule>
  </conditionalFormatting>
  <conditionalFormatting sqref="K274">
    <cfRule type="containsText" dxfId="3757" priority="3876" operator="containsText" text="PROVIDÊNCIAS">
      <formula>NOT(ISERROR(SEARCH(("PROVIDÊNCIAS"),(K274))))</formula>
    </cfRule>
  </conditionalFormatting>
  <conditionalFormatting sqref="K274">
    <cfRule type="containsText" dxfId="3756" priority="3877" operator="containsText" text="URGENTE">
      <formula>NOT(ISERROR(SEARCH(("URGENTE"),(K274))))</formula>
    </cfRule>
  </conditionalFormatting>
  <conditionalFormatting sqref="K274">
    <cfRule type="containsText" dxfId="3755" priority="3878" operator="containsText" text="VIGENTE">
      <formula>NOT(ISERROR(SEARCH(("VIGENTE"),(K274))))</formula>
    </cfRule>
  </conditionalFormatting>
  <conditionalFormatting sqref="K274">
    <cfRule type="containsText" dxfId="3754" priority="3879" operator="containsText" text="VIGENTE">
      <formula>NOT(ISERROR(SEARCH(("VIGENTE"),(K274))))</formula>
    </cfRule>
  </conditionalFormatting>
  <conditionalFormatting sqref="K274">
    <cfRule type="containsText" dxfId="3753" priority="3880" operator="containsText" text="URGENTE">
      <formula>NOT(ISERROR(SEARCH(("URGENTE"),(K274))))</formula>
    </cfRule>
  </conditionalFormatting>
  <conditionalFormatting sqref="K274">
    <cfRule type="containsText" dxfId="3752" priority="3881" operator="containsText" text="PROVIDÊNCIAS">
      <formula>NOT(ISERROR(SEARCH(("PROVIDÊNCIAS"),(K274))))</formula>
    </cfRule>
  </conditionalFormatting>
  <conditionalFormatting sqref="K274">
    <cfRule type="containsText" dxfId="3751" priority="3882" operator="containsText" text="ENCERRADO">
      <formula>NOT(ISERROR(SEARCH(("ENCERRADO"),(K274))))</formula>
    </cfRule>
  </conditionalFormatting>
  <conditionalFormatting sqref="K274">
    <cfRule type="containsText" dxfId="3750" priority="3883" operator="containsText" text="URGENTE">
      <formula>NOT(ISERROR(SEARCH(("URGENTE"),(K274))))</formula>
    </cfRule>
  </conditionalFormatting>
  <conditionalFormatting sqref="K274">
    <cfRule type="containsText" dxfId="3749" priority="3884" operator="containsText" text="URGENTE">
      <formula>NOT(ISERROR(SEARCH(("URGENTE"),(K274))))</formula>
    </cfRule>
  </conditionalFormatting>
  <conditionalFormatting sqref="K274">
    <cfRule type="containsText" dxfId="3748" priority="3885" operator="containsText" text="URGENTE">
      <formula>NOT(ISERROR(SEARCH(("URGENTE"),(K274))))</formula>
    </cfRule>
  </conditionalFormatting>
  <conditionalFormatting sqref="K1368">
    <cfRule type="containsText" dxfId="3747" priority="3886" operator="containsText" text="VIGENTE">
      <formula>NOT(ISERROR(SEARCH(("VIGENTE"),(K1368))))</formula>
    </cfRule>
  </conditionalFormatting>
  <conditionalFormatting sqref="K1368">
    <cfRule type="containsText" dxfId="3746" priority="3887" operator="containsText" text="URGENTE">
      <formula>NOT(ISERROR(SEARCH(("URGENTE"),(K1368))))</formula>
    </cfRule>
  </conditionalFormatting>
  <conditionalFormatting sqref="K1368">
    <cfRule type="containsText" dxfId="3745" priority="3888" operator="containsText" text="PROVIDÊNCIAS">
      <formula>NOT(ISERROR(SEARCH(("PROVIDÊNCIAS"),(K1368))))</formula>
    </cfRule>
  </conditionalFormatting>
  <conditionalFormatting sqref="K1368">
    <cfRule type="containsText" dxfId="3744" priority="3889" operator="containsText" text="ENCERRADO">
      <formula>NOT(ISERROR(SEARCH(("ENCERRADO"),(K1368))))</formula>
    </cfRule>
  </conditionalFormatting>
  <conditionalFormatting sqref="K1368">
    <cfRule type="containsText" dxfId="3743" priority="3890" operator="containsText" text="URGENTE">
      <formula>NOT(ISERROR(SEARCH(("URGENTE"),(K1368))))</formula>
    </cfRule>
  </conditionalFormatting>
  <conditionalFormatting sqref="K1368">
    <cfRule type="containsText" dxfId="3742" priority="3891" operator="containsText" text="URGENTE">
      <formula>NOT(ISERROR(SEARCH(("URGENTE"),(K1368))))</formula>
    </cfRule>
  </conditionalFormatting>
  <conditionalFormatting sqref="K1368">
    <cfRule type="containsText" dxfId="3741" priority="3892" operator="containsText" text="URGENTE">
      <formula>NOT(ISERROR(SEARCH(("URGENTE"),(K1368))))</formula>
    </cfRule>
  </conditionalFormatting>
  <conditionalFormatting sqref="K1368">
    <cfRule type="containsText" dxfId="3740" priority="3893" operator="containsText" text="URGENTE">
      <formula>NOT(ISERROR(SEARCH(("URGENTE"),(K1368))))</formula>
    </cfRule>
  </conditionalFormatting>
  <conditionalFormatting sqref="K1368">
    <cfRule type="containsText" dxfId="3739" priority="3894" operator="containsText" text="URGENTE">
      <formula>NOT(ISERROR(SEARCH(("URGENTE"),(K1368))))</formula>
    </cfRule>
  </conditionalFormatting>
  <conditionalFormatting sqref="K1368">
    <cfRule type="containsText" dxfId="3738" priority="3895" operator="containsText" text="URGENTE">
      <formula>NOT(ISERROR(SEARCH(("URGENTE"),(K1368))))</formula>
    </cfRule>
  </conditionalFormatting>
  <conditionalFormatting sqref="K1368">
    <cfRule type="containsText" dxfId="3737" priority="3896" operator="containsText" text="ENCERRADO">
      <formula>NOT(ISERROR(SEARCH(("ENCERRADO"),(K1368))))</formula>
    </cfRule>
  </conditionalFormatting>
  <conditionalFormatting sqref="K1368">
    <cfRule type="containsText" dxfId="3736" priority="3897" operator="containsText" text="PROVIDÊNCIAS">
      <formula>NOT(ISERROR(SEARCH(("PROVIDÊNCIAS"),(K1368))))</formula>
    </cfRule>
  </conditionalFormatting>
  <conditionalFormatting sqref="K1368">
    <cfRule type="containsText" dxfId="3735" priority="3898" operator="containsText" text="URGENTE">
      <formula>NOT(ISERROR(SEARCH(("URGENTE"),(K1368))))</formula>
    </cfRule>
  </conditionalFormatting>
  <conditionalFormatting sqref="K1368">
    <cfRule type="containsText" dxfId="3734" priority="3899" operator="containsText" text="VIGENTE">
      <formula>NOT(ISERROR(SEARCH(("VIGENTE"),(K1368))))</formula>
    </cfRule>
  </conditionalFormatting>
  <conditionalFormatting sqref="K1368:L1368">
    <cfRule type="containsText" dxfId="3733" priority="3900" operator="containsText" text="VIGENTE">
      <formula>NOT(ISERROR(SEARCH(("VIGENTE"),(K1368))))</formula>
    </cfRule>
  </conditionalFormatting>
  <conditionalFormatting sqref="K1368:L1368">
    <cfRule type="containsText" dxfId="3732" priority="3901" operator="containsText" text="URGENTE">
      <formula>NOT(ISERROR(SEARCH(("URGENTE"),(K1368))))</formula>
    </cfRule>
  </conditionalFormatting>
  <conditionalFormatting sqref="K1368:L1368">
    <cfRule type="containsText" dxfId="3731" priority="3902" operator="containsText" text="PROVIDÊNCIAS">
      <formula>NOT(ISERROR(SEARCH(("PROVIDÊNCIAS"),(K1368))))</formula>
    </cfRule>
  </conditionalFormatting>
  <conditionalFormatting sqref="K1368:L1368">
    <cfRule type="containsText" dxfId="3730" priority="3903" operator="containsText" text="ENCERRADO">
      <formula>NOT(ISERROR(SEARCH(("ENCERRADO"),(K1368))))</formula>
    </cfRule>
  </conditionalFormatting>
  <conditionalFormatting sqref="K1368:L1368">
    <cfRule type="containsText" dxfId="3729" priority="3904" operator="containsText" text="URGENTE">
      <formula>NOT(ISERROR(SEARCH(("URGENTE"),(K1368))))</formula>
    </cfRule>
  </conditionalFormatting>
  <conditionalFormatting sqref="K1368:L1368">
    <cfRule type="containsText" dxfId="3728" priority="3905" operator="containsText" text="URGENTE">
      <formula>NOT(ISERROR(SEARCH(("URGENTE"),(K1368))))</formula>
    </cfRule>
  </conditionalFormatting>
  <conditionalFormatting sqref="K1368:L1368">
    <cfRule type="containsText" dxfId="3727" priority="3906" operator="containsText" text="URGENTE">
      <formula>NOT(ISERROR(SEARCH(("URGENTE"),(K1368))))</formula>
    </cfRule>
  </conditionalFormatting>
  <conditionalFormatting sqref="K1137">
    <cfRule type="containsText" dxfId="3726" priority="3907" operator="containsText" text="URGENTE">
      <formula>NOT(ISERROR(SEARCH(("URGENTE"),(K1137))))</formula>
    </cfRule>
  </conditionalFormatting>
  <conditionalFormatting sqref="K1137">
    <cfRule type="containsText" dxfId="3725" priority="3908" operator="containsText" text="URGENTE">
      <formula>NOT(ISERROR(SEARCH(("URGENTE"),(K1137))))</formula>
    </cfRule>
  </conditionalFormatting>
  <conditionalFormatting sqref="K1137">
    <cfRule type="containsText" dxfId="3724" priority="3909" operator="containsText" text="URGENTE">
      <formula>NOT(ISERROR(SEARCH(("URGENTE"),(K1137))))</formula>
    </cfRule>
  </conditionalFormatting>
  <conditionalFormatting sqref="K1137">
    <cfRule type="containsText" dxfId="3723" priority="3910" operator="containsText" text="ENCERRADO">
      <formula>NOT(ISERROR(SEARCH(("ENCERRADO"),(K1137))))</formula>
    </cfRule>
  </conditionalFormatting>
  <conditionalFormatting sqref="K1137">
    <cfRule type="containsText" dxfId="3722" priority="3911" operator="containsText" text="PROVIDÊNCIAS">
      <formula>NOT(ISERROR(SEARCH(("PROVIDÊNCIAS"),(K1137))))</formula>
    </cfRule>
  </conditionalFormatting>
  <conditionalFormatting sqref="K1137">
    <cfRule type="containsText" dxfId="3721" priority="3912" operator="containsText" text="URGENTE">
      <formula>NOT(ISERROR(SEARCH(("URGENTE"),(K1137))))</formula>
    </cfRule>
  </conditionalFormatting>
  <conditionalFormatting sqref="K1137">
    <cfRule type="containsText" dxfId="3720" priority="3913" operator="containsText" text="VIGENTE">
      <formula>NOT(ISERROR(SEARCH(("VIGENTE"),(K1137))))</formula>
    </cfRule>
  </conditionalFormatting>
  <conditionalFormatting sqref="K1137">
    <cfRule type="containsText" dxfId="3719" priority="3914" operator="containsText" text="VIGENTE">
      <formula>NOT(ISERROR(SEARCH(("VIGENTE"),(K1137))))</formula>
    </cfRule>
  </conditionalFormatting>
  <conditionalFormatting sqref="K1137">
    <cfRule type="containsText" dxfId="3718" priority="3915" operator="containsText" text="URGENTE">
      <formula>NOT(ISERROR(SEARCH(("URGENTE"),(K1137))))</formula>
    </cfRule>
  </conditionalFormatting>
  <conditionalFormatting sqref="K1137">
    <cfRule type="containsText" dxfId="3717" priority="3916" operator="containsText" text="PROVIDÊNCIAS">
      <formula>NOT(ISERROR(SEARCH(("PROVIDÊNCIAS"),(K1137))))</formula>
    </cfRule>
  </conditionalFormatting>
  <conditionalFormatting sqref="K1137">
    <cfRule type="containsText" dxfId="3716" priority="3917" operator="containsText" text="ENCERRADO">
      <formula>NOT(ISERROR(SEARCH(("ENCERRADO"),(K1137))))</formula>
    </cfRule>
  </conditionalFormatting>
  <conditionalFormatting sqref="K1137">
    <cfRule type="containsText" dxfId="3715" priority="3918" operator="containsText" text="URGENTE">
      <formula>NOT(ISERROR(SEARCH(("URGENTE"),(K1137))))</formula>
    </cfRule>
  </conditionalFormatting>
  <conditionalFormatting sqref="K1137">
    <cfRule type="containsText" dxfId="3714" priority="3919" operator="containsText" text="URGENTE">
      <formula>NOT(ISERROR(SEARCH(("URGENTE"),(K1137))))</formula>
    </cfRule>
  </conditionalFormatting>
  <conditionalFormatting sqref="K1137">
    <cfRule type="containsText" dxfId="3713" priority="3920" operator="containsText" text="URGENTE">
      <formula>NOT(ISERROR(SEARCH(("URGENTE"),(K1137))))</formula>
    </cfRule>
  </conditionalFormatting>
  <conditionalFormatting sqref="K1137">
    <cfRule type="containsText" dxfId="3712" priority="3921" operator="containsText" text="URGENTE">
      <formula>NOT(ISERROR(SEARCH(("URGENTE"),(K1137))))</formula>
    </cfRule>
  </conditionalFormatting>
  <conditionalFormatting sqref="K1137">
    <cfRule type="containsText" dxfId="3711" priority="3922" operator="containsText" text="URGENTE">
      <formula>NOT(ISERROR(SEARCH(("URGENTE"),(K1137))))</formula>
    </cfRule>
  </conditionalFormatting>
  <conditionalFormatting sqref="K1137">
    <cfRule type="containsText" dxfId="3710" priority="3923" operator="containsText" text="URGENTE">
      <formula>NOT(ISERROR(SEARCH(("URGENTE"),(K1137))))</formula>
    </cfRule>
  </conditionalFormatting>
  <conditionalFormatting sqref="K1137">
    <cfRule type="containsText" dxfId="3709" priority="3924" operator="containsText" text="ENCERRADO">
      <formula>NOT(ISERROR(SEARCH(("ENCERRADO"),(K1137))))</formula>
    </cfRule>
  </conditionalFormatting>
  <conditionalFormatting sqref="K1137">
    <cfRule type="containsText" dxfId="3708" priority="3925" operator="containsText" text="PROVIDÊNCIAS">
      <formula>NOT(ISERROR(SEARCH(("PROVIDÊNCIAS"),(K1137))))</formula>
    </cfRule>
  </conditionalFormatting>
  <conditionalFormatting sqref="K1137">
    <cfRule type="containsText" dxfId="3707" priority="3926" operator="containsText" text="URGENTE">
      <formula>NOT(ISERROR(SEARCH(("URGENTE"),(K1137))))</formula>
    </cfRule>
  </conditionalFormatting>
  <conditionalFormatting sqref="K1137">
    <cfRule type="containsText" dxfId="3706" priority="3927" operator="containsText" text="VIGENTE">
      <formula>NOT(ISERROR(SEARCH(("VIGENTE"),(K1137))))</formula>
    </cfRule>
  </conditionalFormatting>
  <conditionalFormatting sqref="K260:K261">
    <cfRule type="containsText" dxfId="3705" priority="3928" operator="containsText" text="VIGENTE">
      <formula>NOT(ISERROR(SEARCH(("VIGENTE"),(K260))))</formula>
    </cfRule>
  </conditionalFormatting>
  <conditionalFormatting sqref="K260:K261">
    <cfRule type="containsText" dxfId="3704" priority="3929" operator="containsText" text="URGENTE">
      <formula>NOT(ISERROR(SEARCH(("URGENTE"),(K260))))</formula>
    </cfRule>
  </conditionalFormatting>
  <conditionalFormatting sqref="K260:K261">
    <cfRule type="containsText" dxfId="3703" priority="3930" operator="containsText" text="PROVIDÊNCIAS">
      <formula>NOT(ISERROR(SEARCH(("PROVIDÊNCIAS"),(K260))))</formula>
    </cfRule>
  </conditionalFormatting>
  <conditionalFormatting sqref="K260:K261">
    <cfRule type="containsText" dxfId="3702" priority="3931" operator="containsText" text="ENCERRADO">
      <formula>NOT(ISERROR(SEARCH(("ENCERRADO"),(K260))))</formula>
    </cfRule>
  </conditionalFormatting>
  <conditionalFormatting sqref="K260:K261">
    <cfRule type="containsText" dxfId="3701" priority="3932" operator="containsText" text="URGENTE">
      <formula>NOT(ISERROR(SEARCH(("URGENTE"),(K260))))</formula>
    </cfRule>
  </conditionalFormatting>
  <conditionalFormatting sqref="K260:K261">
    <cfRule type="containsText" dxfId="3700" priority="3933" operator="containsText" text="URGENTE">
      <formula>NOT(ISERROR(SEARCH(("URGENTE"),(K260))))</formula>
    </cfRule>
  </conditionalFormatting>
  <conditionalFormatting sqref="K260:K261">
    <cfRule type="containsText" dxfId="3699" priority="3934" operator="containsText" text="URGENTE">
      <formula>NOT(ISERROR(SEARCH(("URGENTE"),(K260))))</formula>
    </cfRule>
  </conditionalFormatting>
  <conditionalFormatting sqref="K260:K261">
    <cfRule type="containsText" dxfId="3698" priority="3935" operator="containsText" text="URGENTE">
      <formula>NOT(ISERROR(SEARCH(("URGENTE"),(K260))))</formula>
    </cfRule>
  </conditionalFormatting>
  <conditionalFormatting sqref="K260:K261">
    <cfRule type="containsText" dxfId="3697" priority="3936" operator="containsText" text="URGENTE">
      <formula>NOT(ISERROR(SEARCH(("URGENTE"),(K260))))</formula>
    </cfRule>
  </conditionalFormatting>
  <conditionalFormatting sqref="K260:K261">
    <cfRule type="containsText" dxfId="3696" priority="3937" operator="containsText" text="URGENTE">
      <formula>NOT(ISERROR(SEARCH(("URGENTE"),(K260))))</formula>
    </cfRule>
  </conditionalFormatting>
  <conditionalFormatting sqref="K260:K261">
    <cfRule type="containsText" dxfId="3695" priority="3938" operator="containsText" text="ENCERRADO">
      <formula>NOT(ISERROR(SEARCH(("ENCERRADO"),(K260))))</formula>
    </cfRule>
  </conditionalFormatting>
  <conditionalFormatting sqref="K260:K261">
    <cfRule type="containsText" dxfId="3694" priority="3939" operator="containsText" text="PROVIDÊNCIAS">
      <formula>NOT(ISERROR(SEARCH(("PROVIDÊNCIAS"),(K260))))</formula>
    </cfRule>
  </conditionalFormatting>
  <conditionalFormatting sqref="K260:K261">
    <cfRule type="containsText" dxfId="3693" priority="3940" operator="containsText" text="URGENTE">
      <formula>NOT(ISERROR(SEARCH(("URGENTE"),(K260))))</formula>
    </cfRule>
  </conditionalFormatting>
  <conditionalFormatting sqref="K260:K261">
    <cfRule type="containsText" dxfId="3692" priority="3941" operator="containsText" text="VIGENTE">
      <formula>NOT(ISERROR(SEARCH(("VIGENTE"),(K260))))</formula>
    </cfRule>
  </conditionalFormatting>
  <conditionalFormatting sqref="K260:K261 L260:L261 O260:P261 N261 Q261">
    <cfRule type="containsText" dxfId="3691" priority="3942" operator="containsText" text="VIGENTE">
      <formula>NOT(ISERROR(SEARCH(("VIGENTE"),(K260))))</formula>
    </cfRule>
  </conditionalFormatting>
  <conditionalFormatting sqref="K260:K261 L260:L261 O260:P261 N261 Q261">
    <cfRule type="containsText" dxfId="3690" priority="3943" operator="containsText" text="URGENTE">
      <formula>NOT(ISERROR(SEARCH(("URGENTE"),(K260))))</formula>
    </cfRule>
  </conditionalFormatting>
  <conditionalFormatting sqref="K260:K261 L260:L261 O260:P261 N261 Q261">
    <cfRule type="containsText" dxfId="3689" priority="3944" operator="containsText" text="PROVIDÊNCIAS">
      <formula>NOT(ISERROR(SEARCH(("PROVIDÊNCIAS"),(K260))))</formula>
    </cfRule>
  </conditionalFormatting>
  <conditionalFormatting sqref="K260:K261 L260:L261 O260:P261 N261 Q261">
    <cfRule type="containsText" dxfId="3688" priority="3945" operator="containsText" text="ENCERRADO">
      <formula>NOT(ISERROR(SEARCH(("ENCERRADO"),(K260))))</formula>
    </cfRule>
  </conditionalFormatting>
  <conditionalFormatting sqref="K260:K261 L260:L261 O260:P261 N261 Q261">
    <cfRule type="containsText" dxfId="3687" priority="3946" operator="containsText" text="URGENTE">
      <formula>NOT(ISERROR(SEARCH(("URGENTE"),(K260))))</formula>
    </cfRule>
  </conditionalFormatting>
  <conditionalFormatting sqref="K260:K261 L260:L261 O260:P261 N261 Q261">
    <cfRule type="containsText" dxfId="3686" priority="3947" operator="containsText" text="URGENTE">
      <formula>NOT(ISERROR(SEARCH(("URGENTE"),(K260))))</formula>
    </cfRule>
  </conditionalFormatting>
  <conditionalFormatting sqref="K260:K261 L260:L261 O260:P261 N261 Q261">
    <cfRule type="containsText" dxfId="3685" priority="3948" operator="containsText" text="URGENTE">
      <formula>NOT(ISERROR(SEARCH(("URGENTE"),(K260))))</formula>
    </cfRule>
  </conditionalFormatting>
  <conditionalFormatting sqref="K844:L844 N844:Q844 U844 X844">
    <cfRule type="containsText" dxfId="3684" priority="3949" operator="containsText" text="VIGENTE">
      <formula>NOT(ISERROR(SEARCH(("VIGENTE"),(K844))))</formula>
    </cfRule>
  </conditionalFormatting>
  <conditionalFormatting sqref="K844:L844 N844:Q844 U844 X844">
    <cfRule type="containsText" dxfId="3683" priority="3950" operator="containsText" text="URGENTE">
      <formula>NOT(ISERROR(SEARCH(("URGENTE"),(K844))))</formula>
    </cfRule>
  </conditionalFormatting>
  <conditionalFormatting sqref="K844:L844 N844:Q844 U844 X844">
    <cfRule type="containsText" dxfId="3682" priority="3951" operator="containsText" text="PROVIDÊNCIAS">
      <formula>NOT(ISERROR(SEARCH(("PROVIDÊNCIAS"),(K844))))</formula>
    </cfRule>
  </conditionalFormatting>
  <conditionalFormatting sqref="K844:L844 N844:Q844 U844 X844">
    <cfRule type="containsText" dxfId="3681" priority="3952" operator="containsText" text="ENCERRADO">
      <formula>NOT(ISERROR(SEARCH(("ENCERRADO"),(K844))))</formula>
    </cfRule>
  </conditionalFormatting>
  <conditionalFormatting sqref="K844:L844 N844:Q844 U844 X844">
    <cfRule type="containsText" dxfId="3680" priority="3953" operator="containsText" text="URGENTE">
      <formula>NOT(ISERROR(SEARCH(("URGENTE"),(K844))))</formula>
    </cfRule>
  </conditionalFormatting>
  <conditionalFormatting sqref="K844:L844 N844:Q844 U844 X844">
    <cfRule type="containsText" dxfId="3679" priority="3954" operator="containsText" text="URGENTE">
      <formula>NOT(ISERROR(SEARCH(("URGENTE"),(K844))))</formula>
    </cfRule>
  </conditionalFormatting>
  <conditionalFormatting sqref="K844:L844 N844:Q844 U844 X844">
    <cfRule type="containsText" dxfId="3678" priority="3955" operator="containsText" text="URGENTE">
      <formula>NOT(ISERROR(SEARCH(("URGENTE"),(K844))))</formula>
    </cfRule>
  </conditionalFormatting>
  <conditionalFormatting sqref="K844">
    <cfRule type="containsText" dxfId="3677" priority="3956" operator="containsText" text="VIGENTE">
      <formula>NOT(ISERROR(SEARCH(("VIGENTE"),(K844))))</formula>
    </cfRule>
  </conditionalFormatting>
  <conditionalFormatting sqref="K844">
    <cfRule type="containsText" dxfId="3676" priority="3957" operator="containsText" text="URGENTE">
      <formula>NOT(ISERROR(SEARCH(("URGENTE"),(K844))))</formula>
    </cfRule>
  </conditionalFormatting>
  <conditionalFormatting sqref="K844">
    <cfRule type="containsText" dxfId="3675" priority="3958" operator="containsText" text="PROVIDÊNCIAS">
      <formula>NOT(ISERROR(SEARCH(("PROVIDÊNCIAS"),(K844))))</formula>
    </cfRule>
  </conditionalFormatting>
  <conditionalFormatting sqref="K844">
    <cfRule type="containsText" dxfId="3674" priority="3959" operator="containsText" text="ENCERRADO">
      <formula>NOT(ISERROR(SEARCH(("ENCERRADO"),(K844))))</formula>
    </cfRule>
  </conditionalFormatting>
  <conditionalFormatting sqref="K844">
    <cfRule type="containsText" dxfId="3673" priority="3960" operator="containsText" text="URGENTE">
      <formula>NOT(ISERROR(SEARCH(("URGENTE"),(K844))))</formula>
    </cfRule>
  </conditionalFormatting>
  <conditionalFormatting sqref="K844">
    <cfRule type="containsText" dxfId="3672" priority="3961" operator="containsText" text="URGENTE">
      <formula>NOT(ISERROR(SEARCH(("URGENTE"),(K844))))</formula>
    </cfRule>
  </conditionalFormatting>
  <conditionalFormatting sqref="K844">
    <cfRule type="containsText" dxfId="3671" priority="3962" operator="containsText" text="URGENTE">
      <formula>NOT(ISERROR(SEARCH(("URGENTE"),(K844))))</formula>
    </cfRule>
  </conditionalFormatting>
  <conditionalFormatting sqref="K844">
    <cfRule type="containsText" dxfId="3670" priority="3963" operator="containsText" text="URGENTE">
      <formula>NOT(ISERROR(SEARCH(("URGENTE"),(K844))))</formula>
    </cfRule>
  </conditionalFormatting>
  <conditionalFormatting sqref="K844">
    <cfRule type="containsText" dxfId="3669" priority="3964" operator="containsText" text="URGENTE">
      <formula>NOT(ISERROR(SEARCH(("URGENTE"),(K844))))</formula>
    </cfRule>
  </conditionalFormatting>
  <conditionalFormatting sqref="K844">
    <cfRule type="containsText" dxfId="3668" priority="3965" operator="containsText" text="URGENTE">
      <formula>NOT(ISERROR(SEARCH(("URGENTE"),(K844))))</formula>
    </cfRule>
  </conditionalFormatting>
  <conditionalFormatting sqref="K844">
    <cfRule type="containsText" dxfId="3667" priority="3966" operator="containsText" text="ENCERRADO">
      <formula>NOT(ISERROR(SEARCH(("ENCERRADO"),(K844))))</formula>
    </cfRule>
  </conditionalFormatting>
  <conditionalFormatting sqref="K844">
    <cfRule type="containsText" dxfId="3666" priority="3967" operator="containsText" text="PROVIDÊNCIAS">
      <formula>NOT(ISERROR(SEARCH(("PROVIDÊNCIAS"),(K844))))</formula>
    </cfRule>
  </conditionalFormatting>
  <conditionalFormatting sqref="K844">
    <cfRule type="containsText" dxfId="3665" priority="3968" operator="containsText" text="URGENTE">
      <formula>NOT(ISERROR(SEARCH(("URGENTE"),(K844))))</formula>
    </cfRule>
  </conditionalFormatting>
  <conditionalFormatting sqref="K844">
    <cfRule type="containsText" dxfId="3664" priority="3969" operator="containsText" text="VIGENTE">
      <formula>NOT(ISERROR(SEARCH(("VIGENTE"),(K844))))</formula>
    </cfRule>
  </conditionalFormatting>
  <conditionalFormatting sqref="K1141">
    <cfRule type="containsText" dxfId="3663" priority="3970" operator="containsText" text="VIGENTE">
      <formula>NOT(ISERROR(SEARCH(("VIGENTE"),(K1141))))</formula>
    </cfRule>
  </conditionalFormatting>
  <conditionalFormatting sqref="K1141">
    <cfRule type="containsText" dxfId="3662" priority="3971" operator="containsText" text="URGENTE">
      <formula>NOT(ISERROR(SEARCH(("URGENTE"),(K1141))))</formula>
    </cfRule>
  </conditionalFormatting>
  <conditionalFormatting sqref="K1141">
    <cfRule type="containsText" dxfId="3661" priority="3972" operator="containsText" text="PROVIDÊNCIAS">
      <formula>NOT(ISERROR(SEARCH(("PROVIDÊNCIAS"),(K1141))))</formula>
    </cfRule>
  </conditionalFormatting>
  <conditionalFormatting sqref="K1141">
    <cfRule type="containsText" dxfId="3660" priority="3973" operator="containsText" text="ENCERRADO">
      <formula>NOT(ISERROR(SEARCH(("ENCERRADO"),(K1141))))</formula>
    </cfRule>
  </conditionalFormatting>
  <conditionalFormatting sqref="K1141">
    <cfRule type="containsText" dxfId="3659" priority="3974" operator="containsText" text="URGENTE">
      <formula>NOT(ISERROR(SEARCH(("URGENTE"),(K1141))))</formula>
    </cfRule>
  </conditionalFormatting>
  <conditionalFormatting sqref="K1141">
    <cfRule type="containsText" dxfId="3658" priority="3975" operator="containsText" text="URGENTE">
      <formula>NOT(ISERROR(SEARCH(("URGENTE"),(K1141))))</formula>
    </cfRule>
  </conditionalFormatting>
  <conditionalFormatting sqref="K1141">
    <cfRule type="containsText" dxfId="3657" priority="3976" operator="containsText" text="URGENTE">
      <formula>NOT(ISERROR(SEARCH(("URGENTE"),(K1141))))</formula>
    </cfRule>
  </conditionalFormatting>
  <conditionalFormatting sqref="K1141">
    <cfRule type="containsText" dxfId="3656" priority="3977" operator="containsText" text="VIGENTE">
      <formula>NOT(ISERROR(SEARCH(("VIGENTE"),(K1141))))</formula>
    </cfRule>
  </conditionalFormatting>
  <conditionalFormatting sqref="K1141">
    <cfRule type="containsText" dxfId="3655" priority="3978" operator="containsText" text="URGENTE">
      <formula>NOT(ISERROR(SEARCH(("URGENTE"),(K1141))))</formula>
    </cfRule>
  </conditionalFormatting>
  <conditionalFormatting sqref="K1141">
    <cfRule type="containsText" dxfId="3654" priority="3979" operator="containsText" text="PROVIDÊNCIAS">
      <formula>NOT(ISERROR(SEARCH(("PROVIDÊNCIAS"),(K1141))))</formula>
    </cfRule>
  </conditionalFormatting>
  <conditionalFormatting sqref="K1141">
    <cfRule type="containsText" dxfId="3653" priority="3980" operator="containsText" text="ENCERRADO">
      <formula>NOT(ISERROR(SEARCH(("ENCERRADO"),(K1141))))</formula>
    </cfRule>
  </conditionalFormatting>
  <conditionalFormatting sqref="K1141">
    <cfRule type="containsText" dxfId="3652" priority="3981" operator="containsText" text="URGENTE">
      <formula>NOT(ISERROR(SEARCH(("URGENTE"),(K1141))))</formula>
    </cfRule>
  </conditionalFormatting>
  <conditionalFormatting sqref="K1141">
    <cfRule type="containsText" dxfId="3651" priority="3982" operator="containsText" text="URGENTE">
      <formula>NOT(ISERROR(SEARCH(("URGENTE"),(K1141))))</formula>
    </cfRule>
  </conditionalFormatting>
  <conditionalFormatting sqref="K1141">
    <cfRule type="containsText" dxfId="3650" priority="3983" operator="containsText" text="URGENTE">
      <formula>NOT(ISERROR(SEARCH(("URGENTE"),(K1141))))</formula>
    </cfRule>
  </conditionalFormatting>
  <conditionalFormatting sqref="K1141">
    <cfRule type="containsText" dxfId="3649" priority="3984" operator="containsText" text="URGENTE">
      <formula>NOT(ISERROR(SEARCH(("URGENTE"),(K1141))))</formula>
    </cfRule>
  </conditionalFormatting>
  <conditionalFormatting sqref="K1141">
    <cfRule type="containsText" dxfId="3648" priority="3985" operator="containsText" text="URGENTE">
      <formula>NOT(ISERROR(SEARCH(("URGENTE"),(K1141))))</formula>
    </cfRule>
  </conditionalFormatting>
  <conditionalFormatting sqref="K1141">
    <cfRule type="containsText" dxfId="3647" priority="3986" operator="containsText" text="URGENTE">
      <formula>NOT(ISERROR(SEARCH(("URGENTE"),(K1141))))</formula>
    </cfRule>
  </conditionalFormatting>
  <conditionalFormatting sqref="K1141">
    <cfRule type="containsText" dxfId="3646" priority="3987" operator="containsText" text="ENCERRADO">
      <formula>NOT(ISERROR(SEARCH(("ENCERRADO"),(K1141))))</formula>
    </cfRule>
  </conditionalFormatting>
  <conditionalFormatting sqref="K1141">
    <cfRule type="containsText" dxfId="3645" priority="3988" operator="containsText" text="PROVIDÊNCIAS">
      <formula>NOT(ISERROR(SEARCH(("PROVIDÊNCIAS"),(K1141))))</formula>
    </cfRule>
  </conditionalFormatting>
  <conditionalFormatting sqref="K1141">
    <cfRule type="containsText" dxfId="3644" priority="3989" operator="containsText" text="URGENTE">
      <formula>NOT(ISERROR(SEARCH(("URGENTE"),(K1141))))</formula>
    </cfRule>
  </conditionalFormatting>
  <conditionalFormatting sqref="K1141">
    <cfRule type="containsText" dxfId="3643" priority="3990" operator="containsText" text="VIGENTE">
      <formula>NOT(ISERROR(SEARCH(("VIGENTE"),(K1141))))</formula>
    </cfRule>
  </conditionalFormatting>
  <conditionalFormatting sqref="K1288">
    <cfRule type="containsText" dxfId="3642" priority="3991" operator="containsText" text="VIGENTE">
      <formula>NOT(ISERROR(SEARCH(("VIGENTE"),(K1288))))</formula>
    </cfRule>
  </conditionalFormatting>
  <conditionalFormatting sqref="K1288">
    <cfRule type="containsText" dxfId="3641" priority="3992" operator="containsText" text="URGENTE">
      <formula>NOT(ISERROR(SEARCH(("URGENTE"),(K1288))))</formula>
    </cfRule>
  </conditionalFormatting>
  <conditionalFormatting sqref="K1288">
    <cfRule type="containsText" dxfId="3640" priority="3993" operator="containsText" text="PROVIDÊNCIAS">
      <formula>NOT(ISERROR(SEARCH(("PROVIDÊNCIAS"),(K1288))))</formula>
    </cfRule>
  </conditionalFormatting>
  <conditionalFormatting sqref="K1288">
    <cfRule type="containsText" dxfId="3639" priority="3994" operator="containsText" text="ENCERRADO">
      <formula>NOT(ISERROR(SEARCH(("ENCERRADO"),(K1288))))</formula>
    </cfRule>
  </conditionalFormatting>
  <conditionalFormatting sqref="K1288">
    <cfRule type="containsText" dxfId="3638" priority="3995" operator="containsText" text="URGENTE">
      <formula>NOT(ISERROR(SEARCH(("URGENTE"),(K1288))))</formula>
    </cfRule>
  </conditionalFormatting>
  <conditionalFormatting sqref="K1288">
    <cfRule type="containsText" dxfId="3637" priority="3996" operator="containsText" text="URGENTE">
      <formula>NOT(ISERROR(SEARCH(("URGENTE"),(K1288))))</formula>
    </cfRule>
  </conditionalFormatting>
  <conditionalFormatting sqref="K1288">
    <cfRule type="containsText" dxfId="3636" priority="3997" operator="containsText" text="URGENTE">
      <formula>NOT(ISERROR(SEARCH(("URGENTE"),(K1288))))</formula>
    </cfRule>
  </conditionalFormatting>
  <conditionalFormatting sqref="K1288">
    <cfRule type="containsText" dxfId="3635" priority="3998" operator="containsText" text="URGENTE">
      <formula>NOT(ISERROR(SEARCH(("URGENTE"),(K1288))))</formula>
    </cfRule>
  </conditionalFormatting>
  <conditionalFormatting sqref="K1288">
    <cfRule type="containsText" dxfId="3634" priority="3999" operator="containsText" text="URGENTE">
      <formula>NOT(ISERROR(SEARCH(("URGENTE"),(K1288))))</formula>
    </cfRule>
  </conditionalFormatting>
  <conditionalFormatting sqref="K1288">
    <cfRule type="containsText" dxfId="3633" priority="4000" operator="containsText" text="URGENTE">
      <formula>NOT(ISERROR(SEARCH(("URGENTE"),(K1288))))</formula>
    </cfRule>
  </conditionalFormatting>
  <conditionalFormatting sqref="K1288">
    <cfRule type="containsText" dxfId="3632" priority="4001" operator="containsText" text="ENCERRADO">
      <formula>NOT(ISERROR(SEARCH(("ENCERRADO"),(K1288))))</formula>
    </cfRule>
  </conditionalFormatting>
  <conditionalFormatting sqref="K1288">
    <cfRule type="containsText" dxfId="3631" priority="4002" operator="containsText" text="PROVIDÊNCIAS">
      <formula>NOT(ISERROR(SEARCH(("PROVIDÊNCIAS"),(K1288))))</formula>
    </cfRule>
  </conditionalFormatting>
  <conditionalFormatting sqref="K1288">
    <cfRule type="containsText" dxfId="3630" priority="4003" operator="containsText" text="URGENTE">
      <formula>NOT(ISERROR(SEARCH(("URGENTE"),(K1288))))</formula>
    </cfRule>
  </conditionalFormatting>
  <conditionalFormatting sqref="K1288">
    <cfRule type="containsText" dxfId="3629" priority="4004" operator="containsText" text="VIGENTE">
      <formula>NOT(ISERROR(SEARCH(("VIGENTE"),(K1288))))</formula>
    </cfRule>
  </conditionalFormatting>
  <conditionalFormatting sqref="K1288">
    <cfRule type="containsText" dxfId="3628" priority="4005" operator="containsText" text="VIGENTE">
      <formula>NOT(ISERROR(SEARCH(("VIGENTE"),(K1288))))</formula>
    </cfRule>
  </conditionalFormatting>
  <conditionalFormatting sqref="K1288">
    <cfRule type="containsText" dxfId="3627" priority="4006" operator="containsText" text="URGENTE">
      <formula>NOT(ISERROR(SEARCH(("URGENTE"),(K1288))))</formula>
    </cfRule>
  </conditionalFormatting>
  <conditionalFormatting sqref="K1288">
    <cfRule type="containsText" dxfId="3626" priority="4007" operator="containsText" text="PROVIDÊNCIAS">
      <formula>NOT(ISERROR(SEARCH(("PROVIDÊNCIAS"),(K1288))))</formula>
    </cfRule>
  </conditionalFormatting>
  <conditionalFormatting sqref="K1288">
    <cfRule type="containsText" dxfId="3625" priority="4008" operator="containsText" text="ENCERRADO">
      <formula>NOT(ISERROR(SEARCH(("ENCERRADO"),(K1288))))</formula>
    </cfRule>
  </conditionalFormatting>
  <conditionalFormatting sqref="K1288">
    <cfRule type="containsText" dxfId="3624" priority="4009" operator="containsText" text="URGENTE">
      <formula>NOT(ISERROR(SEARCH(("URGENTE"),(K1288))))</formula>
    </cfRule>
  </conditionalFormatting>
  <conditionalFormatting sqref="K1288">
    <cfRule type="containsText" dxfId="3623" priority="4010" operator="containsText" text="URGENTE">
      <formula>NOT(ISERROR(SEARCH(("URGENTE"),(K1288))))</formula>
    </cfRule>
  </conditionalFormatting>
  <conditionalFormatting sqref="K1288">
    <cfRule type="containsText" dxfId="3622" priority="4011" operator="containsText" text="URGENTE">
      <formula>NOT(ISERROR(SEARCH(("URGENTE"),(K1288))))</formula>
    </cfRule>
  </conditionalFormatting>
  <conditionalFormatting sqref="K1277">
    <cfRule type="containsText" dxfId="3621" priority="4012" operator="containsText" text="VIGENTE">
      <formula>NOT(ISERROR(SEARCH(("VIGENTE"),(K1277))))</formula>
    </cfRule>
  </conditionalFormatting>
  <conditionalFormatting sqref="K1277">
    <cfRule type="containsText" dxfId="3620" priority="4013" operator="containsText" text="URGENTE">
      <formula>NOT(ISERROR(SEARCH(("URGENTE"),(K1277))))</formula>
    </cfRule>
  </conditionalFormatting>
  <conditionalFormatting sqref="K1277">
    <cfRule type="containsText" dxfId="3619" priority="4014" operator="containsText" text="PROVIDÊNCIAS">
      <formula>NOT(ISERROR(SEARCH(("PROVIDÊNCIAS"),(K1277))))</formula>
    </cfRule>
  </conditionalFormatting>
  <conditionalFormatting sqref="K1277">
    <cfRule type="containsText" dxfId="3618" priority="4015" operator="containsText" text="ENCERRADO">
      <formula>NOT(ISERROR(SEARCH(("ENCERRADO"),(K1277))))</formula>
    </cfRule>
  </conditionalFormatting>
  <conditionalFormatting sqref="K1277">
    <cfRule type="containsText" dxfId="3617" priority="4016" operator="containsText" text="URGENTE">
      <formula>NOT(ISERROR(SEARCH(("URGENTE"),(K1277))))</formula>
    </cfRule>
  </conditionalFormatting>
  <conditionalFormatting sqref="K1277">
    <cfRule type="containsText" dxfId="3616" priority="4017" operator="containsText" text="URGENTE">
      <formula>NOT(ISERROR(SEARCH(("URGENTE"),(K1277))))</formula>
    </cfRule>
  </conditionalFormatting>
  <conditionalFormatting sqref="K1277">
    <cfRule type="containsText" dxfId="3615" priority="4018" operator="containsText" text="URGENTE">
      <formula>NOT(ISERROR(SEARCH(("URGENTE"),(K1277))))</formula>
    </cfRule>
  </conditionalFormatting>
  <conditionalFormatting sqref="K1277">
    <cfRule type="containsText" dxfId="3614" priority="4019" operator="containsText" text="URGENTE">
      <formula>NOT(ISERROR(SEARCH(("URGENTE"),(K1277))))</formula>
    </cfRule>
  </conditionalFormatting>
  <conditionalFormatting sqref="K1277">
    <cfRule type="containsText" dxfId="3613" priority="4020" operator="containsText" text="URGENTE">
      <formula>NOT(ISERROR(SEARCH(("URGENTE"),(K1277))))</formula>
    </cfRule>
  </conditionalFormatting>
  <conditionalFormatting sqref="K1277">
    <cfRule type="containsText" dxfId="3612" priority="4021" operator="containsText" text="URGENTE">
      <formula>NOT(ISERROR(SEARCH(("URGENTE"),(K1277))))</formula>
    </cfRule>
  </conditionalFormatting>
  <conditionalFormatting sqref="K1277">
    <cfRule type="containsText" dxfId="3611" priority="4022" operator="containsText" text="ENCERRADO">
      <formula>NOT(ISERROR(SEARCH(("ENCERRADO"),(K1277))))</formula>
    </cfRule>
  </conditionalFormatting>
  <conditionalFormatting sqref="K1277">
    <cfRule type="containsText" dxfId="3610" priority="4023" operator="containsText" text="PROVIDÊNCIAS">
      <formula>NOT(ISERROR(SEARCH(("PROVIDÊNCIAS"),(K1277))))</formula>
    </cfRule>
  </conditionalFormatting>
  <conditionalFormatting sqref="K1277">
    <cfRule type="containsText" dxfId="3609" priority="4024" operator="containsText" text="URGENTE">
      <formula>NOT(ISERROR(SEARCH(("URGENTE"),(K1277))))</formula>
    </cfRule>
  </conditionalFormatting>
  <conditionalFormatting sqref="K1277">
    <cfRule type="containsText" dxfId="3608" priority="4025" operator="containsText" text="VIGENTE">
      <formula>NOT(ISERROR(SEARCH(("VIGENTE"),(K1277))))</formula>
    </cfRule>
  </conditionalFormatting>
  <conditionalFormatting sqref="K1277">
    <cfRule type="containsText" dxfId="3607" priority="4026" operator="containsText" text="VIGENTE">
      <formula>NOT(ISERROR(SEARCH(("VIGENTE"),(K1277))))</formula>
    </cfRule>
  </conditionalFormatting>
  <conditionalFormatting sqref="K1277">
    <cfRule type="containsText" dxfId="3606" priority="4027" operator="containsText" text="URGENTE">
      <formula>NOT(ISERROR(SEARCH(("URGENTE"),(K1277))))</formula>
    </cfRule>
  </conditionalFormatting>
  <conditionalFormatting sqref="K1277">
    <cfRule type="containsText" dxfId="3605" priority="4028" operator="containsText" text="PROVIDÊNCIAS">
      <formula>NOT(ISERROR(SEARCH(("PROVIDÊNCIAS"),(K1277))))</formula>
    </cfRule>
  </conditionalFormatting>
  <conditionalFormatting sqref="K1277">
    <cfRule type="containsText" dxfId="3604" priority="4029" operator="containsText" text="ENCERRADO">
      <formula>NOT(ISERROR(SEARCH(("ENCERRADO"),(K1277))))</formula>
    </cfRule>
  </conditionalFormatting>
  <conditionalFormatting sqref="K1277">
    <cfRule type="containsText" dxfId="3603" priority="4030" operator="containsText" text="URGENTE">
      <formula>NOT(ISERROR(SEARCH(("URGENTE"),(K1277))))</formula>
    </cfRule>
  </conditionalFormatting>
  <conditionalFormatting sqref="K1277">
    <cfRule type="containsText" dxfId="3602" priority="4031" operator="containsText" text="URGENTE">
      <formula>NOT(ISERROR(SEARCH(("URGENTE"),(K1277))))</formula>
    </cfRule>
  </conditionalFormatting>
  <conditionalFormatting sqref="K1277">
    <cfRule type="containsText" dxfId="3601" priority="4032" operator="containsText" text="URGENTE">
      <formula>NOT(ISERROR(SEARCH(("URGENTE"),(K1277))))</formula>
    </cfRule>
  </conditionalFormatting>
  <conditionalFormatting sqref="K1276">
    <cfRule type="containsText" dxfId="3600" priority="4033" operator="containsText" text="VIGENTE">
      <formula>NOT(ISERROR(SEARCH(("VIGENTE"),(K1276))))</formula>
    </cfRule>
  </conditionalFormatting>
  <conditionalFormatting sqref="K1276">
    <cfRule type="containsText" dxfId="3599" priority="4034" operator="containsText" text="URGENTE">
      <formula>NOT(ISERROR(SEARCH(("URGENTE"),(K1276))))</formula>
    </cfRule>
  </conditionalFormatting>
  <conditionalFormatting sqref="K1276">
    <cfRule type="containsText" dxfId="3598" priority="4035" operator="containsText" text="PROVIDÊNCIAS">
      <formula>NOT(ISERROR(SEARCH(("PROVIDÊNCIAS"),(K1276))))</formula>
    </cfRule>
  </conditionalFormatting>
  <conditionalFormatting sqref="K1276">
    <cfRule type="containsText" dxfId="3597" priority="4036" operator="containsText" text="ENCERRADO">
      <formula>NOT(ISERROR(SEARCH(("ENCERRADO"),(K1276))))</formula>
    </cfRule>
  </conditionalFormatting>
  <conditionalFormatting sqref="K1276">
    <cfRule type="containsText" dxfId="3596" priority="4037" operator="containsText" text="URGENTE">
      <formula>NOT(ISERROR(SEARCH(("URGENTE"),(K1276))))</formula>
    </cfRule>
  </conditionalFormatting>
  <conditionalFormatting sqref="K1276">
    <cfRule type="containsText" dxfId="3595" priority="4038" operator="containsText" text="URGENTE">
      <formula>NOT(ISERROR(SEARCH(("URGENTE"),(K1276))))</formula>
    </cfRule>
  </conditionalFormatting>
  <conditionalFormatting sqref="K1276">
    <cfRule type="containsText" dxfId="3594" priority="4039" operator="containsText" text="URGENTE">
      <formula>NOT(ISERROR(SEARCH(("URGENTE"),(K1276))))</formula>
    </cfRule>
  </conditionalFormatting>
  <conditionalFormatting sqref="K1276">
    <cfRule type="containsText" dxfId="3593" priority="4040" operator="containsText" text="URGENTE">
      <formula>NOT(ISERROR(SEARCH(("URGENTE"),(K1276))))</formula>
    </cfRule>
  </conditionalFormatting>
  <conditionalFormatting sqref="K1276">
    <cfRule type="containsText" dxfId="3592" priority="4041" operator="containsText" text="URGENTE">
      <formula>NOT(ISERROR(SEARCH(("URGENTE"),(K1276))))</formula>
    </cfRule>
  </conditionalFormatting>
  <conditionalFormatting sqref="K1276">
    <cfRule type="containsText" dxfId="3591" priority="4042" operator="containsText" text="URGENTE">
      <formula>NOT(ISERROR(SEARCH(("URGENTE"),(K1276))))</formula>
    </cfRule>
  </conditionalFormatting>
  <conditionalFormatting sqref="K1276">
    <cfRule type="containsText" dxfId="3590" priority="4043" operator="containsText" text="ENCERRADO">
      <formula>NOT(ISERROR(SEARCH(("ENCERRADO"),(K1276))))</formula>
    </cfRule>
  </conditionalFormatting>
  <conditionalFormatting sqref="K1276">
    <cfRule type="containsText" dxfId="3589" priority="4044" operator="containsText" text="PROVIDÊNCIAS">
      <formula>NOT(ISERROR(SEARCH(("PROVIDÊNCIAS"),(K1276))))</formula>
    </cfRule>
  </conditionalFormatting>
  <conditionalFormatting sqref="K1276">
    <cfRule type="containsText" dxfId="3588" priority="4045" operator="containsText" text="URGENTE">
      <formula>NOT(ISERROR(SEARCH(("URGENTE"),(K1276))))</formula>
    </cfRule>
  </conditionalFormatting>
  <conditionalFormatting sqref="K1276">
    <cfRule type="containsText" dxfId="3587" priority="4046" operator="containsText" text="VIGENTE">
      <formula>NOT(ISERROR(SEARCH(("VIGENTE"),(K1276))))</formula>
    </cfRule>
  </conditionalFormatting>
  <conditionalFormatting sqref="K1276">
    <cfRule type="containsText" dxfId="3586" priority="4047" operator="containsText" text="VIGENTE">
      <formula>NOT(ISERROR(SEARCH(("VIGENTE"),(K1276))))</formula>
    </cfRule>
  </conditionalFormatting>
  <conditionalFormatting sqref="K1276">
    <cfRule type="containsText" dxfId="3585" priority="4048" operator="containsText" text="URGENTE">
      <formula>NOT(ISERROR(SEARCH(("URGENTE"),(K1276))))</formula>
    </cfRule>
  </conditionalFormatting>
  <conditionalFormatting sqref="K1276">
    <cfRule type="containsText" dxfId="3584" priority="4049" operator="containsText" text="PROVIDÊNCIAS">
      <formula>NOT(ISERROR(SEARCH(("PROVIDÊNCIAS"),(K1276))))</formula>
    </cfRule>
  </conditionalFormatting>
  <conditionalFormatting sqref="K1276">
    <cfRule type="containsText" dxfId="3583" priority="4050" operator="containsText" text="ENCERRADO">
      <formula>NOT(ISERROR(SEARCH(("ENCERRADO"),(K1276))))</formula>
    </cfRule>
  </conditionalFormatting>
  <conditionalFormatting sqref="K1276">
    <cfRule type="containsText" dxfId="3582" priority="4051" operator="containsText" text="URGENTE">
      <formula>NOT(ISERROR(SEARCH(("URGENTE"),(K1276))))</formula>
    </cfRule>
  </conditionalFormatting>
  <conditionalFormatting sqref="K1276">
    <cfRule type="containsText" dxfId="3581" priority="4052" operator="containsText" text="URGENTE">
      <formula>NOT(ISERROR(SEARCH(("URGENTE"),(K1276))))</formula>
    </cfRule>
  </conditionalFormatting>
  <conditionalFormatting sqref="K1276">
    <cfRule type="containsText" dxfId="3580" priority="4053" operator="containsText" text="URGENTE">
      <formula>NOT(ISERROR(SEARCH(("URGENTE"),(K1276))))</formula>
    </cfRule>
  </conditionalFormatting>
  <conditionalFormatting sqref="K1264">
    <cfRule type="containsText" dxfId="3579" priority="4054" operator="containsText" text="VIGENTE">
      <formula>NOT(ISERROR(SEARCH(("VIGENTE"),(K1264))))</formula>
    </cfRule>
  </conditionalFormatting>
  <conditionalFormatting sqref="K1264">
    <cfRule type="containsText" dxfId="3578" priority="4055" operator="containsText" text="URGENTE">
      <formula>NOT(ISERROR(SEARCH(("URGENTE"),(K1264))))</formula>
    </cfRule>
  </conditionalFormatting>
  <conditionalFormatting sqref="K1264">
    <cfRule type="containsText" dxfId="3577" priority="4056" operator="containsText" text="PROVIDÊNCIAS">
      <formula>NOT(ISERROR(SEARCH(("PROVIDÊNCIAS"),(K1264))))</formula>
    </cfRule>
  </conditionalFormatting>
  <conditionalFormatting sqref="K1264">
    <cfRule type="containsText" dxfId="3576" priority="4057" operator="containsText" text="ENCERRADO">
      <formula>NOT(ISERROR(SEARCH(("ENCERRADO"),(K1264))))</formula>
    </cfRule>
  </conditionalFormatting>
  <conditionalFormatting sqref="K1264">
    <cfRule type="containsText" dxfId="3575" priority="4058" operator="containsText" text="URGENTE">
      <formula>NOT(ISERROR(SEARCH(("URGENTE"),(K1264))))</formula>
    </cfRule>
  </conditionalFormatting>
  <conditionalFormatting sqref="K1264">
    <cfRule type="containsText" dxfId="3574" priority="4059" operator="containsText" text="URGENTE">
      <formula>NOT(ISERROR(SEARCH(("URGENTE"),(K1264))))</formula>
    </cfRule>
  </conditionalFormatting>
  <conditionalFormatting sqref="K1264">
    <cfRule type="containsText" dxfId="3573" priority="4060" operator="containsText" text="URGENTE">
      <formula>NOT(ISERROR(SEARCH(("URGENTE"),(K1264))))</formula>
    </cfRule>
  </conditionalFormatting>
  <conditionalFormatting sqref="K1264">
    <cfRule type="containsText" dxfId="3572" priority="4061" operator="containsText" text="URGENTE">
      <formula>NOT(ISERROR(SEARCH(("URGENTE"),(K1264))))</formula>
    </cfRule>
  </conditionalFormatting>
  <conditionalFormatting sqref="K1264">
    <cfRule type="containsText" dxfId="3571" priority="4062" operator="containsText" text="URGENTE">
      <formula>NOT(ISERROR(SEARCH(("URGENTE"),(K1264))))</formula>
    </cfRule>
  </conditionalFormatting>
  <conditionalFormatting sqref="K1264">
    <cfRule type="containsText" dxfId="3570" priority="4063" operator="containsText" text="URGENTE">
      <formula>NOT(ISERROR(SEARCH(("URGENTE"),(K1264))))</formula>
    </cfRule>
  </conditionalFormatting>
  <conditionalFormatting sqref="K1264">
    <cfRule type="containsText" dxfId="3569" priority="4064" operator="containsText" text="ENCERRADO">
      <formula>NOT(ISERROR(SEARCH(("ENCERRADO"),(K1264))))</formula>
    </cfRule>
  </conditionalFormatting>
  <conditionalFormatting sqref="K1264">
    <cfRule type="containsText" dxfId="3568" priority="4065" operator="containsText" text="PROVIDÊNCIAS">
      <formula>NOT(ISERROR(SEARCH(("PROVIDÊNCIAS"),(K1264))))</formula>
    </cfRule>
  </conditionalFormatting>
  <conditionalFormatting sqref="K1264">
    <cfRule type="containsText" dxfId="3567" priority="4066" operator="containsText" text="URGENTE">
      <formula>NOT(ISERROR(SEARCH(("URGENTE"),(K1264))))</formula>
    </cfRule>
  </conditionalFormatting>
  <conditionalFormatting sqref="K1264">
    <cfRule type="containsText" dxfId="3566" priority="4067" operator="containsText" text="VIGENTE">
      <formula>NOT(ISERROR(SEARCH(("VIGENTE"),(K1264))))</formula>
    </cfRule>
  </conditionalFormatting>
  <conditionalFormatting sqref="K1264">
    <cfRule type="containsText" dxfId="3565" priority="4068" operator="containsText" text="VIGENTE">
      <formula>NOT(ISERROR(SEARCH(("VIGENTE"),(K1264))))</formula>
    </cfRule>
  </conditionalFormatting>
  <conditionalFormatting sqref="K1264">
    <cfRule type="containsText" dxfId="3564" priority="4069" operator="containsText" text="URGENTE">
      <formula>NOT(ISERROR(SEARCH(("URGENTE"),(K1264))))</formula>
    </cfRule>
  </conditionalFormatting>
  <conditionalFormatting sqref="K1264">
    <cfRule type="containsText" dxfId="3563" priority="4070" operator="containsText" text="PROVIDÊNCIAS">
      <formula>NOT(ISERROR(SEARCH(("PROVIDÊNCIAS"),(K1264))))</formula>
    </cfRule>
  </conditionalFormatting>
  <conditionalFormatting sqref="K1264">
    <cfRule type="containsText" dxfId="3562" priority="4071" operator="containsText" text="ENCERRADO">
      <formula>NOT(ISERROR(SEARCH(("ENCERRADO"),(K1264))))</formula>
    </cfRule>
  </conditionalFormatting>
  <conditionalFormatting sqref="K1264">
    <cfRule type="containsText" dxfId="3561" priority="4072" operator="containsText" text="URGENTE">
      <formula>NOT(ISERROR(SEARCH(("URGENTE"),(K1264))))</formula>
    </cfRule>
  </conditionalFormatting>
  <conditionalFormatting sqref="K1264">
    <cfRule type="containsText" dxfId="3560" priority="4073" operator="containsText" text="URGENTE">
      <formula>NOT(ISERROR(SEARCH(("URGENTE"),(K1264))))</formula>
    </cfRule>
  </conditionalFormatting>
  <conditionalFormatting sqref="K1264">
    <cfRule type="containsText" dxfId="3559" priority="4074" operator="containsText" text="URGENTE">
      <formula>NOT(ISERROR(SEARCH(("URGENTE"),(K1264))))</formula>
    </cfRule>
  </conditionalFormatting>
  <conditionalFormatting sqref="K1253">
    <cfRule type="containsText" dxfId="3558" priority="4075" operator="containsText" text="VIGENTE">
      <formula>NOT(ISERROR(SEARCH(("VIGENTE"),(K1253))))</formula>
    </cfRule>
  </conditionalFormatting>
  <conditionalFormatting sqref="K1253">
    <cfRule type="containsText" dxfId="3557" priority="4076" operator="containsText" text="URGENTE">
      <formula>NOT(ISERROR(SEARCH(("URGENTE"),(K1253))))</formula>
    </cfRule>
  </conditionalFormatting>
  <conditionalFormatting sqref="K1253">
    <cfRule type="containsText" dxfId="3556" priority="4077" operator="containsText" text="PROVIDÊNCIAS">
      <formula>NOT(ISERROR(SEARCH(("PROVIDÊNCIAS"),(K1253))))</formula>
    </cfRule>
  </conditionalFormatting>
  <conditionalFormatting sqref="K1253">
    <cfRule type="containsText" dxfId="3555" priority="4078" operator="containsText" text="ENCERRADO">
      <formula>NOT(ISERROR(SEARCH(("ENCERRADO"),(K1253))))</formula>
    </cfRule>
  </conditionalFormatting>
  <conditionalFormatting sqref="K1253">
    <cfRule type="containsText" dxfId="3554" priority="4079" operator="containsText" text="URGENTE">
      <formula>NOT(ISERROR(SEARCH(("URGENTE"),(K1253))))</formula>
    </cfRule>
  </conditionalFormatting>
  <conditionalFormatting sqref="K1253">
    <cfRule type="containsText" dxfId="3553" priority="4080" operator="containsText" text="URGENTE">
      <formula>NOT(ISERROR(SEARCH(("URGENTE"),(K1253))))</formula>
    </cfRule>
  </conditionalFormatting>
  <conditionalFormatting sqref="K1253">
    <cfRule type="containsText" dxfId="3552" priority="4081" operator="containsText" text="URGENTE">
      <formula>NOT(ISERROR(SEARCH(("URGENTE"),(K1253))))</formula>
    </cfRule>
  </conditionalFormatting>
  <conditionalFormatting sqref="K1253">
    <cfRule type="containsText" dxfId="3551" priority="4082" operator="containsText" text="URGENTE">
      <formula>NOT(ISERROR(SEARCH(("URGENTE"),(K1253))))</formula>
    </cfRule>
  </conditionalFormatting>
  <conditionalFormatting sqref="K1253">
    <cfRule type="containsText" dxfId="3550" priority="4083" operator="containsText" text="URGENTE">
      <formula>NOT(ISERROR(SEARCH(("URGENTE"),(K1253))))</formula>
    </cfRule>
  </conditionalFormatting>
  <conditionalFormatting sqref="K1253">
    <cfRule type="containsText" dxfId="3549" priority="4084" operator="containsText" text="URGENTE">
      <formula>NOT(ISERROR(SEARCH(("URGENTE"),(K1253))))</formula>
    </cfRule>
  </conditionalFormatting>
  <conditionalFormatting sqref="K1253">
    <cfRule type="containsText" dxfId="3548" priority="4085" operator="containsText" text="ENCERRADO">
      <formula>NOT(ISERROR(SEARCH(("ENCERRADO"),(K1253))))</formula>
    </cfRule>
  </conditionalFormatting>
  <conditionalFormatting sqref="K1253">
    <cfRule type="containsText" dxfId="3547" priority="4086" operator="containsText" text="PROVIDÊNCIAS">
      <formula>NOT(ISERROR(SEARCH(("PROVIDÊNCIAS"),(K1253))))</formula>
    </cfRule>
  </conditionalFormatting>
  <conditionalFormatting sqref="K1253">
    <cfRule type="containsText" dxfId="3546" priority="4087" operator="containsText" text="URGENTE">
      <formula>NOT(ISERROR(SEARCH(("URGENTE"),(K1253))))</formula>
    </cfRule>
  </conditionalFormatting>
  <conditionalFormatting sqref="K1253">
    <cfRule type="containsText" dxfId="3545" priority="4088" operator="containsText" text="VIGENTE">
      <formula>NOT(ISERROR(SEARCH(("VIGENTE"),(K1253))))</formula>
    </cfRule>
  </conditionalFormatting>
  <conditionalFormatting sqref="K1253">
    <cfRule type="containsText" dxfId="3544" priority="4089" operator="containsText" text="VIGENTE">
      <formula>NOT(ISERROR(SEARCH(("VIGENTE"),(K1253))))</formula>
    </cfRule>
  </conditionalFormatting>
  <conditionalFormatting sqref="K1253">
    <cfRule type="containsText" dxfId="3543" priority="4090" operator="containsText" text="URGENTE">
      <formula>NOT(ISERROR(SEARCH(("URGENTE"),(K1253))))</formula>
    </cfRule>
  </conditionalFormatting>
  <conditionalFormatting sqref="K1253">
    <cfRule type="containsText" dxfId="3542" priority="4091" operator="containsText" text="PROVIDÊNCIAS">
      <formula>NOT(ISERROR(SEARCH(("PROVIDÊNCIAS"),(K1253))))</formula>
    </cfRule>
  </conditionalFormatting>
  <conditionalFormatting sqref="K1253">
    <cfRule type="containsText" dxfId="3541" priority="4092" operator="containsText" text="ENCERRADO">
      <formula>NOT(ISERROR(SEARCH(("ENCERRADO"),(K1253))))</formula>
    </cfRule>
  </conditionalFormatting>
  <conditionalFormatting sqref="K1253">
    <cfRule type="containsText" dxfId="3540" priority="4093" operator="containsText" text="URGENTE">
      <formula>NOT(ISERROR(SEARCH(("URGENTE"),(K1253))))</formula>
    </cfRule>
  </conditionalFormatting>
  <conditionalFormatting sqref="K1253">
    <cfRule type="containsText" dxfId="3539" priority="4094" operator="containsText" text="URGENTE">
      <formula>NOT(ISERROR(SEARCH(("URGENTE"),(K1253))))</formula>
    </cfRule>
  </conditionalFormatting>
  <conditionalFormatting sqref="K1253">
    <cfRule type="containsText" dxfId="3538" priority="4095" operator="containsText" text="URGENTE">
      <formula>NOT(ISERROR(SEARCH(("URGENTE"),(K1253))))</formula>
    </cfRule>
  </conditionalFormatting>
  <conditionalFormatting sqref="I1223:I1225 K1223:K1225">
    <cfRule type="containsText" dxfId="3537" priority="4096" operator="containsText" text="VIGENTE">
      <formula>NOT(ISERROR(SEARCH(("VIGENTE"),(I1223))))</formula>
    </cfRule>
  </conditionalFormatting>
  <conditionalFormatting sqref="I1223:I1225 K1223:K1225">
    <cfRule type="containsText" dxfId="3536" priority="4097" operator="containsText" text="URGENTE">
      <formula>NOT(ISERROR(SEARCH(("URGENTE"),(I1223))))</formula>
    </cfRule>
  </conditionalFormatting>
  <conditionalFormatting sqref="I1223:I1225 K1223:K1225">
    <cfRule type="containsText" dxfId="3535" priority="4098" operator="containsText" text="PROVIDÊNCIAS">
      <formula>NOT(ISERROR(SEARCH(("PROVIDÊNCIAS"),(I1223))))</formula>
    </cfRule>
  </conditionalFormatting>
  <conditionalFormatting sqref="I1223:I1225 K1223:K1225">
    <cfRule type="containsText" dxfId="3534" priority="4099" operator="containsText" text="ENCERRADO">
      <formula>NOT(ISERROR(SEARCH(("ENCERRADO"),(I1223))))</formula>
    </cfRule>
  </conditionalFormatting>
  <conditionalFormatting sqref="I1223:I1225 K1223:K1225">
    <cfRule type="containsText" dxfId="3533" priority="4100" operator="containsText" text="URGENTE">
      <formula>NOT(ISERROR(SEARCH(("URGENTE"),(I1223))))</formula>
    </cfRule>
  </conditionalFormatting>
  <conditionalFormatting sqref="I1223:I1225 K1223:K1225">
    <cfRule type="containsText" dxfId="3532" priority="4101" operator="containsText" text="URGENTE">
      <formula>NOT(ISERROR(SEARCH(("URGENTE"),(I1223))))</formula>
    </cfRule>
  </conditionalFormatting>
  <conditionalFormatting sqref="I1223:I1225 K1223:K1225">
    <cfRule type="containsText" dxfId="3531" priority="4102" operator="containsText" text="URGENTE">
      <formula>NOT(ISERROR(SEARCH(("URGENTE"),(I1223))))</formula>
    </cfRule>
  </conditionalFormatting>
  <conditionalFormatting sqref="K1223:K1225">
    <cfRule type="containsText" dxfId="3530" priority="4103" operator="containsText" text="VIGENTE">
      <formula>NOT(ISERROR(SEARCH(("VIGENTE"),(K1223))))</formula>
    </cfRule>
  </conditionalFormatting>
  <conditionalFormatting sqref="K1223:K1225">
    <cfRule type="containsText" dxfId="3529" priority="4104" operator="containsText" text="URGENTE">
      <formula>NOT(ISERROR(SEARCH(("URGENTE"),(K1223))))</formula>
    </cfRule>
  </conditionalFormatting>
  <conditionalFormatting sqref="K1223:K1225">
    <cfRule type="containsText" dxfId="3528" priority="4105" operator="containsText" text="PROVIDÊNCIAS">
      <formula>NOT(ISERROR(SEARCH(("PROVIDÊNCIAS"),(K1223))))</formula>
    </cfRule>
  </conditionalFormatting>
  <conditionalFormatting sqref="K1223:K1225">
    <cfRule type="containsText" dxfId="3527" priority="4106" operator="containsText" text="ENCERRADO">
      <formula>NOT(ISERROR(SEARCH(("ENCERRADO"),(K1223))))</formula>
    </cfRule>
  </conditionalFormatting>
  <conditionalFormatting sqref="K1223:K1225">
    <cfRule type="containsText" dxfId="3526" priority="4107" operator="containsText" text="URGENTE">
      <formula>NOT(ISERROR(SEARCH(("URGENTE"),(K1223))))</formula>
    </cfRule>
  </conditionalFormatting>
  <conditionalFormatting sqref="K1223:K1225">
    <cfRule type="containsText" dxfId="3525" priority="4108" operator="containsText" text="URGENTE">
      <formula>NOT(ISERROR(SEARCH(("URGENTE"),(K1223))))</formula>
    </cfRule>
  </conditionalFormatting>
  <conditionalFormatting sqref="K1223:K1225">
    <cfRule type="containsText" dxfId="3524" priority="4109" operator="containsText" text="URGENTE">
      <formula>NOT(ISERROR(SEARCH(("URGENTE"),(K1223))))</formula>
    </cfRule>
  </conditionalFormatting>
  <conditionalFormatting sqref="K1223:K1225">
    <cfRule type="containsText" dxfId="3523" priority="4110" operator="containsText" text="URGENTE">
      <formula>NOT(ISERROR(SEARCH(("URGENTE"),(K1223))))</formula>
    </cfRule>
  </conditionalFormatting>
  <conditionalFormatting sqref="K1223:K1225">
    <cfRule type="containsText" dxfId="3522" priority="4111" operator="containsText" text="URGENTE">
      <formula>NOT(ISERROR(SEARCH(("URGENTE"),(K1223))))</formula>
    </cfRule>
  </conditionalFormatting>
  <conditionalFormatting sqref="K1223:K1225">
    <cfRule type="containsText" dxfId="3521" priority="4112" operator="containsText" text="URGENTE">
      <formula>NOT(ISERROR(SEARCH(("URGENTE"),(K1223))))</formula>
    </cfRule>
  </conditionalFormatting>
  <conditionalFormatting sqref="K1223:K1225">
    <cfRule type="containsText" dxfId="3520" priority="4113" operator="containsText" text="ENCERRADO">
      <formula>NOT(ISERROR(SEARCH(("ENCERRADO"),(K1223))))</formula>
    </cfRule>
  </conditionalFormatting>
  <conditionalFormatting sqref="K1223:K1225">
    <cfRule type="containsText" dxfId="3519" priority="4114" operator="containsText" text="PROVIDÊNCIAS">
      <formula>NOT(ISERROR(SEARCH(("PROVIDÊNCIAS"),(K1223))))</formula>
    </cfRule>
  </conditionalFormatting>
  <conditionalFormatting sqref="K1223:K1225">
    <cfRule type="containsText" dxfId="3518" priority="4115" operator="containsText" text="URGENTE">
      <formula>NOT(ISERROR(SEARCH(("URGENTE"),(K1223))))</formula>
    </cfRule>
  </conditionalFormatting>
  <conditionalFormatting sqref="K1223:K1225">
    <cfRule type="containsText" dxfId="3517" priority="4116" operator="containsText" text="VIGENTE">
      <formula>NOT(ISERROR(SEARCH(("VIGENTE"),(K1223))))</formula>
    </cfRule>
  </conditionalFormatting>
  <conditionalFormatting sqref="K1212">
    <cfRule type="containsText" dxfId="3516" priority="4117" operator="containsText" text="VIGENTE">
      <formula>NOT(ISERROR(SEARCH(("VIGENTE"),(K1212))))</formula>
    </cfRule>
  </conditionalFormatting>
  <conditionalFormatting sqref="K1212">
    <cfRule type="containsText" dxfId="3515" priority="4118" operator="containsText" text="URGENTE">
      <formula>NOT(ISERROR(SEARCH(("URGENTE"),(K1212))))</formula>
    </cfRule>
  </conditionalFormatting>
  <conditionalFormatting sqref="K1212">
    <cfRule type="containsText" dxfId="3514" priority="4119" operator="containsText" text="PROVIDÊNCIAS">
      <formula>NOT(ISERROR(SEARCH(("PROVIDÊNCIAS"),(K1212))))</formula>
    </cfRule>
  </conditionalFormatting>
  <conditionalFormatting sqref="K1212">
    <cfRule type="containsText" dxfId="3513" priority="4120" operator="containsText" text="ENCERRADO">
      <formula>NOT(ISERROR(SEARCH(("ENCERRADO"),(K1212))))</formula>
    </cfRule>
  </conditionalFormatting>
  <conditionalFormatting sqref="K1212">
    <cfRule type="containsText" dxfId="3512" priority="4121" operator="containsText" text="URGENTE">
      <formula>NOT(ISERROR(SEARCH(("URGENTE"),(K1212))))</formula>
    </cfRule>
  </conditionalFormatting>
  <conditionalFormatting sqref="K1212">
    <cfRule type="containsText" dxfId="3511" priority="4122" operator="containsText" text="URGENTE">
      <formula>NOT(ISERROR(SEARCH(("URGENTE"),(K1212))))</formula>
    </cfRule>
  </conditionalFormatting>
  <conditionalFormatting sqref="K1212">
    <cfRule type="containsText" dxfId="3510" priority="4123" operator="containsText" text="URGENTE">
      <formula>NOT(ISERROR(SEARCH(("URGENTE"),(K1212))))</formula>
    </cfRule>
  </conditionalFormatting>
  <conditionalFormatting sqref="K1212">
    <cfRule type="containsText" dxfId="3509" priority="4124" operator="containsText" text="URGENTE">
      <formula>NOT(ISERROR(SEARCH(("URGENTE"),(K1212))))</formula>
    </cfRule>
  </conditionalFormatting>
  <conditionalFormatting sqref="K1212">
    <cfRule type="containsText" dxfId="3508" priority="4125" operator="containsText" text="URGENTE">
      <formula>NOT(ISERROR(SEARCH(("URGENTE"),(K1212))))</formula>
    </cfRule>
  </conditionalFormatting>
  <conditionalFormatting sqref="K1212">
    <cfRule type="containsText" dxfId="3507" priority="4126" operator="containsText" text="URGENTE">
      <formula>NOT(ISERROR(SEARCH(("URGENTE"),(K1212))))</formula>
    </cfRule>
  </conditionalFormatting>
  <conditionalFormatting sqref="K1212">
    <cfRule type="containsText" dxfId="3506" priority="4127" operator="containsText" text="ENCERRADO">
      <formula>NOT(ISERROR(SEARCH(("ENCERRADO"),(K1212))))</formula>
    </cfRule>
  </conditionalFormatting>
  <conditionalFormatting sqref="K1212">
    <cfRule type="containsText" dxfId="3505" priority="4128" operator="containsText" text="PROVIDÊNCIAS">
      <formula>NOT(ISERROR(SEARCH(("PROVIDÊNCIAS"),(K1212))))</formula>
    </cfRule>
  </conditionalFormatting>
  <conditionalFormatting sqref="K1212">
    <cfRule type="containsText" dxfId="3504" priority="4129" operator="containsText" text="URGENTE">
      <formula>NOT(ISERROR(SEARCH(("URGENTE"),(K1212))))</formula>
    </cfRule>
  </conditionalFormatting>
  <conditionalFormatting sqref="K1212">
    <cfRule type="containsText" dxfId="3503" priority="4130" operator="containsText" text="VIGENTE">
      <formula>NOT(ISERROR(SEARCH(("VIGENTE"),(K1212))))</formula>
    </cfRule>
  </conditionalFormatting>
  <conditionalFormatting sqref="K1212">
    <cfRule type="containsText" dxfId="3502" priority="4131" operator="containsText" text="VIGENTE">
      <formula>NOT(ISERROR(SEARCH(("VIGENTE"),(K1212))))</formula>
    </cfRule>
  </conditionalFormatting>
  <conditionalFormatting sqref="K1212">
    <cfRule type="containsText" dxfId="3501" priority="4132" operator="containsText" text="URGENTE">
      <formula>NOT(ISERROR(SEARCH(("URGENTE"),(K1212))))</formula>
    </cfRule>
  </conditionalFormatting>
  <conditionalFormatting sqref="K1212">
    <cfRule type="containsText" dxfId="3500" priority="4133" operator="containsText" text="PROVIDÊNCIAS">
      <formula>NOT(ISERROR(SEARCH(("PROVIDÊNCIAS"),(K1212))))</formula>
    </cfRule>
  </conditionalFormatting>
  <conditionalFormatting sqref="K1212">
    <cfRule type="containsText" dxfId="3499" priority="4134" operator="containsText" text="ENCERRADO">
      <formula>NOT(ISERROR(SEARCH(("ENCERRADO"),(K1212))))</formula>
    </cfRule>
  </conditionalFormatting>
  <conditionalFormatting sqref="K1212">
    <cfRule type="containsText" dxfId="3498" priority="4135" operator="containsText" text="URGENTE">
      <formula>NOT(ISERROR(SEARCH(("URGENTE"),(K1212))))</formula>
    </cfRule>
  </conditionalFormatting>
  <conditionalFormatting sqref="K1212">
    <cfRule type="containsText" dxfId="3497" priority="4136" operator="containsText" text="URGENTE">
      <formula>NOT(ISERROR(SEARCH(("URGENTE"),(K1212))))</formula>
    </cfRule>
  </conditionalFormatting>
  <conditionalFormatting sqref="K1212">
    <cfRule type="containsText" dxfId="3496" priority="4137" operator="containsText" text="URGENTE">
      <formula>NOT(ISERROR(SEARCH(("URGENTE"),(K1212))))</formula>
    </cfRule>
  </conditionalFormatting>
  <conditionalFormatting sqref="K861:K862">
    <cfRule type="containsText" dxfId="3495" priority="4138" operator="containsText" text="VIGENTE">
      <formula>NOT(ISERROR(SEARCH(("VIGENTE"),(K861))))</formula>
    </cfRule>
  </conditionalFormatting>
  <conditionalFormatting sqref="K861:K862">
    <cfRule type="containsText" dxfId="3494" priority="4139" operator="containsText" text="URGENTE">
      <formula>NOT(ISERROR(SEARCH(("URGENTE"),(K861))))</formula>
    </cfRule>
  </conditionalFormatting>
  <conditionalFormatting sqref="K861:K862">
    <cfRule type="containsText" dxfId="3493" priority="4140" operator="containsText" text="PROVIDÊNCIAS">
      <formula>NOT(ISERROR(SEARCH(("PROVIDÊNCIAS"),(K861))))</formula>
    </cfRule>
  </conditionalFormatting>
  <conditionalFormatting sqref="K861:K862">
    <cfRule type="containsText" dxfId="3492" priority="4141" operator="containsText" text="ENCERRADO">
      <formula>NOT(ISERROR(SEARCH(("ENCERRADO"),(K861))))</formula>
    </cfRule>
  </conditionalFormatting>
  <conditionalFormatting sqref="K861:K862">
    <cfRule type="containsText" dxfId="3491" priority="4142" operator="containsText" text="URGENTE">
      <formula>NOT(ISERROR(SEARCH(("URGENTE"),(K861))))</formula>
    </cfRule>
  </conditionalFormatting>
  <conditionalFormatting sqref="K861:K862">
    <cfRule type="containsText" dxfId="3490" priority="4143" operator="containsText" text="URGENTE">
      <formula>NOT(ISERROR(SEARCH(("URGENTE"),(K861))))</formula>
    </cfRule>
  </conditionalFormatting>
  <conditionalFormatting sqref="K861:K862">
    <cfRule type="containsText" dxfId="3489" priority="4144" operator="containsText" text="URGENTE">
      <formula>NOT(ISERROR(SEARCH(("URGENTE"),(K861))))</formula>
    </cfRule>
  </conditionalFormatting>
  <conditionalFormatting sqref="K861:K862">
    <cfRule type="containsText" dxfId="3488" priority="4145" operator="containsText" text="URGENTE">
      <formula>NOT(ISERROR(SEARCH(("URGENTE"),(K861))))</formula>
    </cfRule>
  </conditionalFormatting>
  <conditionalFormatting sqref="K861:K862">
    <cfRule type="containsText" dxfId="3487" priority="4146" operator="containsText" text="URGENTE">
      <formula>NOT(ISERROR(SEARCH(("URGENTE"),(K861))))</formula>
    </cfRule>
  </conditionalFormatting>
  <conditionalFormatting sqref="K861:K862">
    <cfRule type="containsText" dxfId="3486" priority="4147" operator="containsText" text="URGENTE">
      <formula>NOT(ISERROR(SEARCH(("URGENTE"),(K861))))</formula>
    </cfRule>
  </conditionalFormatting>
  <conditionalFormatting sqref="K861:K862">
    <cfRule type="containsText" dxfId="3485" priority="4148" operator="containsText" text="ENCERRADO">
      <formula>NOT(ISERROR(SEARCH(("ENCERRADO"),(K861))))</formula>
    </cfRule>
  </conditionalFormatting>
  <conditionalFormatting sqref="K861:K862">
    <cfRule type="containsText" dxfId="3484" priority="4149" operator="containsText" text="PROVIDÊNCIAS">
      <formula>NOT(ISERROR(SEARCH(("PROVIDÊNCIAS"),(K861))))</formula>
    </cfRule>
  </conditionalFormatting>
  <conditionalFormatting sqref="K861:K862">
    <cfRule type="containsText" dxfId="3483" priority="4150" operator="containsText" text="URGENTE">
      <formula>NOT(ISERROR(SEARCH(("URGENTE"),(K861))))</formula>
    </cfRule>
  </conditionalFormatting>
  <conditionalFormatting sqref="K861:K862">
    <cfRule type="containsText" dxfId="3482" priority="4151" operator="containsText" text="VIGENTE">
      <formula>NOT(ISERROR(SEARCH(("VIGENTE"),(K861))))</formula>
    </cfRule>
  </conditionalFormatting>
  <conditionalFormatting sqref="K861:K862">
    <cfRule type="containsText" dxfId="3481" priority="4152" operator="containsText" text="VIGENTE">
      <formula>NOT(ISERROR(SEARCH(("VIGENTE"),(K861))))</formula>
    </cfRule>
  </conditionalFormatting>
  <conditionalFormatting sqref="K861:K862">
    <cfRule type="containsText" dxfId="3480" priority="4153" operator="containsText" text="URGENTE">
      <formula>NOT(ISERROR(SEARCH(("URGENTE"),(K861))))</formula>
    </cfRule>
  </conditionalFormatting>
  <conditionalFormatting sqref="K861:K862">
    <cfRule type="containsText" dxfId="3479" priority="4154" operator="containsText" text="PROVIDÊNCIAS">
      <formula>NOT(ISERROR(SEARCH(("PROVIDÊNCIAS"),(K861))))</formula>
    </cfRule>
  </conditionalFormatting>
  <conditionalFormatting sqref="K861:K862">
    <cfRule type="containsText" dxfId="3478" priority="4155" operator="containsText" text="ENCERRADO">
      <formula>NOT(ISERROR(SEARCH(("ENCERRADO"),(K861))))</formula>
    </cfRule>
  </conditionalFormatting>
  <conditionalFormatting sqref="K861:K862">
    <cfRule type="containsText" dxfId="3477" priority="4156" operator="containsText" text="URGENTE">
      <formula>NOT(ISERROR(SEARCH(("URGENTE"),(K861))))</formula>
    </cfRule>
  </conditionalFormatting>
  <conditionalFormatting sqref="K861:K862">
    <cfRule type="containsText" dxfId="3476" priority="4157" operator="containsText" text="URGENTE">
      <formula>NOT(ISERROR(SEARCH(("URGENTE"),(K861))))</formula>
    </cfRule>
  </conditionalFormatting>
  <conditionalFormatting sqref="K861:K862">
    <cfRule type="containsText" dxfId="3475" priority="4158" operator="containsText" text="URGENTE">
      <formula>NOT(ISERROR(SEARCH(("URGENTE"),(K861))))</formula>
    </cfRule>
  </conditionalFormatting>
  <conditionalFormatting sqref="K1154">
    <cfRule type="containsText" dxfId="3474" priority="4159" operator="containsText" text="VIGENTE">
      <formula>NOT(ISERROR(SEARCH(("VIGENTE"),(K1154))))</formula>
    </cfRule>
  </conditionalFormatting>
  <conditionalFormatting sqref="K1154">
    <cfRule type="containsText" dxfId="3473" priority="4160" operator="containsText" text="URGENTE">
      <formula>NOT(ISERROR(SEARCH(("URGENTE"),(K1154))))</formula>
    </cfRule>
  </conditionalFormatting>
  <conditionalFormatting sqref="K1154">
    <cfRule type="containsText" dxfId="3472" priority="4161" operator="containsText" text="PROVIDÊNCIAS">
      <formula>NOT(ISERROR(SEARCH(("PROVIDÊNCIAS"),(K1154))))</formula>
    </cfRule>
  </conditionalFormatting>
  <conditionalFormatting sqref="K1154">
    <cfRule type="containsText" dxfId="3471" priority="4162" operator="containsText" text="ENCERRADO">
      <formula>NOT(ISERROR(SEARCH(("ENCERRADO"),(K1154))))</formula>
    </cfRule>
  </conditionalFormatting>
  <conditionalFormatting sqref="K1154">
    <cfRule type="containsText" dxfId="3470" priority="4163" operator="containsText" text="URGENTE">
      <formula>NOT(ISERROR(SEARCH(("URGENTE"),(K1154))))</formula>
    </cfRule>
  </conditionalFormatting>
  <conditionalFormatting sqref="K1154">
    <cfRule type="containsText" dxfId="3469" priority="4164" operator="containsText" text="URGENTE">
      <formula>NOT(ISERROR(SEARCH(("URGENTE"),(K1154))))</formula>
    </cfRule>
  </conditionalFormatting>
  <conditionalFormatting sqref="K1154">
    <cfRule type="containsText" dxfId="3468" priority="4165" operator="containsText" text="URGENTE">
      <formula>NOT(ISERROR(SEARCH(("URGENTE"),(K1154))))</formula>
    </cfRule>
  </conditionalFormatting>
  <conditionalFormatting sqref="K1154">
    <cfRule type="containsText" dxfId="3467" priority="4166" operator="containsText" text="URGENTE">
      <formula>NOT(ISERROR(SEARCH(("URGENTE"),(K1154))))</formula>
    </cfRule>
  </conditionalFormatting>
  <conditionalFormatting sqref="K1154">
    <cfRule type="containsText" dxfId="3466" priority="4167" operator="containsText" text="URGENTE">
      <formula>NOT(ISERROR(SEARCH(("URGENTE"),(K1154))))</formula>
    </cfRule>
  </conditionalFormatting>
  <conditionalFormatting sqref="K1154">
    <cfRule type="containsText" dxfId="3465" priority="4168" operator="containsText" text="URGENTE">
      <formula>NOT(ISERROR(SEARCH(("URGENTE"),(K1154))))</formula>
    </cfRule>
  </conditionalFormatting>
  <conditionalFormatting sqref="K1154">
    <cfRule type="containsText" dxfId="3464" priority="4169" operator="containsText" text="ENCERRADO">
      <formula>NOT(ISERROR(SEARCH(("ENCERRADO"),(K1154))))</formula>
    </cfRule>
  </conditionalFormatting>
  <conditionalFormatting sqref="K1154">
    <cfRule type="containsText" dxfId="3463" priority="4170" operator="containsText" text="PROVIDÊNCIAS">
      <formula>NOT(ISERROR(SEARCH(("PROVIDÊNCIAS"),(K1154))))</formula>
    </cfRule>
  </conditionalFormatting>
  <conditionalFormatting sqref="K1154">
    <cfRule type="containsText" dxfId="3462" priority="4171" operator="containsText" text="URGENTE">
      <formula>NOT(ISERROR(SEARCH(("URGENTE"),(K1154))))</formula>
    </cfRule>
  </conditionalFormatting>
  <conditionalFormatting sqref="K1154">
    <cfRule type="containsText" dxfId="3461" priority="4172" operator="containsText" text="VIGENTE">
      <formula>NOT(ISERROR(SEARCH(("VIGENTE"),(K1154))))</formula>
    </cfRule>
  </conditionalFormatting>
  <conditionalFormatting sqref="K1154">
    <cfRule type="containsText" dxfId="3460" priority="4173" operator="containsText" text="VIGENTE">
      <formula>NOT(ISERROR(SEARCH(("VIGENTE"),(K1154))))</formula>
    </cfRule>
  </conditionalFormatting>
  <conditionalFormatting sqref="K1154">
    <cfRule type="containsText" dxfId="3459" priority="4174" operator="containsText" text="URGENTE">
      <formula>NOT(ISERROR(SEARCH(("URGENTE"),(K1154))))</formula>
    </cfRule>
  </conditionalFormatting>
  <conditionalFormatting sqref="K1154">
    <cfRule type="containsText" dxfId="3458" priority="4175" operator="containsText" text="PROVIDÊNCIAS">
      <formula>NOT(ISERROR(SEARCH(("PROVIDÊNCIAS"),(K1154))))</formula>
    </cfRule>
  </conditionalFormatting>
  <conditionalFormatting sqref="K1154">
    <cfRule type="containsText" dxfId="3457" priority="4176" operator="containsText" text="ENCERRADO">
      <formula>NOT(ISERROR(SEARCH(("ENCERRADO"),(K1154))))</formula>
    </cfRule>
  </conditionalFormatting>
  <conditionalFormatting sqref="K1154">
    <cfRule type="containsText" dxfId="3456" priority="4177" operator="containsText" text="URGENTE">
      <formula>NOT(ISERROR(SEARCH(("URGENTE"),(K1154))))</formula>
    </cfRule>
  </conditionalFormatting>
  <conditionalFormatting sqref="K1154">
    <cfRule type="containsText" dxfId="3455" priority="4178" operator="containsText" text="URGENTE">
      <formula>NOT(ISERROR(SEARCH(("URGENTE"),(K1154))))</formula>
    </cfRule>
  </conditionalFormatting>
  <conditionalFormatting sqref="K1154">
    <cfRule type="containsText" dxfId="3454" priority="4179" operator="containsText" text="URGENTE">
      <formula>NOT(ISERROR(SEARCH(("URGENTE"),(K1154))))</formula>
    </cfRule>
  </conditionalFormatting>
  <conditionalFormatting sqref="K1183">
    <cfRule type="containsText" dxfId="3453" priority="4180" operator="containsText" text="VIGENTE">
      <formula>NOT(ISERROR(SEARCH(("VIGENTE"),(K1183))))</formula>
    </cfRule>
  </conditionalFormatting>
  <conditionalFormatting sqref="K1183">
    <cfRule type="containsText" dxfId="3452" priority="4181" operator="containsText" text="URGENTE">
      <formula>NOT(ISERROR(SEARCH(("URGENTE"),(K1183))))</formula>
    </cfRule>
  </conditionalFormatting>
  <conditionalFormatting sqref="K1183">
    <cfRule type="containsText" dxfId="3451" priority="4182" operator="containsText" text="PROVIDÊNCIAS">
      <formula>NOT(ISERROR(SEARCH(("PROVIDÊNCIAS"),(K1183))))</formula>
    </cfRule>
  </conditionalFormatting>
  <conditionalFormatting sqref="K1183">
    <cfRule type="containsText" dxfId="3450" priority="4183" operator="containsText" text="ENCERRADO">
      <formula>NOT(ISERROR(SEARCH(("ENCERRADO"),(K1183))))</formula>
    </cfRule>
  </conditionalFormatting>
  <conditionalFormatting sqref="K1183">
    <cfRule type="containsText" dxfId="3449" priority="4184" operator="containsText" text="URGENTE">
      <formula>NOT(ISERROR(SEARCH(("URGENTE"),(K1183))))</formula>
    </cfRule>
  </conditionalFormatting>
  <conditionalFormatting sqref="K1183">
    <cfRule type="containsText" dxfId="3448" priority="4185" operator="containsText" text="URGENTE">
      <formula>NOT(ISERROR(SEARCH(("URGENTE"),(K1183))))</formula>
    </cfRule>
  </conditionalFormatting>
  <conditionalFormatting sqref="K1183">
    <cfRule type="containsText" dxfId="3447" priority="4186" operator="containsText" text="URGENTE">
      <formula>NOT(ISERROR(SEARCH(("URGENTE"),(K1183))))</formula>
    </cfRule>
  </conditionalFormatting>
  <conditionalFormatting sqref="K1183">
    <cfRule type="containsText" dxfId="3446" priority="4187" operator="containsText" text="URGENTE">
      <formula>NOT(ISERROR(SEARCH(("URGENTE"),(K1183))))</formula>
    </cfRule>
  </conditionalFormatting>
  <conditionalFormatting sqref="K1183">
    <cfRule type="containsText" dxfId="3445" priority="4188" operator="containsText" text="URGENTE">
      <formula>NOT(ISERROR(SEARCH(("URGENTE"),(K1183))))</formula>
    </cfRule>
  </conditionalFormatting>
  <conditionalFormatting sqref="K1183">
    <cfRule type="containsText" dxfId="3444" priority="4189" operator="containsText" text="URGENTE">
      <formula>NOT(ISERROR(SEARCH(("URGENTE"),(K1183))))</formula>
    </cfRule>
  </conditionalFormatting>
  <conditionalFormatting sqref="K1183">
    <cfRule type="containsText" dxfId="3443" priority="4190" operator="containsText" text="ENCERRADO">
      <formula>NOT(ISERROR(SEARCH(("ENCERRADO"),(K1183))))</formula>
    </cfRule>
  </conditionalFormatting>
  <conditionalFormatting sqref="K1183">
    <cfRule type="containsText" dxfId="3442" priority="4191" operator="containsText" text="PROVIDÊNCIAS">
      <formula>NOT(ISERROR(SEARCH(("PROVIDÊNCIAS"),(K1183))))</formula>
    </cfRule>
  </conditionalFormatting>
  <conditionalFormatting sqref="K1183">
    <cfRule type="containsText" dxfId="3441" priority="4192" operator="containsText" text="URGENTE">
      <formula>NOT(ISERROR(SEARCH(("URGENTE"),(K1183))))</formula>
    </cfRule>
  </conditionalFormatting>
  <conditionalFormatting sqref="K1183">
    <cfRule type="containsText" dxfId="3440" priority="4193" operator="containsText" text="VIGENTE">
      <formula>NOT(ISERROR(SEARCH(("VIGENTE"),(K1183))))</formula>
    </cfRule>
  </conditionalFormatting>
  <conditionalFormatting sqref="K1183">
    <cfRule type="containsText" dxfId="3439" priority="4194" operator="containsText" text="VIGENTE">
      <formula>NOT(ISERROR(SEARCH(("VIGENTE"),(K1183))))</formula>
    </cfRule>
  </conditionalFormatting>
  <conditionalFormatting sqref="K1183">
    <cfRule type="containsText" dxfId="3438" priority="4195" operator="containsText" text="URGENTE">
      <formula>NOT(ISERROR(SEARCH(("URGENTE"),(K1183))))</formula>
    </cfRule>
  </conditionalFormatting>
  <conditionalFormatting sqref="K1183">
    <cfRule type="containsText" dxfId="3437" priority="4196" operator="containsText" text="PROVIDÊNCIAS">
      <formula>NOT(ISERROR(SEARCH(("PROVIDÊNCIAS"),(K1183))))</formula>
    </cfRule>
  </conditionalFormatting>
  <conditionalFormatting sqref="K1183">
    <cfRule type="containsText" dxfId="3436" priority="4197" operator="containsText" text="ENCERRADO">
      <formula>NOT(ISERROR(SEARCH(("ENCERRADO"),(K1183))))</formula>
    </cfRule>
  </conditionalFormatting>
  <conditionalFormatting sqref="K1183">
    <cfRule type="containsText" dxfId="3435" priority="4198" operator="containsText" text="URGENTE">
      <formula>NOT(ISERROR(SEARCH(("URGENTE"),(K1183))))</formula>
    </cfRule>
  </conditionalFormatting>
  <conditionalFormatting sqref="K1183">
    <cfRule type="containsText" dxfId="3434" priority="4199" operator="containsText" text="URGENTE">
      <formula>NOT(ISERROR(SEARCH(("URGENTE"),(K1183))))</formula>
    </cfRule>
  </conditionalFormatting>
  <conditionalFormatting sqref="K1183">
    <cfRule type="containsText" dxfId="3433" priority="4200" operator="containsText" text="URGENTE">
      <formula>NOT(ISERROR(SEARCH(("URGENTE"),(K1183))))</formula>
    </cfRule>
  </conditionalFormatting>
  <conditionalFormatting sqref="K919:L919 N919:P919">
    <cfRule type="containsText" dxfId="3432" priority="4201" operator="containsText" text="VIGENTE">
      <formula>NOT(ISERROR(SEARCH(("VIGENTE"),(K919))))</formula>
    </cfRule>
  </conditionalFormatting>
  <conditionalFormatting sqref="K919:L919 N919:P919">
    <cfRule type="containsText" dxfId="3431" priority="4202" operator="containsText" text="URGENTE">
      <formula>NOT(ISERROR(SEARCH(("URGENTE"),(K919))))</formula>
    </cfRule>
  </conditionalFormatting>
  <conditionalFormatting sqref="K919:L919 N919:P919">
    <cfRule type="containsText" dxfId="3430" priority="4203" operator="containsText" text="PROVIDÊNCIAS">
      <formula>NOT(ISERROR(SEARCH(("PROVIDÊNCIAS"),(K919))))</formula>
    </cfRule>
  </conditionalFormatting>
  <conditionalFormatting sqref="K919:L919 N919:P919">
    <cfRule type="containsText" dxfId="3429" priority="4204" operator="containsText" text="ENCERRADO">
      <formula>NOT(ISERROR(SEARCH(("ENCERRADO"),(K919))))</formula>
    </cfRule>
  </conditionalFormatting>
  <conditionalFormatting sqref="K919:L919 N919:P919">
    <cfRule type="containsText" dxfId="3428" priority="4205" operator="containsText" text="URGENTE">
      <formula>NOT(ISERROR(SEARCH(("URGENTE"),(K919))))</formula>
    </cfRule>
  </conditionalFormatting>
  <conditionalFormatting sqref="K919:L919 N919:P919">
    <cfRule type="containsText" dxfId="3427" priority="4206" operator="containsText" text="URGENTE">
      <formula>NOT(ISERROR(SEARCH(("URGENTE"),(K919))))</formula>
    </cfRule>
  </conditionalFormatting>
  <conditionalFormatting sqref="K919:L919 N919:P919">
    <cfRule type="containsText" dxfId="3426" priority="4207" operator="containsText" text="URGENTE">
      <formula>NOT(ISERROR(SEARCH(("URGENTE"),(K919))))</formula>
    </cfRule>
  </conditionalFormatting>
  <conditionalFormatting sqref="K919">
    <cfRule type="containsText" dxfId="3425" priority="4208" operator="containsText" text="VIGENTE">
      <formula>NOT(ISERROR(SEARCH(("VIGENTE"),(K919))))</formula>
    </cfRule>
  </conditionalFormatting>
  <conditionalFormatting sqref="K919">
    <cfRule type="containsText" dxfId="3424" priority="4209" operator="containsText" text="URGENTE">
      <formula>NOT(ISERROR(SEARCH(("URGENTE"),(K919))))</formula>
    </cfRule>
  </conditionalFormatting>
  <conditionalFormatting sqref="K919">
    <cfRule type="containsText" dxfId="3423" priority="4210" operator="containsText" text="PROVIDÊNCIAS">
      <formula>NOT(ISERROR(SEARCH(("PROVIDÊNCIAS"),(K919))))</formula>
    </cfRule>
  </conditionalFormatting>
  <conditionalFormatting sqref="K919">
    <cfRule type="containsText" dxfId="3422" priority="4211" operator="containsText" text="ENCERRADO">
      <formula>NOT(ISERROR(SEARCH(("ENCERRADO"),(K919))))</formula>
    </cfRule>
  </conditionalFormatting>
  <conditionalFormatting sqref="K919">
    <cfRule type="containsText" dxfId="3421" priority="4212" operator="containsText" text="URGENTE">
      <formula>NOT(ISERROR(SEARCH(("URGENTE"),(K919))))</formula>
    </cfRule>
  </conditionalFormatting>
  <conditionalFormatting sqref="K919">
    <cfRule type="containsText" dxfId="3420" priority="4213" operator="containsText" text="URGENTE">
      <formula>NOT(ISERROR(SEARCH(("URGENTE"),(K919))))</formula>
    </cfRule>
  </conditionalFormatting>
  <conditionalFormatting sqref="K919">
    <cfRule type="containsText" dxfId="3419" priority="4214" operator="containsText" text="URGENTE">
      <formula>NOT(ISERROR(SEARCH(("URGENTE"),(K919))))</formula>
    </cfRule>
  </conditionalFormatting>
  <conditionalFormatting sqref="K919">
    <cfRule type="containsText" dxfId="3418" priority="4215" operator="containsText" text="URGENTE">
      <formula>NOT(ISERROR(SEARCH(("URGENTE"),(K919))))</formula>
    </cfRule>
  </conditionalFormatting>
  <conditionalFormatting sqref="K919">
    <cfRule type="containsText" dxfId="3417" priority="4216" operator="containsText" text="URGENTE">
      <formula>NOT(ISERROR(SEARCH(("URGENTE"),(K919))))</formula>
    </cfRule>
  </conditionalFormatting>
  <conditionalFormatting sqref="K919">
    <cfRule type="containsText" dxfId="3416" priority="4217" operator="containsText" text="URGENTE">
      <formula>NOT(ISERROR(SEARCH(("URGENTE"),(K919))))</formula>
    </cfRule>
  </conditionalFormatting>
  <conditionalFormatting sqref="K919">
    <cfRule type="containsText" dxfId="3415" priority="4218" operator="containsText" text="ENCERRADO">
      <formula>NOT(ISERROR(SEARCH(("ENCERRADO"),(K919))))</formula>
    </cfRule>
  </conditionalFormatting>
  <conditionalFormatting sqref="K919">
    <cfRule type="containsText" dxfId="3414" priority="4219" operator="containsText" text="PROVIDÊNCIAS">
      <formula>NOT(ISERROR(SEARCH(("PROVIDÊNCIAS"),(K919))))</formula>
    </cfRule>
  </conditionalFormatting>
  <conditionalFormatting sqref="K919">
    <cfRule type="containsText" dxfId="3413" priority="4220" operator="containsText" text="URGENTE">
      <formula>NOT(ISERROR(SEARCH(("URGENTE"),(K919))))</formula>
    </cfRule>
  </conditionalFormatting>
  <conditionalFormatting sqref="K919">
    <cfRule type="containsText" dxfId="3412" priority="4221" operator="containsText" text="VIGENTE">
      <formula>NOT(ISERROR(SEARCH(("VIGENTE"),(K919))))</formula>
    </cfRule>
  </conditionalFormatting>
  <conditionalFormatting sqref="K894:L894 N894:P894">
    <cfRule type="containsText" dxfId="3411" priority="4222" operator="containsText" text="VIGENTE">
      <formula>NOT(ISERROR(SEARCH(("VIGENTE"),(K894))))</formula>
    </cfRule>
  </conditionalFormatting>
  <conditionalFormatting sqref="K894:L894 N894:P894">
    <cfRule type="containsText" dxfId="3410" priority="4223" operator="containsText" text="URGENTE">
      <formula>NOT(ISERROR(SEARCH(("URGENTE"),(K894))))</formula>
    </cfRule>
  </conditionalFormatting>
  <conditionalFormatting sqref="K894:L894 N894:P894">
    <cfRule type="containsText" dxfId="3409" priority="4224" operator="containsText" text="PROVIDÊNCIAS">
      <formula>NOT(ISERROR(SEARCH(("PROVIDÊNCIAS"),(K894))))</formula>
    </cfRule>
  </conditionalFormatting>
  <conditionalFormatting sqref="K894:L894 N894:P894">
    <cfRule type="containsText" dxfId="3408" priority="4225" operator="containsText" text="ENCERRADO">
      <formula>NOT(ISERROR(SEARCH(("ENCERRADO"),(K894))))</formula>
    </cfRule>
  </conditionalFormatting>
  <conditionalFormatting sqref="K894:L894 N894:P894">
    <cfRule type="containsText" dxfId="3407" priority="4226" operator="containsText" text="URGENTE">
      <formula>NOT(ISERROR(SEARCH(("URGENTE"),(K894))))</formula>
    </cfRule>
  </conditionalFormatting>
  <conditionalFormatting sqref="K894:L894 N894:P894">
    <cfRule type="containsText" dxfId="3406" priority="4227" operator="containsText" text="URGENTE">
      <formula>NOT(ISERROR(SEARCH(("URGENTE"),(K894))))</formula>
    </cfRule>
  </conditionalFormatting>
  <conditionalFormatting sqref="K894:L894 N894:P894">
    <cfRule type="containsText" dxfId="3405" priority="4228" operator="containsText" text="URGENTE">
      <formula>NOT(ISERROR(SEARCH(("URGENTE"),(K894))))</formula>
    </cfRule>
  </conditionalFormatting>
  <conditionalFormatting sqref="K894">
    <cfRule type="containsText" dxfId="3404" priority="4229" operator="containsText" text="VIGENTE">
      <formula>NOT(ISERROR(SEARCH(("VIGENTE"),(K894))))</formula>
    </cfRule>
  </conditionalFormatting>
  <conditionalFormatting sqref="K894">
    <cfRule type="containsText" dxfId="3403" priority="4230" operator="containsText" text="URGENTE">
      <formula>NOT(ISERROR(SEARCH(("URGENTE"),(K894))))</formula>
    </cfRule>
  </conditionalFormatting>
  <conditionalFormatting sqref="K894">
    <cfRule type="containsText" dxfId="3402" priority="4231" operator="containsText" text="PROVIDÊNCIAS">
      <formula>NOT(ISERROR(SEARCH(("PROVIDÊNCIAS"),(K894))))</formula>
    </cfRule>
  </conditionalFormatting>
  <conditionalFormatting sqref="K894">
    <cfRule type="containsText" dxfId="3401" priority="4232" operator="containsText" text="ENCERRADO">
      <formula>NOT(ISERROR(SEARCH(("ENCERRADO"),(K894))))</formula>
    </cfRule>
  </conditionalFormatting>
  <conditionalFormatting sqref="K894">
    <cfRule type="containsText" dxfId="3400" priority="4233" operator="containsText" text="URGENTE">
      <formula>NOT(ISERROR(SEARCH(("URGENTE"),(K894))))</formula>
    </cfRule>
  </conditionalFormatting>
  <conditionalFormatting sqref="K894">
    <cfRule type="containsText" dxfId="3399" priority="4234" operator="containsText" text="URGENTE">
      <formula>NOT(ISERROR(SEARCH(("URGENTE"),(K894))))</formula>
    </cfRule>
  </conditionalFormatting>
  <conditionalFormatting sqref="K894">
    <cfRule type="containsText" dxfId="3398" priority="4235" operator="containsText" text="URGENTE">
      <formula>NOT(ISERROR(SEARCH(("URGENTE"),(K894))))</formula>
    </cfRule>
  </conditionalFormatting>
  <conditionalFormatting sqref="K894">
    <cfRule type="containsText" dxfId="3397" priority="4236" operator="containsText" text="URGENTE">
      <formula>NOT(ISERROR(SEARCH(("URGENTE"),(K894))))</formula>
    </cfRule>
  </conditionalFormatting>
  <conditionalFormatting sqref="K894">
    <cfRule type="containsText" dxfId="3396" priority="4237" operator="containsText" text="URGENTE">
      <formula>NOT(ISERROR(SEARCH(("URGENTE"),(K894))))</formula>
    </cfRule>
  </conditionalFormatting>
  <conditionalFormatting sqref="K894">
    <cfRule type="containsText" dxfId="3395" priority="4238" operator="containsText" text="URGENTE">
      <formula>NOT(ISERROR(SEARCH(("URGENTE"),(K894))))</formula>
    </cfRule>
  </conditionalFormatting>
  <conditionalFormatting sqref="K894">
    <cfRule type="containsText" dxfId="3394" priority="4239" operator="containsText" text="ENCERRADO">
      <formula>NOT(ISERROR(SEARCH(("ENCERRADO"),(K894))))</formula>
    </cfRule>
  </conditionalFormatting>
  <conditionalFormatting sqref="K894">
    <cfRule type="containsText" dxfId="3393" priority="4240" operator="containsText" text="PROVIDÊNCIAS">
      <formula>NOT(ISERROR(SEARCH(("PROVIDÊNCIAS"),(K894))))</formula>
    </cfRule>
  </conditionalFormatting>
  <conditionalFormatting sqref="K894">
    <cfRule type="containsText" dxfId="3392" priority="4241" operator="containsText" text="URGENTE">
      <formula>NOT(ISERROR(SEARCH(("URGENTE"),(K894))))</formula>
    </cfRule>
  </conditionalFormatting>
  <conditionalFormatting sqref="K894">
    <cfRule type="containsText" dxfId="3391" priority="4242" operator="containsText" text="VIGENTE">
      <formula>NOT(ISERROR(SEARCH(("VIGENTE"),(K894))))</formula>
    </cfRule>
  </conditionalFormatting>
  <conditionalFormatting sqref="K697">
    <cfRule type="containsText" dxfId="3390" priority="4243" operator="containsText" text="VIGENTE">
      <formula>NOT(ISERROR(SEARCH(("VIGENTE"),(K697))))</formula>
    </cfRule>
  </conditionalFormatting>
  <conditionalFormatting sqref="K697">
    <cfRule type="containsText" dxfId="3389" priority="4244" operator="containsText" text="URGENTE">
      <formula>NOT(ISERROR(SEARCH(("URGENTE"),(K697))))</formula>
    </cfRule>
  </conditionalFormatting>
  <conditionalFormatting sqref="K697">
    <cfRule type="containsText" dxfId="3388" priority="4245" operator="containsText" text="PROVIDÊNCIAS">
      <formula>NOT(ISERROR(SEARCH(("PROVIDÊNCIAS"),(K697))))</formula>
    </cfRule>
  </conditionalFormatting>
  <conditionalFormatting sqref="K697">
    <cfRule type="containsText" dxfId="3387" priority="4246" operator="containsText" text="ENCERRADO">
      <formula>NOT(ISERROR(SEARCH(("ENCERRADO"),(K697))))</formula>
    </cfRule>
  </conditionalFormatting>
  <conditionalFormatting sqref="K697">
    <cfRule type="containsText" dxfId="3386" priority="4247" operator="containsText" text="URGENTE">
      <formula>NOT(ISERROR(SEARCH(("URGENTE"),(K697))))</formula>
    </cfRule>
  </conditionalFormatting>
  <conditionalFormatting sqref="K697">
    <cfRule type="containsText" dxfId="3385" priority="4248" operator="containsText" text="URGENTE">
      <formula>NOT(ISERROR(SEARCH(("URGENTE"),(K697))))</formula>
    </cfRule>
  </conditionalFormatting>
  <conditionalFormatting sqref="K697">
    <cfRule type="containsText" dxfId="3384" priority="4249" operator="containsText" text="URGENTE">
      <formula>NOT(ISERROR(SEARCH(("URGENTE"),(K697))))</formula>
    </cfRule>
  </conditionalFormatting>
  <conditionalFormatting sqref="K697">
    <cfRule type="containsText" dxfId="3383" priority="4250" operator="containsText" text="URGENTE">
      <formula>NOT(ISERROR(SEARCH(("URGENTE"),(K697))))</formula>
    </cfRule>
  </conditionalFormatting>
  <conditionalFormatting sqref="K697">
    <cfRule type="containsText" dxfId="3382" priority="4251" operator="containsText" text="URGENTE">
      <formula>NOT(ISERROR(SEARCH(("URGENTE"),(K697))))</formula>
    </cfRule>
  </conditionalFormatting>
  <conditionalFormatting sqref="K697">
    <cfRule type="containsText" dxfId="3381" priority="4252" operator="containsText" text="URGENTE">
      <formula>NOT(ISERROR(SEARCH(("URGENTE"),(K697))))</formula>
    </cfRule>
  </conditionalFormatting>
  <conditionalFormatting sqref="K697">
    <cfRule type="containsText" dxfId="3380" priority="4253" operator="containsText" text="ENCERRADO">
      <formula>NOT(ISERROR(SEARCH(("ENCERRADO"),(K697))))</formula>
    </cfRule>
  </conditionalFormatting>
  <conditionalFormatting sqref="K697">
    <cfRule type="containsText" dxfId="3379" priority="4254" operator="containsText" text="PROVIDÊNCIAS">
      <formula>NOT(ISERROR(SEARCH(("PROVIDÊNCIAS"),(K697))))</formula>
    </cfRule>
  </conditionalFormatting>
  <conditionalFormatting sqref="K697">
    <cfRule type="containsText" dxfId="3378" priority="4255" operator="containsText" text="URGENTE">
      <formula>NOT(ISERROR(SEARCH(("URGENTE"),(K697))))</formula>
    </cfRule>
  </conditionalFormatting>
  <conditionalFormatting sqref="K697">
    <cfRule type="containsText" dxfId="3377" priority="4256" operator="containsText" text="VIGENTE">
      <formula>NOT(ISERROR(SEARCH(("VIGENTE"),(K697))))</formula>
    </cfRule>
  </conditionalFormatting>
  <conditionalFormatting sqref="K697:L697 N697:P697">
    <cfRule type="containsText" dxfId="3376" priority="4257" operator="containsText" text="VIGENTE">
      <formula>NOT(ISERROR(SEARCH(("VIGENTE"),(K697))))</formula>
    </cfRule>
  </conditionalFormatting>
  <conditionalFormatting sqref="K697:L697 N697:P697">
    <cfRule type="containsText" dxfId="3375" priority="4258" operator="containsText" text="URGENTE">
      <formula>NOT(ISERROR(SEARCH(("URGENTE"),(K697))))</formula>
    </cfRule>
  </conditionalFormatting>
  <conditionalFormatting sqref="K697:L697 N697:P697">
    <cfRule type="containsText" dxfId="3374" priority="4259" operator="containsText" text="PROVIDÊNCIAS">
      <formula>NOT(ISERROR(SEARCH(("PROVIDÊNCIAS"),(K697))))</formula>
    </cfRule>
  </conditionalFormatting>
  <conditionalFormatting sqref="K697:L697 N697:P697">
    <cfRule type="containsText" dxfId="3373" priority="4260" operator="containsText" text="ENCERRADO">
      <formula>NOT(ISERROR(SEARCH(("ENCERRADO"),(K697))))</formula>
    </cfRule>
  </conditionalFormatting>
  <conditionalFormatting sqref="K697:L697 N697:P697">
    <cfRule type="containsText" dxfId="3372" priority="4261" operator="containsText" text="URGENTE">
      <formula>NOT(ISERROR(SEARCH(("URGENTE"),(K697))))</formula>
    </cfRule>
  </conditionalFormatting>
  <conditionalFormatting sqref="K697:L697 N697:P697">
    <cfRule type="containsText" dxfId="3371" priority="4262" operator="containsText" text="URGENTE">
      <formula>NOT(ISERROR(SEARCH(("URGENTE"),(K697))))</formula>
    </cfRule>
  </conditionalFormatting>
  <conditionalFormatting sqref="K697:L697 N697:P697">
    <cfRule type="containsText" dxfId="3370" priority="4263" operator="containsText" text="URGENTE">
      <formula>NOT(ISERROR(SEARCH(("URGENTE"),(K697))))</formula>
    </cfRule>
  </conditionalFormatting>
  <conditionalFormatting sqref="K1329:K1330">
    <cfRule type="containsText" dxfId="3369" priority="4264" operator="containsText" text="VIGENTE">
      <formula>NOT(ISERROR(SEARCH(("VIGENTE"),(K1329))))</formula>
    </cfRule>
  </conditionalFormatting>
  <conditionalFormatting sqref="K1329:K1330">
    <cfRule type="containsText" dxfId="3368" priority="4265" operator="containsText" text="URGENTE">
      <formula>NOT(ISERROR(SEARCH(("URGENTE"),(K1329))))</formula>
    </cfRule>
  </conditionalFormatting>
  <conditionalFormatting sqref="K1329:K1330">
    <cfRule type="containsText" dxfId="3367" priority="4266" operator="containsText" text="PROVIDÊNCIAS">
      <formula>NOT(ISERROR(SEARCH(("PROVIDÊNCIAS"),(K1329))))</formula>
    </cfRule>
  </conditionalFormatting>
  <conditionalFormatting sqref="K1329:K1330">
    <cfRule type="containsText" dxfId="3366" priority="4267" operator="containsText" text="ENCERRADO">
      <formula>NOT(ISERROR(SEARCH(("ENCERRADO"),(K1329))))</formula>
    </cfRule>
  </conditionalFormatting>
  <conditionalFormatting sqref="K1329:K1330">
    <cfRule type="containsText" dxfId="3365" priority="4268" operator="containsText" text="URGENTE">
      <formula>NOT(ISERROR(SEARCH(("URGENTE"),(K1329))))</formula>
    </cfRule>
  </conditionalFormatting>
  <conditionalFormatting sqref="K1329:K1330">
    <cfRule type="containsText" dxfId="3364" priority="4269" operator="containsText" text="URGENTE">
      <formula>NOT(ISERROR(SEARCH(("URGENTE"),(K1329))))</formula>
    </cfRule>
  </conditionalFormatting>
  <conditionalFormatting sqref="K1329:K1330">
    <cfRule type="containsText" dxfId="3363" priority="4270" operator="containsText" text="URGENTE">
      <formula>NOT(ISERROR(SEARCH(("URGENTE"),(K1329))))</formula>
    </cfRule>
  </conditionalFormatting>
  <conditionalFormatting sqref="K1329:K1330">
    <cfRule type="containsText" dxfId="3362" priority="4271" operator="containsText" text="URGENTE">
      <formula>NOT(ISERROR(SEARCH(("URGENTE"),(K1329))))</formula>
    </cfRule>
  </conditionalFormatting>
  <conditionalFormatting sqref="K1329:K1330">
    <cfRule type="containsText" dxfId="3361" priority="4272" operator="containsText" text="URGENTE">
      <formula>NOT(ISERROR(SEARCH(("URGENTE"),(K1329))))</formula>
    </cfRule>
  </conditionalFormatting>
  <conditionalFormatting sqref="K1329:K1330">
    <cfRule type="containsText" dxfId="3360" priority="4273" operator="containsText" text="URGENTE">
      <formula>NOT(ISERROR(SEARCH(("URGENTE"),(K1329))))</formula>
    </cfRule>
  </conditionalFormatting>
  <conditionalFormatting sqref="K1329:K1330">
    <cfRule type="containsText" dxfId="3359" priority="4274" operator="containsText" text="ENCERRADO">
      <formula>NOT(ISERROR(SEARCH(("ENCERRADO"),(K1329))))</formula>
    </cfRule>
  </conditionalFormatting>
  <conditionalFormatting sqref="K1329:K1330">
    <cfRule type="containsText" dxfId="3358" priority="4275" operator="containsText" text="PROVIDÊNCIAS">
      <formula>NOT(ISERROR(SEARCH(("PROVIDÊNCIAS"),(K1329))))</formula>
    </cfRule>
  </conditionalFormatting>
  <conditionalFormatting sqref="K1329:K1330">
    <cfRule type="containsText" dxfId="3357" priority="4276" operator="containsText" text="URGENTE">
      <formula>NOT(ISERROR(SEARCH(("URGENTE"),(K1329))))</formula>
    </cfRule>
  </conditionalFormatting>
  <conditionalFormatting sqref="K1329:K1330">
    <cfRule type="containsText" dxfId="3356" priority="4277" operator="containsText" text="VIGENTE">
      <formula>NOT(ISERROR(SEARCH(("VIGENTE"),(K1329))))</formula>
    </cfRule>
  </conditionalFormatting>
  <conditionalFormatting sqref="K1329:L1330">
    <cfRule type="containsText" dxfId="3355" priority="4278" operator="containsText" text="VIGENTE">
      <formula>NOT(ISERROR(SEARCH(("VIGENTE"),(K1329))))</formula>
    </cfRule>
  </conditionalFormatting>
  <conditionalFormatting sqref="K1329:L1330">
    <cfRule type="containsText" dxfId="3354" priority="4279" operator="containsText" text="URGENTE">
      <formula>NOT(ISERROR(SEARCH(("URGENTE"),(K1329))))</formula>
    </cfRule>
  </conditionalFormatting>
  <conditionalFormatting sqref="K1329:L1330">
    <cfRule type="containsText" dxfId="3353" priority="4280" operator="containsText" text="PROVIDÊNCIAS">
      <formula>NOT(ISERROR(SEARCH(("PROVIDÊNCIAS"),(K1329))))</formula>
    </cfRule>
  </conditionalFormatting>
  <conditionalFormatting sqref="K1329:L1330">
    <cfRule type="containsText" dxfId="3352" priority="4281" operator="containsText" text="ENCERRADO">
      <formula>NOT(ISERROR(SEARCH(("ENCERRADO"),(K1329))))</formula>
    </cfRule>
  </conditionalFormatting>
  <conditionalFormatting sqref="K1329:L1330">
    <cfRule type="containsText" dxfId="3351" priority="4282" operator="containsText" text="URGENTE">
      <formula>NOT(ISERROR(SEARCH(("URGENTE"),(K1329))))</formula>
    </cfRule>
  </conditionalFormatting>
  <conditionalFormatting sqref="K1329:L1330">
    <cfRule type="containsText" dxfId="3350" priority="4283" operator="containsText" text="URGENTE">
      <formula>NOT(ISERROR(SEARCH(("URGENTE"),(K1329))))</formula>
    </cfRule>
  </conditionalFormatting>
  <conditionalFormatting sqref="K1329:L1330">
    <cfRule type="containsText" dxfId="3349" priority="4284" operator="containsText" text="URGENTE">
      <formula>NOT(ISERROR(SEARCH(("URGENTE"),(K1329))))</formula>
    </cfRule>
  </conditionalFormatting>
  <conditionalFormatting sqref="K1257">
    <cfRule type="containsText" dxfId="3348" priority="4285" operator="containsText" text="VIGENTE">
      <formula>NOT(ISERROR(SEARCH(("VIGENTE"),(K1257))))</formula>
    </cfRule>
  </conditionalFormatting>
  <conditionalFormatting sqref="K1257">
    <cfRule type="containsText" dxfId="3347" priority="4286" operator="containsText" text="URGENTE">
      <formula>NOT(ISERROR(SEARCH(("URGENTE"),(K1257))))</formula>
    </cfRule>
  </conditionalFormatting>
  <conditionalFormatting sqref="K1257">
    <cfRule type="containsText" dxfId="3346" priority="4287" operator="containsText" text="PROVIDÊNCIAS">
      <formula>NOT(ISERROR(SEARCH(("PROVIDÊNCIAS"),(K1257))))</formula>
    </cfRule>
  </conditionalFormatting>
  <conditionalFormatting sqref="K1257">
    <cfRule type="containsText" dxfId="3345" priority="4288" operator="containsText" text="ENCERRADO">
      <formula>NOT(ISERROR(SEARCH(("ENCERRADO"),(K1257))))</formula>
    </cfRule>
  </conditionalFormatting>
  <conditionalFormatting sqref="K1257">
    <cfRule type="containsText" dxfId="3344" priority="4289" operator="containsText" text="URGENTE">
      <formula>NOT(ISERROR(SEARCH(("URGENTE"),(K1257))))</formula>
    </cfRule>
  </conditionalFormatting>
  <conditionalFormatting sqref="K1257">
    <cfRule type="containsText" dxfId="3343" priority="4290" operator="containsText" text="URGENTE">
      <formula>NOT(ISERROR(SEARCH(("URGENTE"),(K1257))))</formula>
    </cfRule>
  </conditionalFormatting>
  <conditionalFormatting sqref="K1257">
    <cfRule type="containsText" dxfId="3342" priority="4291" operator="containsText" text="URGENTE">
      <formula>NOT(ISERROR(SEARCH(("URGENTE"),(K1257))))</formula>
    </cfRule>
  </conditionalFormatting>
  <conditionalFormatting sqref="K1257">
    <cfRule type="containsText" dxfId="3341" priority="4292" operator="containsText" text="URGENTE">
      <formula>NOT(ISERROR(SEARCH(("URGENTE"),(K1257))))</formula>
    </cfRule>
  </conditionalFormatting>
  <conditionalFormatting sqref="K1257">
    <cfRule type="containsText" dxfId="3340" priority="4293" operator="containsText" text="URGENTE">
      <formula>NOT(ISERROR(SEARCH(("URGENTE"),(K1257))))</formula>
    </cfRule>
  </conditionalFormatting>
  <conditionalFormatting sqref="K1257">
    <cfRule type="containsText" dxfId="3339" priority="4294" operator="containsText" text="URGENTE">
      <formula>NOT(ISERROR(SEARCH(("URGENTE"),(K1257))))</formula>
    </cfRule>
  </conditionalFormatting>
  <conditionalFormatting sqref="K1257">
    <cfRule type="containsText" dxfId="3338" priority="4295" operator="containsText" text="ENCERRADO">
      <formula>NOT(ISERROR(SEARCH(("ENCERRADO"),(K1257))))</formula>
    </cfRule>
  </conditionalFormatting>
  <conditionalFormatting sqref="K1257">
    <cfRule type="containsText" dxfId="3337" priority="4296" operator="containsText" text="PROVIDÊNCIAS">
      <formula>NOT(ISERROR(SEARCH(("PROVIDÊNCIAS"),(K1257))))</formula>
    </cfRule>
  </conditionalFormatting>
  <conditionalFormatting sqref="K1257">
    <cfRule type="containsText" dxfId="3336" priority="4297" operator="containsText" text="URGENTE">
      <formula>NOT(ISERROR(SEARCH(("URGENTE"),(K1257))))</formula>
    </cfRule>
  </conditionalFormatting>
  <conditionalFormatting sqref="K1257">
    <cfRule type="containsText" dxfId="3335" priority="4298" operator="containsText" text="VIGENTE">
      <formula>NOT(ISERROR(SEARCH(("VIGENTE"),(K1257))))</formula>
    </cfRule>
  </conditionalFormatting>
  <conditionalFormatting sqref="K1257">
    <cfRule type="containsText" dxfId="3334" priority="4299" operator="containsText" text="VIGENTE">
      <formula>NOT(ISERROR(SEARCH(("VIGENTE"),(K1257))))</formula>
    </cfRule>
  </conditionalFormatting>
  <conditionalFormatting sqref="K1257">
    <cfRule type="containsText" dxfId="3333" priority="4300" operator="containsText" text="URGENTE">
      <formula>NOT(ISERROR(SEARCH(("URGENTE"),(K1257))))</formula>
    </cfRule>
  </conditionalFormatting>
  <conditionalFormatting sqref="K1257">
    <cfRule type="containsText" dxfId="3332" priority="4301" operator="containsText" text="PROVIDÊNCIAS">
      <formula>NOT(ISERROR(SEARCH(("PROVIDÊNCIAS"),(K1257))))</formula>
    </cfRule>
  </conditionalFormatting>
  <conditionalFormatting sqref="K1257">
    <cfRule type="containsText" dxfId="3331" priority="4302" operator="containsText" text="ENCERRADO">
      <formula>NOT(ISERROR(SEARCH(("ENCERRADO"),(K1257))))</formula>
    </cfRule>
  </conditionalFormatting>
  <conditionalFormatting sqref="K1257">
    <cfRule type="containsText" dxfId="3330" priority="4303" operator="containsText" text="URGENTE">
      <formula>NOT(ISERROR(SEARCH(("URGENTE"),(K1257))))</formula>
    </cfRule>
  </conditionalFormatting>
  <conditionalFormatting sqref="K1257">
    <cfRule type="containsText" dxfId="3329" priority="4304" operator="containsText" text="URGENTE">
      <formula>NOT(ISERROR(SEARCH(("URGENTE"),(K1257))))</formula>
    </cfRule>
  </conditionalFormatting>
  <conditionalFormatting sqref="K1257">
    <cfRule type="containsText" dxfId="3328" priority="4305" operator="containsText" text="URGENTE">
      <formula>NOT(ISERROR(SEARCH(("URGENTE"),(K1257))))</formula>
    </cfRule>
  </conditionalFormatting>
  <conditionalFormatting sqref="K1366:L1366">
    <cfRule type="containsText" dxfId="3327" priority="4306" operator="containsText" text="URGENTE">
      <formula>NOT(ISERROR(SEARCH(("URGENTE"),(K1366))))</formula>
    </cfRule>
  </conditionalFormatting>
  <conditionalFormatting sqref="K1366:L1366">
    <cfRule type="containsText" dxfId="3326" priority="4307" operator="containsText" text="URGENTE">
      <formula>NOT(ISERROR(SEARCH(("URGENTE"),(K1366))))</formula>
    </cfRule>
  </conditionalFormatting>
  <conditionalFormatting sqref="K1366:L1366">
    <cfRule type="containsText" dxfId="3325" priority="4308" operator="containsText" text="URGENTE">
      <formula>NOT(ISERROR(SEARCH(("URGENTE"),(K1366))))</formula>
    </cfRule>
  </conditionalFormatting>
  <conditionalFormatting sqref="K1366:L1366">
    <cfRule type="containsText" dxfId="3324" priority="4309" operator="containsText" text="ENCERRADO">
      <formula>NOT(ISERROR(SEARCH(("ENCERRADO"),(K1366))))</formula>
    </cfRule>
  </conditionalFormatting>
  <conditionalFormatting sqref="K1366:L1366">
    <cfRule type="containsText" dxfId="3323" priority="4310" operator="containsText" text="PROVIDÊNCIAS">
      <formula>NOT(ISERROR(SEARCH(("PROVIDÊNCIAS"),(K1366))))</formula>
    </cfRule>
  </conditionalFormatting>
  <conditionalFormatting sqref="K1366:L1366">
    <cfRule type="containsText" dxfId="3322" priority="4311" operator="containsText" text="URGENTE">
      <formula>NOT(ISERROR(SEARCH(("URGENTE"),(K1366))))</formula>
    </cfRule>
  </conditionalFormatting>
  <conditionalFormatting sqref="K1366:L1366">
    <cfRule type="containsText" dxfId="3321" priority="4312" operator="containsText" text="VIGENTE">
      <formula>NOT(ISERROR(SEARCH(("VIGENTE"),(K1366))))</formula>
    </cfRule>
  </conditionalFormatting>
  <conditionalFormatting sqref="K1366">
    <cfRule type="containsText" dxfId="3320" priority="4313" operator="containsText" text="VIGENTE">
      <formula>NOT(ISERROR(SEARCH(("VIGENTE"),(K1366))))</formula>
    </cfRule>
  </conditionalFormatting>
  <conditionalFormatting sqref="K1366">
    <cfRule type="containsText" dxfId="3319" priority="4314" operator="containsText" text="URGENTE">
      <formula>NOT(ISERROR(SEARCH(("URGENTE"),(K1366))))</formula>
    </cfRule>
  </conditionalFormatting>
  <conditionalFormatting sqref="K1366">
    <cfRule type="containsText" dxfId="3318" priority="4315" operator="containsText" text="PROVIDÊNCIAS">
      <formula>NOT(ISERROR(SEARCH(("PROVIDÊNCIAS"),(K1366))))</formula>
    </cfRule>
  </conditionalFormatting>
  <conditionalFormatting sqref="K1366">
    <cfRule type="containsText" dxfId="3317" priority="4316" operator="containsText" text="ENCERRADO">
      <formula>NOT(ISERROR(SEARCH(("ENCERRADO"),(K1366))))</formula>
    </cfRule>
  </conditionalFormatting>
  <conditionalFormatting sqref="K1366">
    <cfRule type="containsText" dxfId="3316" priority="4317" operator="containsText" text="URGENTE">
      <formula>NOT(ISERROR(SEARCH(("URGENTE"),(K1366))))</formula>
    </cfRule>
  </conditionalFormatting>
  <conditionalFormatting sqref="K1366">
    <cfRule type="containsText" dxfId="3315" priority="4318" operator="containsText" text="URGENTE">
      <formula>NOT(ISERROR(SEARCH(("URGENTE"),(K1366))))</formula>
    </cfRule>
  </conditionalFormatting>
  <conditionalFormatting sqref="K1366">
    <cfRule type="containsText" dxfId="3314" priority="4319" operator="containsText" text="URGENTE">
      <formula>NOT(ISERROR(SEARCH(("URGENTE"),(K1366))))</formula>
    </cfRule>
  </conditionalFormatting>
  <conditionalFormatting sqref="K1366">
    <cfRule type="containsText" dxfId="3313" priority="4320" operator="containsText" text="URGENTE">
      <formula>NOT(ISERROR(SEARCH(("URGENTE"),(K1366))))</formula>
    </cfRule>
  </conditionalFormatting>
  <conditionalFormatting sqref="K1366">
    <cfRule type="containsText" dxfId="3312" priority="4321" operator="containsText" text="URGENTE">
      <formula>NOT(ISERROR(SEARCH(("URGENTE"),(K1366))))</formula>
    </cfRule>
  </conditionalFormatting>
  <conditionalFormatting sqref="K1366">
    <cfRule type="containsText" dxfId="3311" priority="4322" operator="containsText" text="URGENTE">
      <formula>NOT(ISERROR(SEARCH(("URGENTE"),(K1366))))</formula>
    </cfRule>
  </conditionalFormatting>
  <conditionalFormatting sqref="K1366">
    <cfRule type="containsText" dxfId="3310" priority="4323" operator="containsText" text="ENCERRADO">
      <formula>NOT(ISERROR(SEARCH(("ENCERRADO"),(K1366))))</formula>
    </cfRule>
  </conditionalFormatting>
  <conditionalFormatting sqref="K1366">
    <cfRule type="containsText" dxfId="3309" priority="4324" operator="containsText" text="PROVIDÊNCIAS">
      <formula>NOT(ISERROR(SEARCH(("PROVIDÊNCIAS"),(K1366))))</formula>
    </cfRule>
  </conditionalFormatting>
  <conditionalFormatting sqref="K1366">
    <cfRule type="containsText" dxfId="3308" priority="4325" operator="containsText" text="URGENTE">
      <formula>NOT(ISERROR(SEARCH(("URGENTE"),(K1366))))</formula>
    </cfRule>
  </conditionalFormatting>
  <conditionalFormatting sqref="K1366">
    <cfRule type="containsText" dxfId="3307" priority="4326" operator="containsText" text="VIGENTE">
      <formula>NOT(ISERROR(SEARCH(("VIGENTE"),(K1366))))</formula>
    </cfRule>
  </conditionalFormatting>
  <conditionalFormatting sqref="K1160">
    <cfRule type="containsText" dxfId="3306" priority="4327" operator="containsText" text="VIGENTE">
      <formula>NOT(ISERROR(SEARCH(("VIGENTE"),(K1160))))</formula>
    </cfRule>
  </conditionalFormatting>
  <conditionalFormatting sqref="K1160">
    <cfRule type="containsText" dxfId="3305" priority="4328" operator="containsText" text="URGENTE">
      <formula>NOT(ISERROR(SEARCH(("URGENTE"),(K1160))))</formula>
    </cfRule>
  </conditionalFormatting>
  <conditionalFormatting sqref="K1160">
    <cfRule type="containsText" dxfId="3304" priority="4329" operator="containsText" text="PROVIDÊNCIAS">
      <formula>NOT(ISERROR(SEARCH(("PROVIDÊNCIAS"),(K1160))))</formula>
    </cfRule>
  </conditionalFormatting>
  <conditionalFormatting sqref="K1160">
    <cfRule type="containsText" dxfId="3303" priority="4330" operator="containsText" text="ENCERRADO">
      <formula>NOT(ISERROR(SEARCH(("ENCERRADO"),(K1160))))</formula>
    </cfRule>
  </conditionalFormatting>
  <conditionalFormatting sqref="K1160">
    <cfRule type="containsText" dxfId="3302" priority="4331" operator="containsText" text="URGENTE">
      <formula>NOT(ISERROR(SEARCH(("URGENTE"),(K1160))))</formula>
    </cfRule>
  </conditionalFormatting>
  <conditionalFormatting sqref="K1160">
    <cfRule type="containsText" dxfId="3301" priority="4332" operator="containsText" text="URGENTE">
      <formula>NOT(ISERROR(SEARCH(("URGENTE"),(K1160))))</formula>
    </cfRule>
  </conditionalFormatting>
  <conditionalFormatting sqref="K1160">
    <cfRule type="containsText" dxfId="3300" priority="4333" operator="containsText" text="URGENTE">
      <formula>NOT(ISERROR(SEARCH(("URGENTE"),(K1160))))</formula>
    </cfRule>
  </conditionalFormatting>
  <conditionalFormatting sqref="K1160">
    <cfRule type="containsText" dxfId="3299" priority="4334" operator="containsText" text="URGENTE">
      <formula>NOT(ISERROR(SEARCH(("URGENTE"),(K1160))))</formula>
    </cfRule>
  </conditionalFormatting>
  <conditionalFormatting sqref="K1160">
    <cfRule type="containsText" dxfId="3298" priority="4335" operator="containsText" text="URGENTE">
      <formula>NOT(ISERROR(SEARCH(("URGENTE"),(K1160))))</formula>
    </cfRule>
  </conditionalFormatting>
  <conditionalFormatting sqref="K1160">
    <cfRule type="containsText" dxfId="3297" priority="4336" operator="containsText" text="URGENTE">
      <formula>NOT(ISERROR(SEARCH(("URGENTE"),(K1160))))</formula>
    </cfRule>
  </conditionalFormatting>
  <conditionalFormatting sqref="K1160">
    <cfRule type="containsText" dxfId="3296" priority="4337" operator="containsText" text="ENCERRADO">
      <formula>NOT(ISERROR(SEARCH(("ENCERRADO"),(K1160))))</formula>
    </cfRule>
  </conditionalFormatting>
  <conditionalFormatting sqref="K1160">
    <cfRule type="containsText" dxfId="3295" priority="4338" operator="containsText" text="PROVIDÊNCIAS">
      <formula>NOT(ISERROR(SEARCH(("PROVIDÊNCIAS"),(K1160))))</formula>
    </cfRule>
  </conditionalFormatting>
  <conditionalFormatting sqref="K1160">
    <cfRule type="containsText" dxfId="3294" priority="4339" operator="containsText" text="URGENTE">
      <formula>NOT(ISERROR(SEARCH(("URGENTE"),(K1160))))</formula>
    </cfRule>
  </conditionalFormatting>
  <conditionalFormatting sqref="K1160">
    <cfRule type="containsText" dxfId="3293" priority="4340" operator="containsText" text="VIGENTE">
      <formula>NOT(ISERROR(SEARCH(("VIGENTE"),(K1160))))</formula>
    </cfRule>
  </conditionalFormatting>
  <conditionalFormatting sqref="K1160">
    <cfRule type="containsText" dxfId="3292" priority="4341" operator="containsText" text="URGENTE">
      <formula>NOT(ISERROR(SEARCH(("URGENTE"),(K1160))))</formula>
    </cfRule>
  </conditionalFormatting>
  <conditionalFormatting sqref="K1160">
    <cfRule type="containsText" dxfId="3291" priority="4342" operator="containsText" text="URGENTE">
      <formula>NOT(ISERROR(SEARCH(("URGENTE"),(K1160))))</formula>
    </cfRule>
  </conditionalFormatting>
  <conditionalFormatting sqref="K1160">
    <cfRule type="containsText" dxfId="3290" priority="4343" operator="containsText" text="URGENTE">
      <formula>NOT(ISERROR(SEARCH(("URGENTE"),(K1160))))</formula>
    </cfRule>
  </conditionalFormatting>
  <conditionalFormatting sqref="K1160">
    <cfRule type="containsText" dxfId="3289" priority="4344" operator="containsText" text="ENCERRADO">
      <formula>NOT(ISERROR(SEARCH(("ENCERRADO"),(K1160))))</formula>
    </cfRule>
  </conditionalFormatting>
  <conditionalFormatting sqref="K1160">
    <cfRule type="containsText" dxfId="3288" priority="4345" operator="containsText" text="PROVIDÊNCIAS">
      <formula>NOT(ISERROR(SEARCH(("PROVIDÊNCIAS"),(K1160))))</formula>
    </cfRule>
  </conditionalFormatting>
  <conditionalFormatting sqref="K1160">
    <cfRule type="containsText" dxfId="3287" priority="4346" operator="containsText" text="URGENTE">
      <formula>NOT(ISERROR(SEARCH(("URGENTE"),(K1160))))</formula>
    </cfRule>
  </conditionalFormatting>
  <conditionalFormatting sqref="K1160">
    <cfRule type="containsText" dxfId="3286" priority="4347" operator="containsText" text="VIGENTE">
      <formula>NOT(ISERROR(SEARCH(("VIGENTE"),(K1160))))</formula>
    </cfRule>
  </conditionalFormatting>
  <conditionalFormatting sqref="K866:L866 N866:P866">
    <cfRule type="containsText" dxfId="3285" priority="4348" operator="containsText" text="URGENTE">
      <formula>NOT(ISERROR(SEARCH(("URGENTE"),(K866))))</formula>
    </cfRule>
  </conditionalFormatting>
  <conditionalFormatting sqref="K866:L866 N866:P866">
    <cfRule type="containsText" dxfId="3284" priority="4349" operator="containsText" text="URGENTE">
      <formula>NOT(ISERROR(SEARCH(("URGENTE"),(K866))))</formula>
    </cfRule>
  </conditionalFormatting>
  <conditionalFormatting sqref="K866:L866 N866:P866">
    <cfRule type="containsText" dxfId="3283" priority="4350" operator="containsText" text="URGENTE">
      <formula>NOT(ISERROR(SEARCH(("URGENTE"),(K866))))</formula>
    </cfRule>
  </conditionalFormatting>
  <conditionalFormatting sqref="K866:L866 N866:P866">
    <cfRule type="containsText" dxfId="3282" priority="4351" operator="containsText" text="ENCERRADO">
      <formula>NOT(ISERROR(SEARCH(("ENCERRADO"),(K866))))</formula>
    </cfRule>
  </conditionalFormatting>
  <conditionalFormatting sqref="K866:L866 N866:P866">
    <cfRule type="containsText" dxfId="3281" priority="4352" operator="containsText" text="PROVIDÊNCIAS">
      <formula>NOT(ISERROR(SEARCH(("PROVIDÊNCIAS"),(K866))))</formula>
    </cfRule>
  </conditionalFormatting>
  <conditionalFormatting sqref="K866:L866 N866:P866">
    <cfRule type="containsText" dxfId="3280" priority="4353" operator="containsText" text="URGENTE">
      <formula>NOT(ISERROR(SEARCH(("URGENTE"),(K866))))</formula>
    </cfRule>
  </conditionalFormatting>
  <conditionalFormatting sqref="K866:L866 N866:P866">
    <cfRule type="containsText" dxfId="3279" priority="4354" operator="containsText" text="VIGENTE">
      <formula>NOT(ISERROR(SEARCH(("VIGENTE"),(K866))))</formula>
    </cfRule>
  </conditionalFormatting>
  <conditionalFormatting sqref="K866">
    <cfRule type="containsText" dxfId="3278" priority="4355" operator="containsText" text="VIGENTE">
      <formula>NOT(ISERROR(SEARCH(("VIGENTE"),(K866))))</formula>
    </cfRule>
  </conditionalFormatting>
  <conditionalFormatting sqref="K866">
    <cfRule type="containsText" dxfId="3277" priority="4356" operator="containsText" text="URGENTE">
      <formula>NOT(ISERROR(SEARCH(("URGENTE"),(K866))))</formula>
    </cfRule>
  </conditionalFormatting>
  <conditionalFormatting sqref="K866">
    <cfRule type="containsText" dxfId="3276" priority="4357" operator="containsText" text="PROVIDÊNCIAS">
      <formula>NOT(ISERROR(SEARCH(("PROVIDÊNCIAS"),(K866))))</formula>
    </cfRule>
  </conditionalFormatting>
  <conditionalFormatting sqref="K866">
    <cfRule type="containsText" dxfId="3275" priority="4358" operator="containsText" text="ENCERRADO">
      <formula>NOT(ISERROR(SEARCH(("ENCERRADO"),(K866))))</formula>
    </cfRule>
  </conditionalFormatting>
  <conditionalFormatting sqref="K866">
    <cfRule type="containsText" dxfId="3274" priority="4359" operator="containsText" text="URGENTE">
      <formula>NOT(ISERROR(SEARCH(("URGENTE"),(K866))))</formula>
    </cfRule>
  </conditionalFormatting>
  <conditionalFormatting sqref="K866">
    <cfRule type="containsText" dxfId="3273" priority="4360" operator="containsText" text="URGENTE">
      <formula>NOT(ISERROR(SEARCH(("URGENTE"),(K866))))</formula>
    </cfRule>
  </conditionalFormatting>
  <conditionalFormatting sqref="K866">
    <cfRule type="containsText" dxfId="3272" priority="4361" operator="containsText" text="URGENTE">
      <formula>NOT(ISERROR(SEARCH(("URGENTE"),(K866))))</formula>
    </cfRule>
  </conditionalFormatting>
  <conditionalFormatting sqref="K866">
    <cfRule type="containsText" dxfId="3271" priority="4362" operator="containsText" text="URGENTE">
      <formula>NOT(ISERROR(SEARCH(("URGENTE"),(K866))))</formula>
    </cfRule>
  </conditionalFormatting>
  <conditionalFormatting sqref="K866">
    <cfRule type="containsText" dxfId="3270" priority="4363" operator="containsText" text="URGENTE">
      <formula>NOT(ISERROR(SEARCH(("URGENTE"),(K866))))</formula>
    </cfRule>
  </conditionalFormatting>
  <conditionalFormatting sqref="K866">
    <cfRule type="containsText" dxfId="3269" priority="4364" operator="containsText" text="URGENTE">
      <formula>NOT(ISERROR(SEARCH(("URGENTE"),(K866))))</formula>
    </cfRule>
  </conditionalFormatting>
  <conditionalFormatting sqref="K866">
    <cfRule type="containsText" dxfId="3268" priority="4365" operator="containsText" text="ENCERRADO">
      <formula>NOT(ISERROR(SEARCH(("ENCERRADO"),(K866))))</formula>
    </cfRule>
  </conditionalFormatting>
  <conditionalFormatting sqref="K866">
    <cfRule type="containsText" dxfId="3267" priority="4366" operator="containsText" text="PROVIDÊNCIAS">
      <formula>NOT(ISERROR(SEARCH(("PROVIDÊNCIAS"),(K866))))</formula>
    </cfRule>
  </conditionalFormatting>
  <conditionalFormatting sqref="K866">
    <cfRule type="containsText" dxfId="3266" priority="4367" operator="containsText" text="URGENTE">
      <formula>NOT(ISERROR(SEARCH(("URGENTE"),(K866))))</formula>
    </cfRule>
  </conditionalFormatting>
  <conditionalFormatting sqref="K866">
    <cfRule type="containsText" dxfId="3265" priority="4368" operator="containsText" text="VIGENTE">
      <formula>NOT(ISERROR(SEARCH(("VIGENTE"),(K866))))</formula>
    </cfRule>
  </conditionalFormatting>
  <conditionalFormatting sqref="K868">
    <cfRule type="containsText" dxfId="3264" priority="4369" operator="containsText" text="VIGENTE">
      <formula>NOT(ISERROR(SEARCH(("VIGENTE"),(K868))))</formula>
    </cfRule>
  </conditionalFormatting>
  <conditionalFormatting sqref="K868">
    <cfRule type="containsText" dxfId="3263" priority="4370" operator="containsText" text="URGENTE">
      <formula>NOT(ISERROR(SEARCH(("URGENTE"),(K868))))</formula>
    </cfRule>
  </conditionalFormatting>
  <conditionalFormatting sqref="K868">
    <cfRule type="containsText" dxfId="3262" priority="4371" operator="containsText" text="PROVIDÊNCIAS">
      <formula>NOT(ISERROR(SEARCH(("PROVIDÊNCIAS"),(K868))))</formula>
    </cfRule>
  </conditionalFormatting>
  <conditionalFormatting sqref="K868">
    <cfRule type="containsText" dxfId="3261" priority="4372" operator="containsText" text="ENCERRADO">
      <formula>NOT(ISERROR(SEARCH(("ENCERRADO"),(K868))))</formula>
    </cfRule>
  </conditionalFormatting>
  <conditionalFormatting sqref="K868">
    <cfRule type="containsText" dxfId="3260" priority="4373" operator="containsText" text="URGENTE">
      <formula>NOT(ISERROR(SEARCH(("URGENTE"),(K868))))</formula>
    </cfRule>
  </conditionalFormatting>
  <conditionalFormatting sqref="K868">
    <cfRule type="containsText" dxfId="3259" priority="4374" operator="containsText" text="URGENTE">
      <formula>NOT(ISERROR(SEARCH(("URGENTE"),(K868))))</formula>
    </cfRule>
  </conditionalFormatting>
  <conditionalFormatting sqref="K868">
    <cfRule type="containsText" dxfId="3258" priority="4375" operator="containsText" text="URGENTE">
      <formula>NOT(ISERROR(SEARCH(("URGENTE"),(K868))))</formula>
    </cfRule>
  </conditionalFormatting>
  <conditionalFormatting sqref="K868">
    <cfRule type="containsText" dxfId="3257" priority="4376" operator="containsText" text="URGENTE">
      <formula>NOT(ISERROR(SEARCH(("URGENTE"),(K868))))</formula>
    </cfRule>
  </conditionalFormatting>
  <conditionalFormatting sqref="K868">
    <cfRule type="containsText" dxfId="3256" priority="4377" operator="containsText" text="URGENTE">
      <formula>NOT(ISERROR(SEARCH(("URGENTE"),(K868))))</formula>
    </cfRule>
  </conditionalFormatting>
  <conditionalFormatting sqref="K868">
    <cfRule type="containsText" dxfId="3255" priority="4378" operator="containsText" text="URGENTE">
      <formula>NOT(ISERROR(SEARCH(("URGENTE"),(K868))))</formula>
    </cfRule>
  </conditionalFormatting>
  <conditionalFormatting sqref="K868">
    <cfRule type="containsText" dxfId="3254" priority="4379" operator="containsText" text="ENCERRADO">
      <formula>NOT(ISERROR(SEARCH(("ENCERRADO"),(K868))))</formula>
    </cfRule>
  </conditionalFormatting>
  <conditionalFormatting sqref="K868">
    <cfRule type="containsText" dxfId="3253" priority="4380" operator="containsText" text="PROVIDÊNCIAS">
      <formula>NOT(ISERROR(SEARCH(("PROVIDÊNCIAS"),(K868))))</formula>
    </cfRule>
  </conditionalFormatting>
  <conditionalFormatting sqref="K868">
    <cfRule type="containsText" dxfId="3252" priority="4381" operator="containsText" text="URGENTE">
      <formula>NOT(ISERROR(SEARCH(("URGENTE"),(K868))))</formula>
    </cfRule>
  </conditionalFormatting>
  <conditionalFormatting sqref="K868">
    <cfRule type="containsText" dxfId="3251" priority="4382" operator="containsText" text="VIGENTE">
      <formula>NOT(ISERROR(SEARCH(("VIGENTE"),(K868))))</formula>
    </cfRule>
  </conditionalFormatting>
  <conditionalFormatting sqref="K868">
    <cfRule type="containsText" dxfId="3250" priority="4383" operator="containsText" text="URGENTE">
      <formula>NOT(ISERROR(SEARCH(("URGENTE"),(K868))))</formula>
    </cfRule>
  </conditionalFormatting>
  <conditionalFormatting sqref="K868">
    <cfRule type="containsText" dxfId="3249" priority="4384" operator="containsText" text="URGENTE">
      <formula>NOT(ISERROR(SEARCH(("URGENTE"),(K868))))</formula>
    </cfRule>
  </conditionalFormatting>
  <conditionalFormatting sqref="K868">
    <cfRule type="containsText" dxfId="3248" priority="4385" operator="containsText" text="URGENTE">
      <formula>NOT(ISERROR(SEARCH(("URGENTE"),(K868))))</formula>
    </cfRule>
  </conditionalFormatting>
  <conditionalFormatting sqref="K868">
    <cfRule type="containsText" dxfId="3247" priority="4386" operator="containsText" text="ENCERRADO">
      <formula>NOT(ISERROR(SEARCH(("ENCERRADO"),(K868))))</formula>
    </cfRule>
  </conditionalFormatting>
  <conditionalFormatting sqref="K868">
    <cfRule type="containsText" dxfId="3246" priority="4387" operator="containsText" text="PROVIDÊNCIAS">
      <formula>NOT(ISERROR(SEARCH(("PROVIDÊNCIAS"),(K868))))</formula>
    </cfRule>
  </conditionalFormatting>
  <conditionalFormatting sqref="K868">
    <cfRule type="containsText" dxfId="3245" priority="4388" operator="containsText" text="URGENTE">
      <formula>NOT(ISERROR(SEARCH(("URGENTE"),(K868))))</formula>
    </cfRule>
  </conditionalFormatting>
  <conditionalFormatting sqref="K868">
    <cfRule type="containsText" dxfId="3244" priority="4389" operator="containsText" text="VIGENTE">
      <formula>NOT(ISERROR(SEARCH(("VIGENTE"),(K868))))</formula>
    </cfRule>
  </conditionalFormatting>
  <conditionalFormatting sqref="K835">
    <cfRule type="containsText" dxfId="3243" priority="4390" operator="containsText" text="VIGENTE">
      <formula>NOT(ISERROR(SEARCH(("VIGENTE"),(K835))))</formula>
    </cfRule>
  </conditionalFormatting>
  <conditionalFormatting sqref="K835">
    <cfRule type="containsText" dxfId="3242" priority="4391" operator="containsText" text="URGENTE">
      <formula>NOT(ISERROR(SEARCH(("URGENTE"),(K835))))</formula>
    </cfRule>
  </conditionalFormatting>
  <conditionalFormatting sqref="K835">
    <cfRule type="containsText" dxfId="3241" priority="4392" operator="containsText" text="PROVIDÊNCIAS">
      <formula>NOT(ISERROR(SEARCH(("PROVIDÊNCIAS"),(K835))))</formula>
    </cfRule>
  </conditionalFormatting>
  <conditionalFormatting sqref="K835">
    <cfRule type="containsText" dxfId="3240" priority="4393" operator="containsText" text="ENCERRADO">
      <formula>NOT(ISERROR(SEARCH(("ENCERRADO"),(K835))))</formula>
    </cfRule>
  </conditionalFormatting>
  <conditionalFormatting sqref="K835">
    <cfRule type="containsText" dxfId="3239" priority="4394" operator="containsText" text="URGENTE">
      <formula>NOT(ISERROR(SEARCH(("URGENTE"),(K835))))</formula>
    </cfRule>
  </conditionalFormatting>
  <conditionalFormatting sqref="K835">
    <cfRule type="containsText" dxfId="3238" priority="4395" operator="containsText" text="URGENTE">
      <formula>NOT(ISERROR(SEARCH(("URGENTE"),(K835))))</formula>
    </cfRule>
  </conditionalFormatting>
  <conditionalFormatting sqref="K835">
    <cfRule type="containsText" dxfId="3237" priority="4396" operator="containsText" text="URGENTE">
      <formula>NOT(ISERROR(SEARCH(("URGENTE"),(K835))))</formula>
    </cfRule>
  </conditionalFormatting>
  <conditionalFormatting sqref="K835">
    <cfRule type="containsText" dxfId="3236" priority="4397" operator="containsText" text="URGENTE">
      <formula>NOT(ISERROR(SEARCH(("URGENTE"),(K835))))</formula>
    </cfRule>
  </conditionalFormatting>
  <conditionalFormatting sqref="K835">
    <cfRule type="containsText" dxfId="3235" priority="4398" operator="containsText" text="URGENTE">
      <formula>NOT(ISERROR(SEARCH(("URGENTE"),(K835))))</formula>
    </cfRule>
  </conditionalFormatting>
  <conditionalFormatting sqref="K835">
    <cfRule type="containsText" dxfId="3234" priority="4399" operator="containsText" text="URGENTE">
      <formula>NOT(ISERROR(SEARCH(("URGENTE"),(K835))))</formula>
    </cfRule>
  </conditionalFormatting>
  <conditionalFormatting sqref="K835">
    <cfRule type="containsText" dxfId="3233" priority="4400" operator="containsText" text="ENCERRADO">
      <formula>NOT(ISERROR(SEARCH(("ENCERRADO"),(K835))))</formula>
    </cfRule>
  </conditionalFormatting>
  <conditionalFormatting sqref="K835">
    <cfRule type="containsText" dxfId="3232" priority="4401" operator="containsText" text="PROVIDÊNCIAS">
      <formula>NOT(ISERROR(SEARCH(("PROVIDÊNCIAS"),(K835))))</formula>
    </cfRule>
  </conditionalFormatting>
  <conditionalFormatting sqref="K835">
    <cfRule type="containsText" dxfId="3231" priority="4402" operator="containsText" text="URGENTE">
      <formula>NOT(ISERROR(SEARCH(("URGENTE"),(K835))))</formula>
    </cfRule>
  </conditionalFormatting>
  <conditionalFormatting sqref="K835">
    <cfRule type="containsText" dxfId="3230" priority="4403" operator="containsText" text="VIGENTE">
      <formula>NOT(ISERROR(SEARCH(("VIGENTE"),(K835))))</formula>
    </cfRule>
  </conditionalFormatting>
  <conditionalFormatting sqref="K835:L835 N835:Q835 U835 X835">
    <cfRule type="containsText" dxfId="3229" priority="4404" operator="containsText" text="URGENTE">
      <formula>NOT(ISERROR(SEARCH(("URGENTE"),(K835))))</formula>
    </cfRule>
  </conditionalFormatting>
  <conditionalFormatting sqref="K835:L835 N835:Q835 U835 X835">
    <cfRule type="containsText" dxfId="3228" priority="4405" operator="containsText" text="URGENTE">
      <formula>NOT(ISERROR(SEARCH(("URGENTE"),(K835))))</formula>
    </cfRule>
  </conditionalFormatting>
  <conditionalFormatting sqref="K835:L835 N835:Q835 U835 X835">
    <cfRule type="containsText" dxfId="3227" priority="4406" operator="containsText" text="URGENTE">
      <formula>NOT(ISERROR(SEARCH(("URGENTE"),(K835))))</formula>
    </cfRule>
  </conditionalFormatting>
  <conditionalFormatting sqref="K835:L835 N835:Q835 U835 X835">
    <cfRule type="containsText" dxfId="3226" priority="4407" operator="containsText" text="ENCERRADO">
      <formula>NOT(ISERROR(SEARCH(("ENCERRADO"),(K835))))</formula>
    </cfRule>
  </conditionalFormatting>
  <conditionalFormatting sqref="K835:L835 N835:Q835 U835 X835">
    <cfRule type="containsText" dxfId="3225" priority="4408" operator="containsText" text="PROVIDÊNCIAS">
      <formula>NOT(ISERROR(SEARCH(("PROVIDÊNCIAS"),(K835))))</formula>
    </cfRule>
  </conditionalFormatting>
  <conditionalFormatting sqref="K835:L835 N835:Q835 U835 X835">
    <cfRule type="containsText" dxfId="3224" priority="4409" operator="containsText" text="URGENTE">
      <formula>NOT(ISERROR(SEARCH(("URGENTE"),(K835))))</formula>
    </cfRule>
  </conditionalFormatting>
  <conditionalFormatting sqref="K835:L835 N835:Q835 U835 X835">
    <cfRule type="containsText" dxfId="3223" priority="4410" operator="containsText" text="VIGENTE">
      <formula>NOT(ISERROR(SEARCH(("VIGENTE"),(K835))))</formula>
    </cfRule>
  </conditionalFormatting>
  <conditionalFormatting sqref="K819">
    <cfRule type="containsText" dxfId="3222" priority="4411" operator="containsText" text="VIGENTE">
      <formula>NOT(ISERROR(SEARCH(("VIGENTE"),(K819))))</formula>
    </cfRule>
  </conditionalFormatting>
  <conditionalFormatting sqref="K819">
    <cfRule type="containsText" dxfId="3221" priority="4412" operator="containsText" text="URGENTE">
      <formula>NOT(ISERROR(SEARCH(("URGENTE"),(K819))))</formula>
    </cfRule>
  </conditionalFormatting>
  <conditionalFormatting sqref="K819">
    <cfRule type="containsText" dxfId="3220" priority="4413" operator="containsText" text="PROVIDÊNCIAS">
      <formula>NOT(ISERROR(SEARCH(("PROVIDÊNCIAS"),(K819))))</formula>
    </cfRule>
  </conditionalFormatting>
  <conditionalFormatting sqref="K819">
    <cfRule type="containsText" dxfId="3219" priority="4414" operator="containsText" text="ENCERRADO">
      <formula>NOT(ISERROR(SEARCH(("ENCERRADO"),(K819))))</formula>
    </cfRule>
  </conditionalFormatting>
  <conditionalFormatting sqref="K819">
    <cfRule type="containsText" dxfId="3218" priority="4415" operator="containsText" text="URGENTE">
      <formula>NOT(ISERROR(SEARCH(("URGENTE"),(K819))))</formula>
    </cfRule>
  </conditionalFormatting>
  <conditionalFormatting sqref="K819">
    <cfRule type="containsText" dxfId="3217" priority="4416" operator="containsText" text="URGENTE">
      <formula>NOT(ISERROR(SEARCH(("URGENTE"),(K819))))</formula>
    </cfRule>
  </conditionalFormatting>
  <conditionalFormatting sqref="K819">
    <cfRule type="containsText" dxfId="3216" priority="4417" operator="containsText" text="URGENTE">
      <formula>NOT(ISERROR(SEARCH(("URGENTE"),(K819))))</formula>
    </cfRule>
  </conditionalFormatting>
  <conditionalFormatting sqref="K819">
    <cfRule type="containsText" dxfId="3215" priority="4418" operator="containsText" text="URGENTE">
      <formula>NOT(ISERROR(SEARCH(("URGENTE"),(K819))))</formula>
    </cfRule>
  </conditionalFormatting>
  <conditionalFormatting sqref="K819">
    <cfRule type="containsText" dxfId="3214" priority="4419" operator="containsText" text="URGENTE">
      <formula>NOT(ISERROR(SEARCH(("URGENTE"),(K819))))</formula>
    </cfRule>
  </conditionalFormatting>
  <conditionalFormatting sqref="K819">
    <cfRule type="containsText" dxfId="3213" priority="4420" operator="containsText" text="URGENTE">
      <formula>NOT(ISERROR(SEARCH(("URGENTE"),(K819))))</formula>
    </cfRule>
  </conditionalFormatting>
  <conditionalFormatting sqref="K819">
    <cfRule type="containsText" dxfId="3212" priority="4421" operator="containsText" text="ENCERRADO">
      <formula>NOT(ISERROR(SEARCH(("ENCERRADO"),(K819))))</formula>
    </cfRule>
  </conditionalFormatting>
  <conditionalFormatting sqref="K819">
    <cfRule type="containsText" dxfId="3211" priority="4422" operator="containsText" text="PROVIDÊNCIAS">
      <formula>NOT(ISERROR(SEARCH(("PROVIDÊNCIAS"),(K819))))</formula>
    </cfRule>
  </conditionalFormatting>
  <conditionalFormatting sqref="K819">
    <cfRule type="containsText" dxfId="3210" priority="4423" operator="containsText" text="URGENTE">
      <formula>NOT(ISERROR(SEARCH(("URGENTE"),(K819))))</formula>
    </cfRule>
  </conditionalFormatting>
  <conditionalFormatting sqref="K819">
    <cfRule type="containsText" dxfId="3209" priority="4424" operator="containsText" text="VIGENTE">
      <formula>NOT(ISERROR(SEARCH(("VIGENTE"),(K819))))</formula>
    </cfRule>
  </conditionalFormatting>
  <conditionalFormatting sqref="K819">
    <cfRule type="containsText" dxfId="3208" priority="4425" operator="containsText" text="URGENTE">
      <formula>NOT(ISERROR(SEARCH(("URGENTE"),(K819))))</formula>
    </cfRule>
  </conditionalFormatting>
  <conditionalFormatting sqref="K819">
    <cfRule type="containsText" dxfId="3207" priority="4426" operator="containsText" text="URGENTE">
      <formula>NOT(ISERROR(SEARCH(("URGENTE"),(K819))))</formula>
    </cfRule>
  </conditionalFormatting>
  <conditionalFormatting sqref="K819">
    <cfRule type="containsText" dxfId="3206" priority="4427" operator="containsText" text="URGENTE">
      <formula>NOT(ISERROR(SEARCH(("URGENTE"),(K819))))</formula>
    </cfRule>
  </conditionalFormatting>
  <conditionalFormatting sqref="K819">
    <cfRule type="containsText" dxfId="3205" priority="4428" operator="containsText" text="ENCERRADO">
      <formula>NOT(ISERROR(SEARCH(("ENCERRADO"),(K819))))</formula>
    </cfRule>
  </conditionalFormatting>
  <conditionalFormatting sqref="K819">
    <cfRule type="containsText" dxfId="3204" priority="4429" operator="containsText" text="PROVIDÊNCIAS">
      <formula>NOT(ISERROR(SEARCH(("PROVIDÊNCIAS"),(K819))))</formula>
    </cfRule>
  </conditionalFormatting>
  <conditionalFormatting sqref="K819">
    <cfRule type="containsText" dxfId="3203" priority="4430" operator="containsText" text="URGENTE">
      <formula>NOT(ISERROR(SEARCH(("URGENTE"),(K819))))</formula>
    </cfRule>
  </conditionalFormatting>
  <conditionalFormatting sqref="K819">
    <cfRule type="containsText" dxfId="3202" priority="4431" operator="containsText" text="VIGENTE">
      <formula>NOT(ISERROR(SEARCH(("VIGENTE"),(K819))))</formula>
    </cfRule>
  </conditionalFormatting>
  <conditionalFormatting sqref="K768:K769">
    <cfRule type="containsText" dxfId="3201" priority="4432" operator="containsText" text="VIGENTE">
      <formula>NOT(ISERROR(SEARCH(("VIGENTE"),(K768))))</formula>
    </cfRule>
  </conditionalFormatting>
  <conditionalFormatting sqref="K768:K769">
    <cfRule type="containsText" dxfId="3200" priority="4433" operator="containsText" text="URGENTE">
      <formula>NOT(ISERROR(SEARCH(("URGENTE"),(K768))))</formula>
    </cfRule>
  </conditionalFormatting>
  <conditionalFormatting sqref="K768:K769">
    <cfRule type="containsText" dxfId="3199" priority="4434" operator="containsText" text="PROVIDÊNCIAS">
      <formula>NOT(ISERROR(SEARCH(("PROVIDÊNCIAS"),(K768))))</formula>
    </cfRule>
  </conditionalFormatting>
  <conditionalFormatting sqref="K768:K769">
    <cfRule type="containsText" dxfId="3198" priority="4435" operator="containsText" text="ENCERRADO">
      <formula>NOT(ISERROR(SEARCH(("ENCERRADO"),(K768))))</formula>
    </cfRule>
  </conditionalFormatting>
  <conditionalFormatting sqref="K768:K769">
    <cfRule type="containsText" dxfId="3197" priority="4436" operator="containsText" text="URGENTE">
      <formula>NOT(ISERROR(SEARCH(("URGENTE"),(K768))))</formula>
    </cfRule>
  </conditionalFormatting>
  <conditionalFormatting sqref="K768:K769">
    <cfRule type="containsText" dxfId="3196" priority="4437" operator="containsText" text="URGENTE">
      <formula>NOT(ISERROR(SEARCH(("URGENTE"),(K768))))</formula>
    </cfRule>
  </conditionalFormatting>
  <conditionalFormatting sqref="K768:K769">
    <cfRule type="containsText" dxfId="3195" priority="4438" operator="containsText" text="URGENTE">
      <formula>NOT(ISERROR(SEARCH(("URGENTE"),(K768))))</formula>
    </cfRule>
  </conditionalFormatting>
  <conditionalFormatting sqref="K768:K769">
    <cfRule type="containsText" dxfId="3194" priority="4439" operator="containsText" text="URGENTE">
      <formula>NOT(ISERROR(SEARCH(("URGENTE"),(K768))))</formula>
    </cfRule>
  </conditionalFormatting>
  <conditionalFormatting sqref="K768:K769">
    <cfRule type="containsText" dxfId="3193" priority="4440" operator="containsText" text="URGENTE">
      <formula>NOT(ISERROR(SEARCH(("URGENTE"),(K768))))</formula>
    </cfRule>
  </conditionalFormatting>
  <conditionalFormatting sqref="K768:K769">
    <cfRule type="containsText" dxfId="3192" priority="4441" operator="containsText" text="URGENTE">
      <formula>NOT(ISERROR(SEARCH(("URGENTE"),(K768))))</formula>
    </cfRule>
  </conditionalFormatting>
  <conditionalFormatting sqref="K768:K769">
    <cfRule type="containsText" dxfId="3191" priority="4442" operator="containsText" text="ENCERRADO">
      <formula>NOT(ISERROR(SEARCH(("ENCERRADO"),(K768))))</formula>
    </cfRule>
  </conditionalFormatting>
  <conditionalFormatting sqref="K768:K769">
    <cfRule type="containsText" dxfId="3190" priority="4443" operator="containsText" text="PROVIDÊNCIAS">
      <formula>NOT(ISERROR(SEARCH(("PROVIDÊNCIAS"),(K768))))</formula>
    </cfRule>
  </conditionalFormatting>
  <conditionalFormatting sqref="K768:K769">
    <cfRule type="containsText" dxfId="3189" priority="4444" operator="containsText" text="URGENTE">
      <formula>NOT(ISERROR(SEARCH(("URGENTE"),(K768))))</formula>
    </cfRule>
  </conditionalFormatting>
  <conditionalFormatting sqref="K768:K769">
    <cfRule type="containsText" dxfId="3188" priority="4445" operator="containsText" text="VIGENTE">
      <formula>NOT(ISERROR(SEARCH(("VIGENTE"),(K768))))</formula>
    </cfRule>
  </conditionalFormatting>
  <conditionalFormatting sqref="K768:K769 L769 N769:P769">
    <cfRule type="containsText" dxfId="3187" priority="4446" operator="containsText" text="URGENTE">
      <formula>NOT(ISERROR(SEARCH(("URGENTE"),(K768))))</formula>
    </cfRule>
  </conditionalFormatting>
  <conditionalFormatting sqref="K768:K769 L769 N769:P769">
    <cfRule type="containsText" dxfId="3186" priority="4447" operator="containsText" text="URGENTE">
      <formula>NOT(ISERROR(SEARCH(("URGENTE"),(K768))))</formula>
    </cfRule>
  </conditionalFormatting>
  <conditionalFormatting sqref="K768:K769 L769 N769:P769">
    <cfRule type="containsText" dxfId="3185" priority="4448" operator="containsText" text="URGENTE">
      <formula>NOT(ISERROR(SEARCH(("URGENTE"),(K768))))</formula>
    </cfRule>
  </conditionalFormatting>
  <conditionalFormatting sqref="K768:K769 L769 N769:P769">
    <cfRule type="containsText" dxfId="3184" priority="4449" operator="containsText" text="ENCERRADO">
      <formula>NOT(ISERROR(SEARCH(("ENCERRADO"),(K768))))</formula>
    </cfRule>
  </conditionalFormatting>
  <conditionalFormatting sqref="K768:K769 L769 N769:P769">
    <cfRule type="containsText" dxfId="3183" priority="4450" operator="containsText" text="PROVIDÊNCIAS">
      <formula>NOT(ISERROR(SEARCH(("PROVIDÊNCIAS"),(K768))))</formula>
    </cfRule>
  </conditionalFormatting>
  <conditionalFormatting sqref="K768:K769 L769 N769:P769">
    <cfRule type="containsText" dxfId="3182" priority="4451" operator="containsText" text="URGENTE">
      <formula>NOT(ISERROR(SEARCH(("URGENTE"),(K768))))</formula>
    </cfRule>
  </conditionalFormatting>
  <conditionalFormatting sqref="K768:K769 L769 N769:P769">
    <cfRule type="containsText" dxfId="3181" priority="4452" operator="containsText" text="VIGENTE">
      <formula>NOT(ISERROR(SEARCH(("VIGENTE"),(K768))))</formula>
    </cfRule>
  </conditionalFormatting>
  <conditionalFormatting sqref="K767">
    <cfRule type="containsText" dxfId="3180" priority="4453" operator="containsText" text="VIGENTE">
      <formula>NOT(ISERROR(SEARCH(("VIGENTE"),(K767))))</formula>
    </cfRule>
  </conditionalFormatting>
  <conditionalFormatting sqref="K767">
    <cfRule type="containsText" dxfId="3179" priority="4454" operator="containsText" text="URGENTE">
      <formula>NOT(ISERROR(SEARCH(("URGENTE"),(K767))))</formula>
    </cfRule>
  </conditionalFormatting>
  <conditionalFormatting sqref="K767">
    <cfRule type="containsText" dxfId="3178" priority="4455" operator="containsText" text="PROVIDÊNCIAS">
      <formula>NOT(ISERROR(SEARCH(("PROVIDÊNCIAS"),(K767))))</formula>
    </cfRule>
  </conditionalFormatting>
  <conditionalFormatting sqref="K767">
    <cfRule type="containsText" dxfId="3177" priority="4456" operator="containsText" text="ENCERRADO">
      <formula>NOT(ISERROR(SEARCH(("ENCERRADO"),(K767))))</formula>
    </cfRule>
  </conditionalFormatting>
  <conditionalFormatting sqref="K767">
    <cfRule type="containsText" dxfId="3176" priority="4457" operator="containsText" text="URGENTE">
      <formula>NOT(ISERROR(SEARCH(("URGENTE"),(K767))))</formula>
    </cfRule>
  </conditionalFormatting>
  <conditionalFormatting sqref="K767">
    <cfRule type="containsText" dxfId="3175" priority="4458" operator="containsText" text="URGENTE">
      <formula>NOT(ISERROR(SEARCH(("URGENTE"),(K767))))</formula>
    </cfRule>
  </conditionalFormatting>
  <conditionalFormatting sqref="K767">
    <cfRule type="containsText" dxfId="3174" priority="4459" operator="containsText" text="URGENTE">
      <formula>NOT(ISERROR(SEARCH(("URGENTE"),(K767))))</formula>
    </cfRule>
  </conditionalFormatting>
  <conditionalFormatting sqref="K767">
    <cfRule type="containsText" dxfId="3173" priority="4460" operator="containsText" text="URGENTE">
      <formula>NOT(ISERROR(SEARCH(("URGENTE"),(K767))))</formula>
    </cfRule>
  </conditionalFormatting>
  <conditionalFormatting sqref="K767">
    <cfRule type="containsText" dxfId="3172" priority="4461" operator="containsText" text="URGENTE">
      <formula>NOT(ISERROR(SEARCH(("URGENTE"),(K767))))</formula>
    </cfRule>
  </conditionalFormatting>
  <conditionalFormatting sqref="K767">
    <cfRule type="containsText" dxfId="3171" priority="4462" operator="containsText" text="URGENTE">
      <formula>NOT(ISERROR(SEARCH(("URGENTE"),(K767))))</formula>
    </cfRule>
  </conditionalFormatting>
  <conditionalFormatting sqref="K767">
    <cfRule type="containsText" dxfId="3170" priority="4463" operator="containsText" text="ENCERRADO">
      <formula>NOT(ISERROR(SEARCH(("ENCERRADO"),(K767))))</formula>
    </cfRule>
  </conditionalFormatting>
  <conditionalFormatting sqref="K767">
    <cfRule type="containsText" dxfId="3169" priority="4464" operator="containsText" text="PROVIDÊNCIAS">
      <formula>NOT(ISERROR(SEARCH(("PROVIDÊNCIAS"),(K767))))</formula>
    </cfRule>
  </conditionalFormatting>
  <conditionalFormatting sqref="K767">
    <cfRule type="containsText" dxfId="3168" priority="4465" operator="containsText" text="URGENTE">
      <formula>NOT(ISERROR(SEARCH(("URGENTE"),(K767))))</formula>
    </cfRule>
  </conditionalFormatting>
  <conditionalFormatting sqref="K767">
    <cfRule type="containsText" dxfId="3167" priority="4466" operator="containsText" text="VIGENTE">
      <formula>NOT(ISERROR(SEARCH(("VIGENTE"),(K767))))</formula>
    </cfRule>
  </conditionalFormatting>
  <conditionalFormatting sqref="K767:L767 N767:P767">
    <cfRule type="containsText" dxfId="3166" priority="4467" operator="containsText" text="URGENTE">
      <formula>NOT(ISERROR(SEARCH(("URGENTE"),(K767))))</formula>
    </cfRule>
  </conditionalFormatting>
  <conditionalFormatting sqref="K767:L767 N767:P767">
    <cfRule type="containsText" dxfId="3165" priority="4468" operator="containsText" text="URGENTE">
      <formula>NOT(ISERROR(SEARCH(("URGENTE"),(K767))))</formula>
    </cfRule>
  </conditionalFormatting>
  <conditionalFormatting sqref="K767:L767 N767:P767">
    <cfRule type="containsText" dxfId="3164" priority="4469" operator="containsText" text="URGENTE">
      <formula>NOT(ISERROR(SEARCH(("URGENTE"),(K767))))</formula>
    </cfRule>
  </conditionalFormatting>
  <conditionalFormatting sqref="K767:L767 N767:P767">
    <cfRule type="containsText" dxfId="3163" priority="4470" operator="containsText" text="ENCERRADO">
      <formula>NOT(ISERROR(SEARCH(("ENCERRADO"),(K767))))</formula>
    </cfRule>
  </conditionalFormatting>
  <conditionalFormatting sqref="K767:L767 N767:P767">
    <cfRule type="containsText" dxfId="3162" priority="4471" operator="containsText" text="PROVIDÊNCIAS">
      <formula>NOT(ISERROR(SEARCH(("PROVIDÊNCIAS"),(K767))))</formula>
    </cfRule>
  </conditionalFormatting>
  <conditionalFormatting sqref="K767:L767 N767:P767">
    <cfRule type="containsText" dxfId="3161" priority="4472" operator="containsText" text="URGENTE">
      <formula>NOT(ISERROR(SEARCH(("URGENTE"),(K767))))</formula>
    </cfRule>
  </conditionalFormatting>
  <conditionalFormatting sqref="K767:L767 N767:P767">
    <cfRule type="containsText" dxfId="3160" priority="4473" operator="containsText" text="VIGENTE">
      <formula>NOT(ISERROR(SEARCH(("VIGENTE"),(K767))))</formula>
    </cfRule>
  </conditionalFormatting>
  <conditionalFormatting sqref="K661:K663">
    <cfRule type="containsText" dxfId="3159" priority="4474" operator="containsText" text="VIGENTE">
      <formula>NOT(ISERROR(SEARCH(("VIGENTE"),(K661))))</formula>
    </cfRule>
  </conditionalFormatting>
  <conditionalFormatting sqref="K661:K663">
    <cfRule type="containsText" dxfId="3158" priority="4475" operator="containsText" text="URGENTE">
      <formula>NOT(ISERROR(SEARCH(("URGENTE"),(K661))))</formula>
    </cfRule>
  </conditionalFormatting>
  <conditionalFormatting sqref="K661:K663">
    <cfRule type="containsText" dxfId="3157" priority="4476" operator="containsText" text="PROVIDÊNCIAS">
      <formula>NOT(ISERROR(SEARCH(("PROVIDÊNCIAS"),(K661))))</formula>
    </cfRule>
  </conditionalFormatting>
  <conditionalFormatting sqref="K661:K663">
    <cfRule type="containsText" dxfId="3156" priority="4477" operator="containsText" text="ENCERRADO">
      <formula>NOT(ISERROR(SEARCH(("ENCERRADO"),(K661))))</formula>
    </cfRule>
  </conditionalFormatting>
  <conditionalFormatting sqref="K661:K663">
    <cfRule type="containsText" dxfId="3155" priority="4478" operator="containsText" text="URGENTE">
      <formula>NOT(ISERROR(SEARCH(("URGENTE"),(K661))))</formula>
    </cfRule>
  </conditionalFormatting>
  <conditionalFormatting sqref="K661:K663">
    <cfRule type="containsText" dxfId="3154" priority="4479" operator="containsText" text="URGENTE">
      <formula>NOT(ISERROR(SEARCH(("URGENTE"),(K661))))</formula>
    </cfRule>
  </conditionalFormatting>
  <conditionalFormatting sqref="K661:K663">
    <cfRule type="containsText" dxfId="3153" priority="4480" operator="containsText" text="URGENTE">
      <formula>NOT(ISERROR(SEARCH(("URGENTE"),(K661))))</formula>
    </cfRule>
  </conditionalFormatting>
  <conditionalFormatting sqref="K661:K663">
    <cfRule type="containsText" dxfId="3152" priority="4481" operator="containsText" text="URGENTE">
      <formula>NOT(ISERROR(SEARCH(("URGENTE"),(K661))))</formula>
    </cfRule>
  </conditionalFormatting>
  <conditionalFormatting sqref="K661:K663">
    <cfRule type="containsText" dxfId="3151" priority="4482" operator="containsText" text="URGENTE">
      <formula>NOT(ISERROR(SEARCH(("URGENTE"),(K661))))</formula>
    </cfRule>
  </conditionalFormatting>
  <conditionalFormatting sqref="K661:K663">
    <cfRule type="containsText" dxfId="3150" priority="4483" operator="containsText" text="URGENTE">
      <formula>NOT(ISERROR(SEARCH(("URGENTE"),(K661))))</formula>
    </cfRule>
  </conditionalFormatting>
  <conditionalFormatting sqref="K661:K663">
    <cfRule type="containsText" dxfId="3149" priority="4484" operator="containsText" text="ENCERRADO">
      <formula>NOT(ISERROR(SEARCH(("ENCERRADO"),(K661))))</formula>
    </cfRule>
  </conditionalFormatting>
  <conditionalFormatting sqref="K661:K663">
    <cfRule type="containsText" dxfId="3148" priority="4485" operator="containsText" text="PROVIDÊNCIAS">
      <formula>NOT(ISERROR(SEARCH(("PROVIDÊNCIAS"),(K661))))</formula>
    </cfRule>
  </conditionalFormatting>
  <conditionalFormatting sqref="K661:K663">
    <cfRule type="containsText" dxfId="3147" priority="4486" operator="containsText" text="URGENTE">
      <formula>NOT(ISERROR(SEARCH(("URGENTE"),(K661))))</formula>
    </cfRule>
  </conditionalFormatting>
  <conditionalFormatting sqref="K661:K663">
    <cfRule type="containsText" dxfId="3146" priority="4487" operator="containsText" text="VIGENTE">
      <formula>NOT(ISERROR(SEARCH(("VIGENTE"),(K661))))</formula>
    </cfRule>
  </conditionalFormatting>
  <conditionalFormatting sqref="K661:K663">
    <cfRule type="containsText" dxfId="3145" priority="4488" operator="containsText" text="URGENTE">
      <formula>NOT(ISERROR(SEARCH(("URGENTE"),(K661))))</formula>
    </cfRule>
  </conditionalFormatting>
  <conditionalFormatting sqref="K661:K663">
    <cfRule type="containsText" dxfId="3144" priority="4489" operator="containsText" text="URGENTE">
      <formula>NOT(ISERROR(SEARCH(("URGENTE"),(K661))))</formula>
    </cfRule>
  </conditionalFormatting>
  <conditionalFormatting sqref="K661:K663">
    <cfRule type="containsText" dxfId="3143" priority="4490" operator="containsText" text="URGENTE">
      <formula>NOT(ISERROR(SEARCH(("URGENTE"),(K661))))</formula>
    </cfRule>
  </conditionalFormatting>
  <conditionalFormatting sqref="K661:K663">
    <cfRule type="containsText" dxfId="3142" priority="4491" operator="containsText" text="ENCERRADO">
      <formula>NOT(ISERROR(SEARCH(("ENCERRADO"),(K661))))</formula>
    </cfRule>
  </conditionalFormatting>
  <conditionalFormatting sqref="K661:K663">
    <cfRule type="containsText" dxfId="3141" priority="4492" operator="containsText" text="PROVIDÊNCIAS">
      <formula>NOT(ISERROR(SEARCH(("PROVIDÊNCIAS"),(K661))))</formula>
    </cfRule>
  </conditionalFormatting>
  <conditionalFormatting sqref="K661:K663">
    <cfRule type="containsText" dxfId="3140" priority="4493" operator="containsText" text="URGENTE">
      <formula>NOT(ISERROR(SEARCH(("URGENTE"),(K661))))</formula>
    </cfRule>
  </conditionalFormatting>
  <conditionalFormatting sqref="K661:K663">
    <cfRule type="containsText" dxfId="3139" priority="4494" operator="containsText" text="VIGENTE">
      <formula>NOT(ISERROR(SEARCH(("VIGENTE"),(K661))))</formula>
    </cfRule>
  </conditionalFormatting>
  <conditionalFormatting sqref="K466">
    <cfRule type="containsText" dxfId="3138" priority="4495" operator="containsText" text="VIGENTE">
      <formula>NOT(ISERROR(SEARCH(("VIGENTE"),(K466))))</formula>
    </cfRule>
  </conditionalFormatting>
  <conditionalFormatting sqref="K466">
    <cfRule type="containsText" dxfId="3137" priority="4496" operator="containsText" text="URGENTE">
      <formula>NOT(ISERROR(SEARCH(("URGENTE"),(K466))))</formula>
    </cfRule>
  </conditionalFormatting>
  <conditionalFormatting sqref="K466">
    <cfRule type="containsText" dxfId="3136" priority="4497" operator="containsText" text="PROVIDÊNCIAS">
      <formula>NOT(ISERROR(SEARCH(("PROVIDÊNCIAS"),(K466))))</formula>
    </cfRule>
  </conditionalFormatting>
  <conditionalFormatting sqref="K466">
    <cfRule type="containsText" dxfId="3135" priority="4498" operator="containsText" text="ENCERRADO">
      <formula>NOT(ISERROR(SEARCH(("ENCERRADO"),(K466))))</formula>
    </cfRule>
  </conditionalFormatting>
  <conditionalFormatting sqref="K466">
    <cfRule type="containsText" dxfId="3134" priority="4499" operator="containsText" text="URGENTE">
      <formula>NOT(ISERROR(SEARCH(("URGENTE"),(K466))))</formula>
    </cfRule>
  </conditionalFormatting>
  <conditionalFormatting sqref="K466">
    <cfRule type="containsText" dxfId="3133" priority="4500" operator="containsText" text="URGENTE">
      <formula>NOT(ISERROR(SEARCH(("URGENTE"),(K466))))</formula>
    </cfRule>
  </conditionalFormatting>
  <conditionalFormatting sqref="K466">
    <cfRule type="containsText" dxfId="3132" priority="4501" operator="containsText" text="URGENTE">
      <formula>NOT(ISERROR(SEARCH(("URGENTE"),(K466))))</formula>
    </cfRule>
  </conditionalFormatting>
  <conditionalFormatting sqref="K466">
    <cfRule type="containsText" dxfId="3131" priority="4502" operator="containsText" text="URGENTE">
      <formula>NOT(ISERROR(SEARCH(("URGENTE"),(K466))))</formula>
    </cfRule>
  </conditionalFormatting>
  <conditionalFormatting sqref="K466">
    <cfRule type="containsText" dxfId="3130" priority="4503" operator="containsText" text="URGENTE">
      <formula>NOT(ISERROR(SEARCH(("URGENTE"),(K466))))</formula>
    </cfRule>
  </conditionalFormatting>
  <conditionalFormatting sqref="K466">
    <cfRule type="containsText" dxfId="3129" priority="4504" operator="containsText" text="URGENTE">
      <formula>NOT(ISERROR(SEARCH(("URGENTE"),(K466))))</formula>
    </cfRule>
  </conditionalFormatting>
  <conditionalFormatting sqref="K466">
    <cfRule type="containsText" dxfId="3128" priority="4505" operator="containsText" text="ENCERRADO">
      <formula>NOT(ISERROR(SEARCH(("ENCERRADO"),(K466))))</formula>
    </cfRule>
  </conditionalFormatting>
  <conditionalFormatting sqref="K466">
    <cfRule type="containsText" dxfId="3127" priority="4506" operator="containsText" text="PROVIDÊNCIAS">
      <formula>NOT(ISERROR(SEARCH(("PROVIDÊNCIAS"),(K466))))</formula>
    </cfRule>
  </conditionalFormatting>
  <conditionalFormatting sqref="K466">
    <cfRule type="containsText" dxfId="3126" priority="4507" operator="containsText" text="URGENTE">
      <formula>NOT(ISERROR(SEARCH(("URGENTE"),(K466))))</formula>
    </cfRule>
  </conditionalFormatting>
  <conditionalFormatting sqref="K466">
    <cfRule type="containsText" dxfId="3125" priority="4508" operator="containsText" text="VIGENTE">
      <formula>NOT(ISERROR(SEARCH(("VIGENTE"),(K466))))</formula>
    </cfRule>
  </conditionalFormatting>
  <conditionalFormatting sqref="K466 L466 N466:P466">
    <cfRule type="containsText" dxfId="3124" priority="4509" operator="containsText" text="URGENTE">
      <formula>NOT(ISERROR(SEARCH(("URGENTE"),(K466))))</formula>
    </cfRule>
  </conditionalFormatting>
  <conditionalFormatting sqref="K466 L466 N466:P466">
    <cfRule type="containsText" dxfId="3123" priority="4510" operator="containsText" text="URGENTE">
      <formula>NOT(ISERROR(SEARCH(("URGENTE"),(K466))))</formula>
    </cfRule>
  </conditionalFormatting>
  <conditionalFormatting sqref="K466 L466 N466:P466">
    <cfRule type="containsText" dxfId="3122" priority="4511" operator="containsText" text="URGENTE">
      <formula>NOT(ISERROR(SEARCH(("URGENTE"),(K466))))</formula>
    </cfRule>
  </conditionalFormatting>
  <conditionalFormatting sqref="K466 L466 N466:P466">
    <cfRule type="containsText" dxfId="3121" priority="4512" operator="containsText" text="ENCERRADO">
      <formula>NOT(ISERROR(SEARCH(("ENCERRADO"),(K466))))</formula>
    </cfRule>
  </conditionalFormatting>
  <conditionalFormatting sqref="K466 L466 N466:P466">
    <cfRule type="containsText" dxfId="3120" priority="4513" operator="containsText" text="PROVIDÊNCIAS">
      <formula>NOT(ISERROR(SEARCH(("PROVIDÊNCIAS"),(K466))))</formula>
    </cfRule>
  </conditionalFormatting>
  <conditionalFormatting sqref="K466 L466 N466:P466">
    <cfRule type="containsText" dxfId="3119" priority="4514" operator="containsText" text="URGENTE">
      <formula>NOT(ISERROR(SEARCH(("URGENTE"),(K466))))</formula>
    </cfRule>
  </conditionalFormatting>
  <conditionalFormatting sqref="K466 L466 N466:P466">
    <cfRule type="containsText" dxfId="3118" priority="4515" operator="containsText" text="VIGENTE">
      <formula>NOT(ISERROR(SEARCH(("VIGENTE"),(K466))))</formula>
    </cfRule>
  </conditionalFormatting>
  <conditionalFormatting sqref="K426:K427">
    <cfRule type="containsText" dxfId="3117" priority="4516" operator="containsText" text="VIGENTE">
      <formula>NOT(ISERROR(SEARCH(("VIGENTE"),(K426))))</formula>
    </cfRule>
  </conditionalFormatting>
  <conditionalFormatting sqref="K426:K427">
    <cfRule type="containsText" dxfId="3116" priority="4517" operator="containsText" text="URGENTE">
      <formula>NOT(ISERROR(SEARCH(("URGENTE"),(K426))))</formula>
    </cfRule>
  </conditionalFormatting>
  <conditionalFormatting sqref="K426:K427">
    <cfRule type="containsText" dxfId="3115" priority="4518" operator="containsText" text="PROVIDÊNCIAS">
      <formula>NOT(ISERROR(SEARCH(("PROVIDÊNCIAS"),(K426))))</formula>
    </cfRule>
  </conditionalFormatting>
  <conditionalFormatting sqref="K426:K427">
    <cfRule type="containsText" dxfId="3114" priority="4519" operator="containsText" text="ENCERRADO">
      <formula>NOT(ISERROR(SEARCH(("ENCERRADO"),(K426))))</formula>
    </cfRule>
  </conditionalFormatting>
  <conditionalFormatting sqref="K426:K427">
    <cfRule type="containsText" dxfId="3113" priority="4520" operator="containsText" text="URGENTE">
      <formula>NOT(ISERROR(SEARCH(("URGENTE"),(K426))))</formula>
    </cfRule>
  </conditionalFormatting>
  <conditionalFormatting sqref="K426:K427">
    <cfRule type="containsText" dxfId="3112" priority="4521" operator="containsText" text="URGENTE">
      <formula>NOT(ISERROR(SEARCH(("URGENTE"),(K426))))</formula>
    </cfRule>
  </conditionalFormatting>
  <conditionalFormatting sqref="K426:K427">
    <cfRule type="containsText" dxfId="3111" priority="4522" operator="containsText" text="URGENTE">
      <formula>NOT(ISERROR(SEARCH(("URGENTE"),(K426))))</formula>
    </cfRule>
  </conditionalFormatting>
  <conditionalFormatting sqref="K426:K427">
    <cfRule type="containsText" dxfId="3110" priority="4523" operator="containsText" text="URGENTE">
      <formula>NOT(ISERROR(SEARCH(("URGENTE"),(K426))))</formula>
    </cfRule>
  </conditionalFormatting>
  <conditionalFormatting sqref="K426:K427">
    <cfRule type="containsText" dxfId="3109" priority="4524" operator="containsText" text="URGENTE">
      <formula>NOT(ISERROR(SEARCH(("URGENTE"),(K426))))</formula>
    </cfRule>
  </conditionalFormatting>
  <conditionalFormatting sqref="K426:K427">
    <cfRule type="containsText" dxfId="3108" priority="4525" operator="containsText" text="URGENTE">
      <formula>NOT(ISERROR(SEARCH(("URGENTE"),(K426))))</formula>
    </cfRule>
  </conditionalFormatting>
  <conditionalFormatting sqref="K426:K427">
    <cfRule type="containsText" dxfId="3107" priority="4526" operator="containsText" text="ENCERRADO">
      <formula>NOT(ISERROR(SEARCH(("ENCERRADO"),(K426))))</formula>
    </cfRule>
  </conditionalFormatting>
  <conditionalFormatting sqref="K426:K427">
    <cfRule type="containsText" dxfId="3106" priority="4527" operator="containsText" text="PROVIDÊNCIAS">
      <formula>NOT(ISERROR(SEARCH(("PROVIDÊNCIAS"),(K426))))</formula>
    </cfRule>
  </conditionalFormatting>
  <conditionalFormatting sqref="K426:K427">
    <cfRule type="containsText" dxfId="3105" priority="4528" operator="containsText" text="URGENTE">
      <formula>NOT(ISERROR(SEARCH(("URGENTE"),(K426))))</formula>
    </cfRule>
  </conditionalFormatting>
  <conditionalFormatting sqref="K426:K427">
    <cfRule type="containsText" dxfId="3104" priority="4529" operator="containsText" text="VIGENTE">
      <formula>NOT(ISERROR(SEARCH(("VIGENTE"),(K426))))</formula>
    </cfRule>
  </conditionalFormatting>
  <conditionalFormatting sqref="K426:K427">
    <cfRule type="containsText" dxfId="3103" priority="4530" operator="containsText" text="URGENTE">
      <formula>NOT(ISERROR(SEARCH(("URGENTE"),(K426))))</formula>
    </cfRule>
  </conditionalFormatting>
  <conditionalFormatting sqref="K426:K427">
    <cfRule type="containsText" dxfId="3102" priority="4531" operator="containsText" text="URGENTE">
      <formula>NOT(ISERROR(SEARCH(("URGENTE"),(K426))))</formula>
    </cfRule>
  </conditionalFormatting>
  <conditionalFormatting sqref="K426:K427">
    <cfRule type="containsText" dxfId="3101" priority="4532" operator="containsText" text="URGENTE">
      <formula>NOT(ISERROR(SEARCH(("URGENTE"),(K426))))</formula>
    </cfRule>
  </conditionalFormatting>
  <conditionalFormatting sqref="K426:K427">
    <cfRule type="containsText" dxfId="3100" priority="4533" operator="containsText" text="ENCERRADO">
      <formula>NOT(ISERROR(SEARCH(("ENCERRADO"),(K426))))</formula>
    </cfRule>
  </conditionalFormatting>
  <conditionalFormatting sqref="K426:K427">
    <cfRule type="containsText" dxfId="3099" priority="4534" operator="containsText" text="PROVIDÊNCIAS">
      <formula>NOT(ISERROR(SEARCH(("PROVIDÊNCIAS"),(K426))))</formula>
    </cfRule>
  </conditionalFormatting>
  <conditionalFormatting sqref="K426:K427">
    <cfRule type="containsText" dxfId="3098" priority="4535" operator="containsText" text="URGENTE">
      <formula>NOT(ISERROR(SEARCH(("URGENTE"),(K426))))</formula>
    </cfRule>
  </conditionalFormatting>
  <conditionalFormatting sqref="K426:K427">
    <cfRule type="containsText" dxfId="3097" priority="4536" operator="containsText" text="VIGENTE">
      <formula>NOT(ISERROR(SEARCH(("VIGENTE"),(K426))))</formula>
    </cfRule>
  </conditionalFormatting>
  <conditionalFormatting sqref="K431">
    <cfRule type="containsText" dxfId="3096" priority="4537" operator="containsText" text="VIGENTE">
      <formula>NOT(ISERROR(SEARCH(("VIGENTE"),(K431))))</formula>
    </cfRule>
  </conditionalFormatting>
  <conditionalFormatting sqref="K431">
    <cfRule type="containsText" dxfId="3095" priority="4538" operator="containsText" text="URGENTE">
      <formula>NOT(ISERROR(SEARCH(("URGENTE"),(K431))))</formula>
    </cfRule>
  </conditionalFormatting>
  <conditionalFormatting sqref="K431">
    <cfRule type="containsText" dxfId="3094" priority="4539" operator="containsText" text="PROVIDÊNCIAS">
      <formula>NOT(ISERROR(SEARCH(("PROVIDÊNCIAS"),(K431))))</formula>
    </cfRule>
  </conditionalFormatting>
  <conditionalFormatting sqref="K431">
    <cfRule type="containsText" dxfId="3093" priority="4540" operator="containsText" text="ENCERRADO">
      <formula>NOT(ISERROR(SEARCH(("ENCERRADO"),(K431))))</formula>
    </cfRule>
  </conditionalFormatting>
  <conditionalFormatting sqref="K431">
    <cfRule type="containsText" dxfId="3092" priority="4541" operator="containsText" text="URGENTE">
      <formula>NOT(ISERROR(SEARCH(("URGENTE"),(K431))))</formula>
    </cfRule>
  </conditionalFormatting>
  <conditionalFormatting sqref="K431">
    <cfRule type="containsText" dxfId="3091" priority="4542" operator="containsText" text="URGENTE">
      <formula>NOT(ISERROR(SEARCH(("URGENTE"),(K431))))</formula>
    </cfRule>
  </conditionalFormatting>
  <conditionalFormatting sqref="K431">
    <cfRule type="containsText" dxfId="3090" priority="4543" operator="containsText" text="URGENTE">
      <formula>NOT(ISERROR(SEARCH(("URGENTE"),(K431))))</formula>
    </cfRule>
  </conditionalFormatting>
  <conditionalFormatting sqref="K431">
    <cfRule type="containsText" dxfId="3089" priority="4544" operator="containsText" text="URGENTE">
      <formula>NOT(ISERROR(SEARCH(("URGENTE"),(K431))))</formula>
    </cfRule>
  </conditionalFormatting>
  <conditionalFormatting sqref="K431">
    <cfRule type="containsText" dxfId="3088" priority="4545" operator="containsText" text="URGENTE">
      <formula>NOT(ISERROR(SEARCH(("URGENTE"),(K431))))</formula>
    </cfRule>
  </conditionalFormatting>
  <conditionalFormatting sqref="K431">
    <cfRule type="containsText" dxfId="3087" priority="4546" operator="containsText" text="URGENTE">
      <formula>NOT(ISERROR(SEARCH(("URGENTE"),(K431))))</formula>
    </cfRule>
  </conditionalFormatting>
  <conditionalFormatting sqref="K431">
    <cfRule type="containsText" dxfId="3086" priority="4547" operator="containsText" text="ENCERRADO">
      <formula>NOT(ISERROR(SEARCH(("ENCERRADO"),(K431))))</formula>
    </cfRule>
  </conditionalFormatting>
  <conditionalFormatting sqref="K431">
    <cfRule type="containsText" dxfId="3085" priority="4548" operator="containsText" text="PROVIDÊNCIAS">
      <formula>NOT(ISERROR(SEARCH(("PROVIDÊNCIAS"),(K431))))</formula>
    </cfRule>
  </conditionalFormatting>
  <conditionalFormatting sqref="K431">
    <cfRule type="containsText" dxfId="3084" priority="4549" operator="containsText" text="URGENTE">
      <formula>NOT(ISERROR(SEARCH(("URGENTE"),(K431))))</formula>
    </cfRule>
  </conditionalFormatting>
  <conditionalFormatting sqref="K431">
    <cfRule type="containsText" dxfId="3083" priority="4550" operator="containsText" text="VIGENTE">
      <formula>NOT(ISERROR(SEARCH(("VIGENTE"),(K431))))</formula>
    </cfRule>
  </conditionalFormatting>
  <conditionalFormatting sqref="K431 L431 N431:Q431">
    <cfRule type="containsText" dxfId="3082" priority="4551" operator="containsText" text="VIGENTE">
      <formula>NOT(ISERROR(SEARCH(("VIGENTE"),(K431))))</formula>
    </cfRule>
  </conditionalFormatting>
  <conditionalFormatting sqref="K431 L431 N431:Q431">
    <cfRule type="containsText" dxfId="3081" priority="4552" operator="containsText" text="URGENTE">
      <formula>NOT(ISERROR(SEARCH(("URGENTE"),(K431))))</formula>
    </cfRule>
  </conditionalFormatting>
  <conditionalFormatting sqref="K431 L431 N431:Q431">
    <cfRule type="containsText" dxfId="3080" priority="4553" operator="containsText" text="PROVIDÊNCIAS">
      <formula>NOT(ISERROR(SEARCH(("PROVIDÊNCIAS"),(K431))))</formula>
    </cfRule>
  </conditionalFormatting>
  <conditionalFormatting sqref="K431 L431 N431:Q431">
    <cfRule type="containsText" dxfId="3079" priority="4554" operator="containsText" text="ENCERRADO">
      <formula>NOT(ISERROR(SEARCH(("ENCERRADO"),(K431))))</formula>
    </cfRule>
  </conditionalFormatting>
  <conditionalFormatting sqref="K431 L431 N431:Q431">
    <cfRule type="containsText" dxfId="3078" priority="4555" operator="containsText" text="URGENTE">
      <formula>NOT(ISERROR(SEARCH(("URGENTE"),(K431))))</formula>
    </cfRule>
  </conditionalFormatting>
  <conditionalFormatting sqref="K431 L431 N431:Q431">
    <cfRule type="containsText" dxfId="3077" priority="4556" operator="containsText" text="URGENTE">
      <formula>NOT(ISERROR(SEARCH(("URGENTE"),(K431))))</formula>
    </cfRule>
  </conditionalFormatting>
  <conditionalFormatting sqref="K431 L431 N431:Q431">
    <cfRule type="containsText" dxfId="3076" priority="4557" operator="containsText" text="URGENTE">
      <formula>NOT(ISERROR(SEARCH(("URGENTE"),(K431))))</formula>
    </cfRule>
  </conditionalFormatting>
  <conditionalFormatting sqref="K1259">
    <cfRule type="containsText" dxfId="3075" priority="4558" operator="containsText" text="VIGENTE">
      <formula>NOT(ISERROR(SEARCH(("VIGENTE"),(K1259))))</formula>
    </cfRule>
  </conditionalFormatting>
  <conditionalFormatting sqref="K1259">
    <cfRule type="containsText" dxfId="3074" priority="4559" operator="containsText" text="URGENTE">
      <formula>NOT(ISERROR(SEARCH(("URGENTE"),(K1259))))</formula>
    </cfRule>
  </conditionalFormatting>
  <conditionalFormatting sqref="K1259">
    <cfRule type="containsText" dxfId="3073" priority="4560" operator="containsText" text="PROVIDÊNCIAS">
      <formula>NOT(ISERROR(SEARCH(("PROVIDÊNCIAS"),(K1259))))</formula>
    </cfRule>
  </conditionalFormatting>
  <conditionalFormatting sqref="K1259">
    <cfRule type="containsText" dxfId="3072" priority="4561" operator="containsText" text="ENCERRADO">
      <formula>NOT(ISERROR(SEARCH(("ENCERRADO"),(K1259))))</formula>
    </cfRule>
  </conditionalFormatting>
  <conditionalFormatting sqref="K1259">
    <cfRule type="containsText" dxfId="3071" priority="4562" operator="containsText" text="URGENTE">
      <formula>NOT(ISERROR(SEARCH(("URGENTE"),(K1259))))</formula>
    </cfRule>
  </conditionalFormatting>
  <conditionalFormatting sqref="K1259">
    <cfRule type="containsText" dxfId="3070" priority="4563" operator="containsText" text="URGENTE">
      <formula>NOT(ISERROR(SEARCH(("URGENTE"),(K1259))))</formula>
    </cfRule>
  </conditionalFormatting>
  <conditionalFormatting sqref="K1259">
    <cfRule type="containsText" dxfId="3069" priority="4564" operator="containsText" text="URGENTE">
      <formula>NOT(ISERROR(SEARCH(("URGENTE"),(K1259))))</formula>
    </cfRule>
  </conditionalFormatting>
  <conditionalFormatting sqref="K1259">
    <cfRule type="containsText" dxfId="3068" priority="4565" operator="containsText" text="VIGENTE">
      <formula>NOT(ISERROR(SEARCH(("VIGENTE"),(K1259))))</formula>
    </cfRule>
  </conditionalFormatting>
  <conditionalFormatting sqref="K1259">
    <cfRule type="containsText" dxfId="3067" priority="4566" operator="containsText" text="URGENTE">
      <formula>NOT(ISERROR(SEARCH(("URGENTE"),(K1259))))</formula>
    </cfRule>
  </conditionalFormatting>
  <conditionalFormatting sqref="K1259">
    <cfRule type="containsText" dxfId="3066" priority="4567" operator="containsText" text="PROVIDÊNCIAS">
      <formula>NOT(ISERROR(SEARCH(("PROVIDÊNCIAS"),(K1259))))</formula>
    </cfRule>
  </conditionalFormatting>
  <conditionalFormatting sqref="K1259">
    <cfRule type="containsText" dxfId="3065" priority="4568" operator="containsText" text="ENCERRADO">
      <formula>NOT(ISERROR(SEARCH(("ENCERRADO"),(K1259))))</formula>
    </cfRule>
  </conditionalFormatting>
  <conditionalFormatting sqref="K1259">
    <cfRule type="containsText" dxfId="3064" priority="4569" operator="containsText" text="URGENTE">
      <formula>NOT(ISERROR(SEARCH(("URGENTE"),(K1259))))</formula>
    </cfRule>
  </conditionalFormatting>
  <conditionalFormatting sqref="K1259">
    <cfRule type="containsText" dxfId="3063" priority="4570" operator="containsText" text="URGENTE">
      <formula>NOT(ISERROR(SEARCH(("URGENTE"),(K1259))))</formula>
    </cfRule>
  </conditionalFormatting>
  <conditionalFormatting sqref="K1259">
    <cfRule type="containsText" dxfId="3062" priority="4571" operator="containsText" text="URGENTE">
      <formula>NOT(ISERROR(SEARCH(("URGENTE"),(K1259))))</formula>
    </cfRule>
  </conditionalFormatting>
  <conditionalFormatting sqref="K1259">
    <cfRule type="containsText" dxfId="3061" priority="4572" operator="containsText" text="URGENTE">
      <formula>NOT(ISERROR(SEARCH(("URGENTE"),(K1259))))</formula>
    </cfRule>
  </conditionalFormatting>
  <conditionalFormatting sqref="K1259">
    <cfRule type="containsText" dxfId="3060" priority="4573" operator="containsText" text="URGENTE">
      <formula>NOT(ISERROR(SEARCH(("URGENTE"),(K1259))))</formula>
    </cfRule>
  </conditionalFormatting>
  <conditionalFormatting sqref="K1259">
    <cfRule type="containsText" dxfId="3059" priority="4574" operator="containsText" text="URGENTE">
      <formula>NOT(ISERROR(SEARCH(("URGENTE"),(K1259))))</formula>
    </cfRule>
  </conditionalFormatting>
  <conditionalFormatting sqref="K1259">
    <cfRule type="containsText" dxfId="3058" priority="4575" operator="containsText" text="ENCERRADO">
      <formula>NOT(ISERROR(SEARCH(("ENCERRADO"),(K1259))))</formula>
    </cfRule>
  </conditionalFormatting>
  <conditionalFormatting sqref="K1259">
    <cfRule type="containsText" dxfId="3057" priority="4576" operator="containsText" text="PROVIDÊNCIAS">
      <formula>NOT(ISERROR(SEARCH(("PROVIDÊNCIAS"),(K1259))))</formula>
    </cfRule>
  </conditionalFormatting>
  <conditionalFormatting sqref="K1259">
    <cfRule type="containsText" dxfId="3056" priority="4577" operator="containsText" text="URGENTE">
      <formula>NOT(ISERROR(SEARCH(("URGENTE"),(K1259))))</formula>
    </cfRule>
  </conditionalFormatting>
  <conditionalFormatting sqref="K1259">
    <cfRule type="containsText" dxfId="3055" priority="4578" operator="containsText" text="VIGENTE">
      <formula>NOT(ISERROR(SEARCH(("VIGENTE"),(K1259))))</formula>
    </cfRule>
  </conditionalFormatting>
  <conditionalFormatting sqref="K962:K963 L963 O963:P963">
    <cfRule type="containsText" dxfId="3054" priority="4579" operator="containsText" text="URGENTE">
      <formula>NOT(ISERROR(SEARCH(("URGENTE"),(K962))))</formula>
    </cfRule>
  </conditionalFormatting>
  <conditionalFormatting sqref="K962:K963 L963 O963:P963">
    <cfRule type="containsText" dxfId="3053" priority="4580" operator="containsText" text="URGENTE">
      <formula>NOT(ISERROR(SEARCH(("URGENTE"),(K962))))</formula>
    </cfRule>
  </conditionalFormatting>
  <conditionalFormatting sqref="K962:K963 L963 O963:P963">
    <cfRule type="containsText" dxfId="3052" priority="4581" operator="containsText" text="URGENTE">
      <formula>NOT(ISERROR(SEARCH(("URGENTE"),(K962))))</formula>
    </cfRule>
  </conditionalFormatting>
  <conditionalFormatting sqref="K962:K963 L963 O963:P963">
    <cfRule type="containsText" dxfId="3051" priority="4582" operator="containsText" text="ENCERRADO">
      <formula>NOT(ISERROR(SEARCH(("ENCERRADO"),(K962))))</formula>
    </cfRule>
  </conditionalFormatting>
  <conditionalFormatting sqref="K962:K963 L963 O963:P963">
    <cfRule type="containsText" dxfId="3050" priority="4583" operator="containsText" text="PROVIDÊNCIAS">
      <formula>NOT(ISERROR(SEARCH(("PROVIDÊNCIAS"),(K962))))</formula>
    </cfRule>
  </conditionalFormatting>
  <conditionalFormatting sqref="K962:K963 L963 O963:P963">
    <cfRule type="containsText" dxfId="3049" priority="4584" operator="containsText" text="URGENTE">
      <formula>NOT(ISERROR(SEARCH(("URGENTE"),(K962))))</formula>
    </cfRule>
  </conditionalFormatting>
  <conditionalFormatting sqref="K962:K963 L963 O963:P963">
    <cfRule type="containsText" dxfId="3048" priority="4585" operator="containsText" text="VIGENTE">
      <formula>NOT(ISERROR(SEARCH(("VIGENTE"),(K962))))</formula>
    </cfRule>
  </conditionalFormatting>
  <conditionalFormatting sqref="K962:K963">
    <cfRule type="containsText" dxfId="3047" priority="4586" operator="containsText" text="VIGENTE">
      <formula>NOT(ISERROR(SEARCH(("VIGENTE"),(K962))))</formula>
    </cfRule>
  </conditionalFormatting>
  <conditionalFormatting sqref="K962:K963">
    <cfRule type="containsText" dxfId="3046" priority="4587" operator="containsText" text="URGENTE">
      <formula>NOT(ISERROR(SEARCH(("URGENTE"),(K962))))</formula>
    </cfRule>
  </conditionalFormatting>
  <conditionalFormatting sqref="K962:K963">
    <cfRule type="containsText" dxfId="3045" priority="4588" operator="containsText" text="PROVIDÊNCIAS">
      <formula>NOT(ISERROR(SEARCH(("PROVIDÊNCIAS"),(K962))))</formula>
    </cfRule>
  </conditionalFormatting>
  <conditionalFormatting sqref="K962:K963">
    <cfRule type="containsText" dxfId="3044" priority="4589" operator="containsText" text="ENCERRADO">
      <formula>NOT(ISERROR(SEARCH(("ENCERRADO"),(K962))))</formula>
    </cfRule>
  </conditionalFormatting>
  <conditionalFormatting sqref="K962:K963">
    <cfRule type="containsText" dxfId="3043" priority="4590" operator="containsText" text="URGENTE">
      <formula>NOT(ISERROR(SEARCH(("URGENTE"),(K962))))</formula>
    </cfRule>
  </conditionalFormatting>
  <conditionalFormatting sqref="K962:K963">
    <cfRule type="containsText" dxfId="3042" priority="4591" operator="containsText" text="URGENTE">
      <formula>NOT(ISERROR(SEARCH(("URGENTE"),(K962))))</formula>
    </cfRule>
  </conditionalFormatting>
  <conditionalFormatting sqref="K962:K963">
    <cfRule type="containsText" dxfId="3041" priority="4592" operator="containsText" text="URGENTE">
      <formula>NOT(ISERROR(SEARCH(("URGENTE"),(K962))))</formula>
    </cfRule>
  </conditionalFormatting>
  <conditionalFormatting sqref="K962:K963">
    <cfRule type="containsText" dxfId="3040" priority="4593" operator="containsText" text="URGENTE">
      <formula>NOT(ISERROR(SEARCH(("URGENTE"),(K962))))</formula>
    </cfRule>
  </conditionalFormatting>
  <conditionalFormatting sqref="K962:K963">
    <cfRule type="containsText" dxfId="3039" priority="4594" operator="containsText" text="URGENTE">
      <formula>NOT(ISERROR(SEARCH(("URGENTE"),(K962))))</formula>
    </cfRule>
  </conditionalFormatting>
  <conditionalFormatting sqref="K962:K963">
    <cfRule type="containsText" dxfId="3038" priority="4595" operator="containsText" text="URGENTE">
      <formula>NOT(ISERROR(SEARCH(("URGENTE"),(K962))))</formula>
    </cfRule>
  </conditionalFormatting>
  <conditionalFormatting sqref="K962:K963">
    <cfRule type="containsText" dxfId="3037" priority="4596" operator="containsText" text="ENCERRADO">
      <formula>NOT(ISERROR(SEARCH(("ENCERRADO"),(K962))))</formula>
    </cfRule>
  </conditionalFormatting>
  <conditionalFormatting sqref="K962:K963">
    <cfRule type="containsText" dxfId="3036" priority="4597" operator="containsText" text="PROVIDÊNCIAS">
      <formula>NOT(ISERROR(SEARCH(("PROVIDÊNCIAS"),(K962))))</formula>
    </cfRule>
  </conditionalFormatting>
  <conditionalFormatting sqref="K962:K963">
    <cfRule type="containsText" dxfId="3035" priority="4598" operator="containsText" text="URGENTE">
      <formula>NOT(ISERROR(SEARCH(("URGENTE"),(K962))))</formula>
    </cfRule>
  </conditionalFormatting>
  <conditionalFormatting sqref="K962:K963">
    <cfRule type="containsText" dxfId="3034" priority="4599" operator="containsText" text="VIGENTE">
      <formula>NOT(ISERROR(SEARCH(("VIGENTE"),(K962))))</formula>
    </cfRule>
  </conditionalFormatting>
  <conditionalFormatting sqref="K1126">
    <cfRule type="containsText" dxfId="3033" priority="4600" operator="containsText" text="URGENTE">
      <formula>NOT(ISERROR(SEARCH(("URGENTE"),(K1126))))</formula>
    </cfRule>
  </conditionalFormatting>
  <conditionalFormatting sqref="K1126">
    <cfRule type="containsText" dxfId="3032" priority="4601" operator="containsText" text="URGENTE">
      <formula>NOT(ISERROR(SEARCH(("URGENTE"),(K1126))))</formula>
    </cfRule>
  </conditionalFormatting>
  <conditionalFormatting sqref="K1126">
    <cfRule type="containsText" dxfId="3031" priority="4602" operator="containsText" text="URGENTE">
      <formula>NOT(ISERROR(SEARCH(("URGENTE"),(K1126))))</formula>
    </cfRule>
  </conditionalFormatting>
  <conditionalFormatting sqref="K1126">
    <cfRule type="containsText" dxfId="3030" priority="4603" operator="containsText" text="ENCERRADO">
      <formula>NOT(ISERROR(SEARCH(("ENCERRADO"),(K1126))))</formula>
    </cfRule>
  </conditionalFormatting>
  <conditionalFormatting sqref="K1126">
    <cfRule type="containsText" dxfId="3029" priority="4604" operator="containsText" text="PROVIDÊNCIAS">
      <formula>NOT(ISERROR(SEARCH(("PROVIDÊNCIAS"),(K1126))))</formula>
    </cfRule>
  </conditionalFormatting>
  <conditionalFormatting sqref="K1126">
    <cfRule type="containsText" dxfId="3028" priority="4605" operator="containsText" text="URGENTE">
      <formula>NOT(ISERROR(SEARCH(("URGENTE"),(K1126))))</formula>
    </cfRule>
  </conditionalFormatting>
  <conditionalFormatting sqref="K1126">
    <cfRule type="containsText" dxfId="3027" priority="4606" operator="containsText" text="VIGENTE">
      <formula>NOT(ISERROR(SEARCH(("VIGENTE"),(K1126))))</formula>
    </cfRule>
  </conditionalFormatting>
  <conditionalFormatting sqref="K1126">
    <cfRule type="containsText" dxfId="3026" priority="4607" operator="containsText" text="VIGENTE">
      <formula>NOT(ISERROR(SEARCH(("VIGENTE"),(K1126))))</formula>
    </cfRule>
  </conditionalFormatting>
  <conditionalFormatting sqref="K1126">
    <cfRule type="containsText" dxfId="3025" priority="4608" operator="containsText" text="URGENTE">
      <formula>NOT(ISERROR(SEARCH(("URGENTE"),(K1126))))</formula>
    </cfRule>
  </conditionalFormatting>
  <conditionalFormatting sqref="K1126">
    <cfRule type="containsText" dxfId="3024" priority="4609" operator="containsText" text="PROVIDÊNCIAS">
      <formula>NOT(ISERROR(SEARCH(("PROVIDÊNCIAS"),(K1126))))</formula>
    </cfRule>
  </conditionalFormatting>
  <conditionalFormatting sqref="K1126">
    <cfRule type="containsText" dxfId="3023" priority="4610" operator="containsText" text="ENCERRADO">
      <formula>NOT(ISERROR(SEARCH(("ENCERRADO"),(K1126))))</formula>
    </cfRule>
  </conditionalFormatting>
  <conditionalFormatting sqref="K1126">
    <cfRule type="containsText" dxfId="3022" priority="4611" operator="containsText" text="URGENTE">
      <formula>NOT(ISERROR(SEARCH(("URGENTE"),(K1126))))</formula>
    </cfRule>
  </conditionalFormatting>
  <conditionalFormatting sqref="K1126">
    <cfRule type="containsText" dxfId="3021" priority="4612" operator="containsText" text="URGENTE">
      <formula>NOT(ISERROR(SEARCH(("URGENTE"),(K1126))))</formula>
    </cfRule>
  </conditionalFormatting>
  <conditionalFormatting sqref="K1126">
    <cfRule type="containsText" dxfId="3020" priority="4613" operator="containsText" text="URGENTE">
      <formula>NOT(ISERROR(SEARCH(("URGENTE"),(K1126))))</formula>
    </cfRule>
  </conditionalFormatting>
  <conditionalFormatting sqref="K1126">
    <cfRule type="containsText" dxfId="3019" priority="4614" operator="containsText" text="URGENTE">
      <formula>NOT(ISERROR(SEARCH(("URGENTE"),(K1126))))</formula>
    </cfRule>
  </conditionalFormatting>
  <conditionalFormatting sqref="K1126">
    <cfRule type="containsText" dxfId="3018" priority="4615" operator="containsText" text="URGENTE">
      <formula>NOT(ISERROR(SEARCH(("URGENTE"),(K1126))))</formula>
    </cfRule>
  </conditionalFormatting>
  <conditionalFormatting sqref="K1126">
    <cfRule type="containsText" dxfId="3017" priority="4616" operator="containsText" text="URGENTE">
      <formula>NOT(ISERROR(SEARCH(("URGENTE"),(K1126))))</formula>
    </cfRule>
  </conditionalFormatting>
  <conditionalFormatting sqref="K1126">
    <cfRule type="containsText" dxfId="3016" priority="4617" operator="containsText" text="ENCERRADO">
      <formula>NOT(ISERROR(SEARCH(("ENCERRADO"),(K1126))))</formula>
    </cfRule>
  </conditionalFormatting>
  <conditionalFormatting sqref="K1126">
    <cfRule type="containsText" dxfId="3015" priority="4618" operator="containsText" text="PROVIDÊNCIAS">
      <formula>NOT(ISERROR(SEARCH(("PROVIDÊNCIAS"),(K1126))))</formula>
    </cfRule>
  </conditionalFormatting>
  <conditionalFormatting sqref="K1126">
    <cfRule type="containsText" dxfId="3014" priority="4619" operator="containsText" text="URGENTE">
      <formula>NOT(ISERROR(SEARCH(("URGENTE"),(K1126))))</formula>
    </cfRule>
  </conditionalFormatting>
  <conditionalFormatting sqref="K1126">
    <cfRule type="containsText" dxfId="3013" priority="4620" operator="containsText" text="VIGENTE">
      <formula>NOT(ISERROR(SEARCH(("VIGENTE"),(K1126))))</formula>
    </cfRule>
  </conditionalFormatting>
  <conditionalFormatting sqref="K896:K897">
    <cfRule type="containsText" dxfId="3012" priority="4621" operator="containsText" text="URGENTE">
      <formula>NOT(ISERROR(SEARCH(("URGENTE"),(K896))))</formula>
    </cfRule>
  </conditionalFormatting>
  <conditionalFormatting sqref="K896:K897">
    <cfRule type="containsText" dxfId="3011" priority="4622" operator="containsText" text="URGENTE">
      <formula>NOT(ISERROR(SEARCH(("URGENTE"),(K896))))</formula>
    </cfRule>
  </conditionalFormatting>
  <conditionalFormatting sqref="K896:K897">
    <cfRule type="containsText" dxfId="3010" priority="4623" operator="containsText" text="URGENTE">
      <formula>NOT(ISERROR(SEARCH(("URGENTE"),(K896))))</formula>
    </cfRule>
  </conditionalFormatting>
  <conditionalFormatting sqref="K896:K897">
    <cfRule type="containsText" dxfId="3009" priority="4624" operator="containsText" text="ENCERRADO">
      <formula>NOT(ISERROR(SEARCH(("ENCERRADO"),(K896))))</formula>
    </cfRule>
  </conditionalFormatting>
  <conditionalFormatting sqref="K896:K897">
    <cfRule type="containsText" dxfId="3008" priority="4625" operator="containsText" text="PROVIDÊNCIAS">
      <formula>NOT(ISERROR(SEARCH(("PROVIDÊNCIAS"),(K896))))</formula>
    </cfRule>
  </conditionalFormatting>
  <conditionalFormatting sqref="K896:K897">
    <cfRule type="containsText" dxfId="3007" priority="4626" operator="containsText" text="URGENTE">
      <formula>NOT(ISERROR(SEARCH(("URGENTE"),(K896))))</formula>
    </cfRule>
  </conditionalFormatting>
  <conditionalFormatting sqref="K896:K897">
    <cfRule type="containsText" dxfId="3006" priority="4627" operator="containsText" text="VIGENTE">
      <formula>NOT(ISERROR(SEARCH(("VIGENTE"),(K896))))</formula>
    </cfRule>
  </conditionalFormatting>
  <conditionalFormatting sqref="K896:K897">
    <cfRule type="containsText" dxfId="3005" priority="4628" operator="containsText" text="VIGENTE">
      <formula>NOT(ISERROR(SEARCH(("VIGENTE"),(K896))))</formula>
    </cfRule>
  </conditionalFormatting>
  <conditionalFormatting sqref="K896:K897">
    <cfRule type="containsText" dxfId="3004" priority="4629" operator="containsText" text="URGENTE">
      <formula>NOT(ISERROR(SEARCH(("URGENTE"),(K896))))</formula>
    </cfRule>
  </conditionalFormatting>
  <conditionalFormatting sqref="K896:K897">
    <cfRule type="containsText" dxfId="3003" priority="4630" operator="containsText" text="PROVIDÊNCIAS">
      <formula>NOT(ISERROR(SEARCH(("PROVIDÊNCIAS"),(K896))))</formula>
    </cfRule>
  </conditionalFormatting>
  <conditionalFormatting sqref="K896:K897">
    <cfRule type="containsText" dxfId="3002" priority="4631" operator="containsText" text="ENCERRADO">
      <formula>NOT(ISERROR(SEARCH(("ENCERRADO"),(K896))))</formula>
    </cfRule>
  </conditionalFormatting>
  <conditionalFormatting sqref="K896:K897">
    <cfRule type="containsText" dxfId="3001" priority="4632" operator="containsText" text="URGENTE">
      <formula>NOT(ISERROR(SEARCH(("URGENTE"),(K896))))</formula>
    </cfRule>
  </conditionalFormatting>
  <conditionalFormatting sqref="K896:K897">
    <cfRule type="containsText" dxfId="3000" priority="4633" operator="containsText" text="URGENTE">
      <formula>NOT(ISERROR(SEARCH(("URGENTE"),(K896))))</formula>
    </cfRule>
  </conditionalFormatting>
  <conditionalFormatting sqref="K896:K897">
    <cfRule type="containsText" dxfId="2999" priority="4634" operator="containsText" text="URGENTE">
      <formula>NOT(ISERROR(SEARCH(("URGENTE"),(K896))))</formula>
    </cfRule>
  </conditionalFormatting>
  <conditionalFormatting sqref="K896:K897">
    <cfRule type="containsText" dxfId="2998" priority="4635" operator="containsText" text="URGENTE">
      <formula>NOT(ISERROR(SEARCH(("URGENTE"),(K896))))</formula>
    </cfRule>
  </conditionalFormatting>
  <conditionalFormatting sqref="K896:K897">
    <cfRule type="containsText" dxfId="2997" priority="4636" operator="containsText" text="URGENTE">
      <formula>NOT(ISERROR(SEARCH(("URGENTE"),(K896))))</formula>
    </cfRule>
  </conditionalFormatting>
  <conditionalFormatting sqref="K896:K897">
    <cfRule type="containsText" dxfId="2996" priority="4637" operator="containsText" text="URGENTE">
      <formula>NOT(ISERROR(SEARCH(("URGENTE"),(K896))))</formula>
    </cfRule>
  </conditionalFormatting>
  <conditionalFormatting sqref="K896:K897">
    <cfRule type="containsText" dxfId="2995" priority="4638" operator="containsText" text="ENCERRADO">
      <formula>NOT(ISERROR(SEARCH(("ENCERRADO"),(K896))))</formula>
    </cfRule>
  </conditionalFormatting>
  <conditionalFormatting sqref="K896:K897">
    <cfRule type="containsText" dxfId="2994" priority="4639" operator="containsText" text="PROVIDÊNCIAS">
      <formula>NOT(ISERROR(SEARCH(("PROVIDÊNCIAS"),(K896))))</formula>
    </cfRule>
  </conditionalFormatting>
  <conditionalFormatting sqref="K896:K897">
    <cfRule type="containsText" dxfId="2993" priority="4640" operator="containsText" text="URGENTE">
      <formula>NOT(ISERROR(SEARCH(("URGENTE"),(K896))))</formula>
    </cfRule>
  </conditionalFormatting>
  <conditionalFormatting sqref="K896:K897">
    <cfRule type="containsText" dxfId="2992" priority="4641" operator="containsText" text="VIGENTE">
      <formula>NOT(ISERROR(SEARCH(("VIGENTE"),(K896))))</formula>
    </cfRule>
  </conditionalFormatting>
  <conditionalFormatting sqref="K833">
    <cfRule type="containsText" dxfId="2991" priority="4642" operator="containsText" text="VIGENTE">
      <formula>NOT(ISERROR(SEARCH(("VIGENTE"),(K833))))</formula>
    </cfRule>
  </conditionalFormatting>
  <conditionalFormatting sqref="K833">
    <cfRule type="containsText" dxfId="2990" priority="4643" operator="containsText" text="URGENTE">
      <formula>NOT(ISERROR(SEARCH(("URGENTE"),(K833))))</formula>
    </cfRule>
  </conditionalFormatting>
  <conditionalFormatting sqref="K833">
    <cfRule type="containsText" dxfId="2989" priority="4644" operator="containsText" text="PROVIDÊNCIAS">
      <formula>NOT(ISERROR(SEARCH(("PROVIDÊNCIAS"),(K833))))</formula>
    </cfRule>
  </conditionalFormatting>
  <conditionalFormatting sqref="K833">
    <cfRule type="containsText" dxfId="2988" priority="4645" operator="containsText" text="ENCERRADO">
      <formula>NOT(ISERROR(SEARCH(("ENCERRADO"),(K833))))</formula>
    </cfRule>
  </conditionalFormatting>
  <conditionalFormatting sqref="K833">
    <cfRule type="containsText" dxfId="2987" priority="4646" operator="containsText" text="URGENTE">
      <formula>NOT(ISERROR(SEARCH(("URGENTE"),(K833))))</formula>
    </cfRule>
  </conditionalFormatting>
  <conditionalFormatting sqref="K833">
    <cfRule type="containsText" dxfId="2986" priority="4647" operator="containsText" text="URGENTE">
      <formula>NOT(ISERROR(SEARCH(("URGENTE"),(K833))))</formula>
    </cfRule>
  </conditionalFormatting>
  <conditionalFormatting sqref="K833">
    <cfRule type="containsText" dxfId="2985" priority="4648" operator="containsText" text="URGENTE">
      <formula>NOT(ISERROR(SEARCH(("URGENTE"),(K833))))</formula>
    </cfRule>
  </conditionalFormatting>
  <conditionalFormatting sqref="K833">
    <cfRule type="containsText" dxfId="2984" priority="4649" operator="containsText" text="URGENTE">
      <formula>NOT(ISERROR(SEARCH(("URGENTE"),(K833))))</formula>
    </cfRule>
  </conditionalFormatting>
  <conditionalFormatting sqref="K833">
    <cfRule type="containsText" dxfId="2983" priority="4650" operator="containsText" text="URGENTE">
      <formula>NOT(ISERROR(SEARCH(("URGENTE"),(K833))))</formula>
    </cfRule>
  </conditionalFormatting>
  <conditionalFormatting sqref="K833">
    <cfRule type="containsText" dxfId="2982" priority="4651" operator="containsText" text="URGENTE">
      <formula>NOT(ISERROR(SEARCH(("URGENTE"),(K833))))</formula>
    </cfRule>
  </conditionalFormatting>
  <conditionalFormatting sqref="K833">
    <cfRule type="containsText" dxfId="2981" priority="4652" operator="containsText" text="ENCERRADO">
      <formula>NOT(ISERROR(SEARCH(("ENCERRADO"),(K833))))</formula>
    </cfRule>
  </conditionalFormatting>
  <conditionalFormatting sqref="K833">
    <cfRule type="containsText" dxfId="2980" priority="4653" operator="containsText" text="PROVIDÊNCIAS">
      <formula>NOT(ISERROR(SEARCH(("PROVIDÊNCIAS"),(K833))))</formula>
    </cfRule>
  </conditionalFormatting>
  <conditionalFormatting sqref="K833">
    <cfRule type="containsText" dxfId="2979" priority="4654" operator="containsText" text="URGENTE">
      <formula>NOT(ISERROR(SEARCH(("URGENTE"),(K833))))</formula>
    </cfRule>
  </conditionalFormatting>
  <conditionalFormatting sqref="K833">
    <cfRule type="containsText" dxfId="2978" priority="4655" operator="containsText" text="VIGENTE">
      <formula>NOT(ISERROR(SEARCH(("VIGENTE"),(K833))))</formula>
    </cfRule>
  </conditionalFormatting>
  <conditionalFormatting sqref="K833">
    <cfRule type="containsText" dxfId="2977" priority="4656" operator="containsText" text="VIGENTE">
      <formula>NOT(ISERROR(SEARCH(("VIGENTE"),(K833))))</formula>
    </cfRule>
  </conditionalFormatting>
  <conditionalFormatting sqref="K833">
    <cfRule type="containsText" dxfId="2976" priority="4657" operator="containsText" text="URGENTE">
      <formula>NOT(ISERROR(SEARCH(("URGENTE"),(K833))))</formula>
    </cfRule>
  </conditionalFormatting>
  <conditionalFormatting sqref="K833">
    <cfRule type="containsText" dxfId="2975" priority="4658" operator="containsText" text="PROVIDÊNCIAS">
      <formula>NOT(ISERROR(SEARCH(("PROVIDÊNCIAS"),(K833))))</formula>
    </cfRule>
  </conditionalFormatting>
  <conditionalFormatting sqref="K833">
    <cfRule type="containsText" dxfId="2974" priority="4659" operator="containsText" text="ENCERRADO">
      <formula>NOT(ISERROR(SEARCH(("ENCERRADO"),(K833))))</formula>
    </cfRule>
  </conditionalFormatting>
  <conditionalFormatting sqref="K833">
    <cfRule type="containsText" dxfId="2973" priority="4660" operator="containsText" text="URGENTE">
      <formula>NOT(ISERROR(SEARCH(("URGENTE"),(K833))))</formula>
    </cfRule>
  </conditionalFormatting>
  <conditionalFormatting sqref="K833">
    <cfRule type="containsText" dxfId="2972" priority="4661" operator="containsText" text="URGENTE">
      <formula>NOT(ISERROR(SEARCH(("URGENTE"),(K833))))</formula>
    </cfRule>
  </conditionalFormatting>
  <conditionalFormatting sqref="K833">
    <cfRule type="containsText" dxfId="2971" priority="4662" operator="containsText" text="URGENTE">
      <formula>NOT(ISERROR(SEARCH(("URGENTE"),(K833))))</formula>
    </cfRule>
  </conditionalFormatting>
  <conditionalFormatting sqref="K834">
    <cfRule type="containsText" dxfId="2970" priority="4663" operator="containsText" text="URGENTE">
      <formula>NOT(ISERROR(SEARCH(("URGENTE"),(K834))))</formula>
    </cfRule>
  </conditionalFormatting>
  <conditionalFormatting sqref="K834">
    <cfRule type="containsText" dxfId="2969" priority="4664" operator="containsText" text="URGENTE">
      <formula>NOT(ISERROR(SEARCH(("URGENTE"),(K834))))</formula>
    </cfRule>
  </conditionalFormatting>
  <conditionalFormatting sqref="K834">
    <cfRule type="containsText" dxfId="2968" priority="4665" operator="containsText" text="URGENTE">
      <formula>NOT(ISERROR(SEARCH(("URGENTE"),(K834))))</formula>
    </cfRule>
  </conditionalFormatting>
  <conditionalFormatting sqref="K834">
    <cfRule type="containsText" dxfId="2967" priority="4666" operator="containsText" text="ENCERRADO">
      <formula>NOT(ISERROR(SEARCH(("ENCERRADO"),(K834))))</formula>
    </cfRule>
  </conditionalFormatting>
  <conditionalFormatting sqref="K834">
    <cfRule type="containsText" dxfId="2966" priority="4667" operator="containsText" text="PROVIDÊNCIAS">
      <formula>NOT(ISERROR(SEARCH(("PROVIDÊNCIAS"),(K834))))</formula>
    </cfRule>
  </conditionalFormatting>
  <conditionalFormatting sqref="K834">
    <cfRule type="containsText" dxfId="2965" priority="4668" operator="containsText" text="URGENTE">
      <formula>NOT(ISERROR(SEARCH(("URGENTE"),(K834))))</formula>
    </cfRule>
  </conditionalFormatting>
  <conditionalFormatting sqref="K834">
    <cfRule type="containsText" dxfId="2964" priority="4669" operator="containsText" text="VIGENTE">
      <formula>NOT(ISERROR(SEARCH(("VIGENTE"),(K834))))</formula>
    </cfRule>
  </conditionalFormatting>
  <conditionalFormatting sqref="K834">
    <cfRule type="containsText" dxfId="2963" priority="4670" operator="containsText" text="VIGENTE">
      <formula>NOT(ISERROR(SEARCH(("VIGENTE"),(K834))))</formula>
    </cfRule>
  </conditionalFormatting>
  <conditionalFormatting sqref="K834">
    <cfRule type="containsText" dxfId="2962" priority="4671" operator="containsText" text="URGENTE">
      <formula>NOT(ISERROR(SEARCH(("URGENTE"),(K834))))</formula>
    </cfRule>
  </conditionalFormatting>
  <conditionalFormatting sqref="K834">
    <cfRule type="containsText" dxfId="2961" priority="4672" operator="containsText" text="PROVIDÊNCIAS">
      <formula>NOT(ISERROR(SEARCH(("PROVIDÊNCIAS"),(K834))))</formula>
    </cfRule>
  </conditionalFormatting>
  <conditionalFormatting sqref="K834">
    <cfRule type="containsText" dxfId="2960" priority="4673" operator="containsText" text="ENCERRADO">
      <formula>NOT(ISERROR(SEARCH(("ENCERRADO"),(K834))))</formula>
    </cfRule>
  </conditionalFormatting>
  <conditionalFormatting sqref="K834">
    <cfRule type="containsText" dxfId="2959" priority="4674" operator="containsText" text="URGENTE">
      <formula>NOT(ISERROR(SEARCH(("URGENTE"),(K834))))</formula>
    </cfRule>
  </conditionalFormatting>
  <conditionalFormatting sqref="K834">
    <cfRule type="containsText" dxfId="2958" priority="4675" operator="containsText" text="URGENTE">
      <formula>NOT(ISERROR(SEARCH(("URGENTE"),(K834))))</formula>
    </cfRule>
  </conditionalFormatting>
  <conditionalFormatting sqref="K834">
    <cfRule type="containsText" dxfId="2957" priority="4676" operator="containsText" text="URGENTE">
      <formula>NOT(ISERROR(SEARCH(("URGENTE"),(K834))))</formula>
    </cfRule>
  </conditionalFormatting>
  <conditionalFormatting sqref="K834">
    <cfRule type="containsText" dxfId="2956" priority="4677" operator="containsText" text="URGENTE">
      <formula>NOT(ISERROR(SEARCH(("URGENTE"),(K834))))</formula>
    </cfRule>
  </conditionalFormatting>
  <conditionalFormatting sqref="K834">
    <cfRule type="containsText" dxfId="2955" priority="4678" operator="containsText" text="URGENTE">
      <formula>NOT(ISERROR(SEARCH(("URGENTE"),(K834))))</formula>
    </cfRule>
  </conditionalFormatting>
  <conditionalFormatting sqref="K834">
    <cfRule type="containsText" dxfId="2954" priority="4679" operator="containsText" text="URGENTE">
      <formula>NOT(ISERROR(SEARCH(("URGENTE"),(K834))))</formula>
    </cfRule>
  </conditionalFormatting>
  <conditionalFormatting sqref="K834">
    <cfRule type="containsText" dxfId="2953" priority="4680" operator="containsText" text="ENCERRADO">
      <formula>NOT(ISERROR(SEARCH(("ENCERRADO"),(K834))))</formula>
    </cfRule>
  </conditionalFormatting>
  <conditionalFormatting sqref="K834">
    <cfRule type="containsText" dxfId="2952" priority="4681" operator="containsText" text="PROVIDÊNCIAS">
      <formula>NOT(ISERROR(SEARCH(("PROVIDÊNCIAS"),(K834))))</formula>
    </cfRule>
  </conditionalFormatting>
  <conditionalFormatting sqref="K834">
    <cfRule type="containsText" dxfId="2951" priority="4682" operator="containsText" text="URGENTE">
      <formula>NOT(ISERROR(SEARCH(("URGENTE"),(K834))))</formula>
    </cfRule>
  </conditionalFormatting>
  <conditionalFormatting sqref="K834">
    <cfRule type="containsText" dxfId="2950" priority="4683" operator="containsText" text="VIGENTE">
      <formula>NOT(ISERROR(SEARCH(("VIGENTE"),(K834))))</formula>
    </cfRule>
  </conditionalFormatting>
  <conditionalFormatting sqref="K832:L832 N832:P832">
    <cfRule type="containsText" dxfId="2949" priority="4684" operator="containsText" text="URGENTE">
      <formula>NOT(ISERROR(SEARCH(("URGENTE"),(K832))))</formula>
    </cfRule>
  </conditionalFormatting>
  <conditionalFormatting sqref="K832:L832 N832:P832">
    <cfRule type="containsText" dxfId="2948" priority="4685" operator="containsText" text="URGENTE">
      <formula>NOT(ISERROR(SEARCH(("URGENTE"),(K832))))</formula>
    </cfRule>
  </conditionalFormatting>
  <conditionalFormatting sqref="K832:L832 N832:P832">
    <cfRule type="containsText" dxfId="2947" priority="4686" operator="containsText" text="URGENTE">
      <formula>NOT(ISERROR(SEARCH(("URGENTE"),(K832))))</formula>
    </cfRule>
  </conditionalFormatting>
  <conditionalFormatting sqref="K832:L832 N832:P832">
    <cfRule type="containsText" dxfId="2946" priority="4687" operator="containsText" text="ENCERRADO">
      <formula>NOT(ISERROR(SEARCH(("ENCERRADO"),(K832))))</formula>
    </cfRule>
  </conditionalFormatting>
  <conditionalFormatting sqref="K832:L832 N832:P832">
    <cfRule type="containsText" dxfId="2945" priority="4688" operator="containsText" text="PROVIDÊNCIAS">
      <formula>NOT(ISERROR(SEARCH(("PROVIDÊNCIAS"),(K832))))</formula>
    </cfRule>
  </conditionalFormatting>
  <conditionalFormatting sqref="K832:L832 N832:P832">
    <cfRule type="containsText" dxfId="2944" priority="4689" operator="containsText" text="URGENTE">
      <formula>NOT(ISERROR(SEARCH(("URGENTE"),(K832))))</formula>
    </cfRule>
  </conditionalFormatting>
  <conditionalFormatting sqref="K832:L832 N832:P832">
    <cfRule type="containsText" dxfId="2943" priority="4690" operator="containsText" text="VIGENTE">
      <formula>NOT(ISERROR(SEARCH(("VIGENTE"),(K832))))</formula>
    </cfRule>
  </conditionalFormatting>
  <conditionalFormatting sqref="K832">
    <cfRule type="containsText" dxfId="2942" priority="4691" operator="containsText" text="VIGENTE">
      <formula>NOT(ISERROR(SEARCH(("VIGENTE"),(K832))))</formula>
    </cfRule>
  </conditionalFormatting>
  <conditionalFormatting sqref="K832">
    <cfRule type="containsText" dxfId="2941" priority="4692" operator="containsText" text="URGENTE">
      <formula>NOT(ISERROR(SEARCH(("URGENTE"),(K832))))</formula>
    </cfRule>
  </conditionalFormatting>
  <conditionalFormatting sqref="K832">
    <cfRule type="containsText" dxfId="2940" priority="4693" operator="containsText" text="PROVIDÊNCIAS">
      <formula>NOT(ISERROR(SEARCH(("PROVIDÊNCIAS"),(K832))))</formula>
    </cfRule>
  </conditionalFormatting>
  <conditionalFormatting sqref="K832">
    <cfRule type="containsText" dxfId="2939" priority="4694" operator="containsText" text="ENCERRADO">
      <formula>NOT(ISERROR(SEARCH(("ENCERRADO"),(K832))))</formula>
    </cfRule>
  </conditionalFormatting>
  <conditionalFormatting sqref="K832">
    <cfRule type="containsText" dxfId="2938" priority="4695" operator="containsText" text="URGENTE">
      <formula>NOT(ISERROR(SEARCH(("URGENTE"),(K832))))</formula>
    </cfRule>
  </conditionalFormatting>
  <conditionalFormatting sqref="K832">
    <cfRule type="containsText" dxfId="2937" priority="4696" operator="containsText" text="URGENTE">
      <formula>NOT(ISERROR(SEARCH(("URGENTE"),(K832))))</formula>
    </cfRule>
  </conditionalFormatting>
  <conditionalFormatting sqref="K832">
    <cfRule type="containsText" dxfId="2936" priority="4697" operator="containsText" text="URGENTE">
      <formula>NOT(ISERROR(SEARCH(("URGENTE"),(K832))))</formula>
    </cfRule>
  </conditionalFormatting>
  <conditionalFormatting sqref="K832">
    <cfRule type="containsText" dxfId="2935" priority="4698" operator="containsText" text="URGENTE">
      <formula>NOT(ISERROR(SEARCH(("URGENTE"),(K832))))</formula>
    </cfRule>
  </conditionalFormatting>
  <conditionalFormatting sqref="K832">
    <cfRule type="containsText" dxfId="2934" priority="4699" operator="containsText" text="URGENTE">
      <formula>NOT(ISERROR(SEARCH(("URGENTE"),(K832))))</formula>
    </cfRule>
  </conditionalFormatting>
  <conditionalFormatting sqref="K832">
    <cfRule type="containsText" dxfId="2933" priority="4700" operator="containsText" text="URGENTE">
      <formula>NOT(ISERROR(SEARCH(("URGENTE"),(K832))))</formula>
    </cfRule>
  </conditionalFormatting>
  <conditionalFormatting sqref="K832">
    <cfRule type="containsText" dxfId="2932" priority="4701" operator="containsText" text="ENCERRADO">
      <formula>NOT(ISERROR(SEARCH(("ENCERRADO"),(K832))))</formula>
    </cfRule>
  </conditionalFormatting>
  <conditionalFormatting sqref="K832">
    <cfRule type="containsText" dxfId="2931" priority="4702" operator="containsText" text="PROVIDÊNCIAS">
      <formula>NOT(ISERROR(SEARCH(("PROVIDÊNCIAS"),(K832))))</formula>
    </cfRule>
  </conditionalFormatting>
  <conditionalFormatting sqref="K832">
    <cfRule type="containsText" dxfId="2930" priority="4703" operator="containsText" text="URGENTE">
      <formula>NOT(ISERROR(SEARCH(("URGENTE"),(K832))))</formula>
    </cfRule>
  </conditionalFormatting>
  <conditionalFormatting sqref="K832">
    <cfRule type="containsText" dxfId="2929" priority="4704" operator="containsText" text="VIGENTE">
      <formula>NOT(ISERROR(SEARCH(("VIGENTE"),(K832))))</formula>
    </cfRule>
  </conditionalFormatting>
  <conditionalFormatting sqref="K893">
    <cfRule type="containsText" dxfId="2928" priority="4705" operator="containsText" text="URGENTE">
      <formula>NOT(ISERROR(SEARCH(("URGENTE"),(K893))))</formula>
    </cfRule>
  </conditionalFormatting>
  <conditionalFormatting sqref="K893">
    <cfRule type="containsText" dxfId="2927" priority="4706" operator="containsText" text="URGENTE">
      <formula>NOT(ISERROR(SEARCH(("URGENTE"),(K893))))</formula>
    </cfRule>
  </conditionalFormatting>
  <conditionalFormatting sqref="K893">
    <cfRule type="containsText" dxfId="2926" priority="4707" operator="containsText" text="URGENTE">
      <formula>NOT(ISERROR(SEARCH(("URGENTE"),(K893))))</formula>
    </cfRule>
  </conditionalFormatting>
  <conditionalFormatting sqref="K893">
    <cfRule type="containsText" dxfId="2925" priority="4708" operator="containsText" text="ENCERRADO">
      <formula>NOT(ISERROR(SEARCH(("ENCERRADO"),(K893))))</formula>
    </cfRule>
  </conditionalFormatting>
  <conditionalFormatting sqref="K893">
    <cfRule type="containsText" dxfId="2924" priority="4709" operator="containsText" text="PROVIDÊNCIAS">
      <formula>NOT(ISERROR(SEARCH(("PROVIDÊNCIAS"),(K893))))</formula>
    </cfRule>
  </conditionalFormatting>
  <conditionalFormatting sqref="K893">
    <cfRule type="containsText" dxfId="2923" priority="4710" operator="containsText" text="URGENTE">
      <formula>NOT(ISERROR(SEARCH(("URGENTE"),(K893))))</formula>
    </cfRule>
  </conditionalFormatting>
  <conditionalFormatting sqref="K893">
    <cfRule type="containsText" dxfId="2922" priority="4711" operator="containsText" text="VIGENTE">
      <formula>NOT(ISERROR(SEARCH(("VIGENTE"),(K893))))</formula>
    </cfRule>
  </conditionalFormatting>
  <conditionalFormatting sqref="K893">
    <cfRule type="containsText" dxfId="2921" priority="4712" operator="containsText" text="VIGENTE">
      <formula>NOT(ISERROR(SEARCH(("VIGENTE"),(K893))))</formula>
    </cfRule>
  </conditionalFormatting>
  <conditionalFormatting sqref="K893">
    <cfRule type="containsText" dxfId="2920" priority="4713" operator="containsText" text="URGENTE">
      <formula>NOT(ISERROR(SEARCH(("URGENTE"),(K893))))</formula>
    </cfRule>
  </conditionalFormatting>
  <conditionalFormatting sqref="K893">
    <cfRule type="containsText" dxfId="2919" priority="4714" operator="containsText" text="PROVIDÊNCIAS">
      <formula>NOT(ISERROR(SEARCH(("PROVIDÊNCIAS"),(K893))))</formula>
    </cfRule>
  </conditionalFormatting>
  <conditionalFormatting sqref="K893">
    <cfRule type="containsText" dxfId="2918" priority="4715" operator="containsText" text="ENCERRADO">
      <formula>NOT(ISERROR(SEARCH(("ENCERRADO"),(K893))))</formula>
    </cfRule>
  </conditionalFormatting>
  <conditionalFormatting sqref="K893">
    <cfRule type="containsText" dxfId="2917" priority="4716" operator="containsText" text="URGENTE">
      <formula>NOT(ISERROR(SEARCH(("URGENTE"),(K893))))</formula>
    </cfRule>
  </conditionalFormatting>
  <conditionalFormatting sqref="K893">
    <cfRule type="containsText" dxfId="2916" priority="4717" operator="containsText" text="URGENTE">
      <formula>NOT(ISERROR(SEARCH(("URGENTE"),(K893))))</formula>
    </cfRule>
  </conditionalFormatting>
  <conditionalFormatting sqref="K893">
    <cfRule type="containsText" dxfId="2915" priority="4718" operator="containsText" text="URGENTE">
      <formula>NOT(ISERROR(SEARCH(("URGENTE"),(K893))))</formula>
    </cfRule>
  </conditionalFormatting>
  <conditionalFormatting sqref="K893">
    <cfRule type="containsText" dxfId="2914" priority="4719" operator="containsText" text="URGENTE">
      <formula>NOT(ISERROR(SEARCH(("URGENTE"),(K893))))</formula>
    </cfRule>
  </conditionalFormatting>
  <conditionalFormatting sqref="K893">
    <cfRule type="containsText" dxfId="2913" priority="4720" operator="containsText" text="URGENTE">
      <formula>NOT(ISERROR(SEARCH(("URGENTE"),(K893))))</formula>
    </cfRule>
  </conditionalFormatting>
  <conditionalFormatting sqref="K893">
    <cfRule type="containsText" dxfId="2912" priority="4721" operator="containsText" text="URGENTE">
      <formula>NOT(ISERROR(SEARCH(("URGENTE"),(K893))))</formula>
    </cfRule>
  </conditionalFormatting>
  <conditionalFormatting sqref="K893">
    <cfRule type="containsText" dxfId="2911" priority="4722" operator="containsText" text="ENCERRADO">
      <formula>NOT(ISERROR(SEARCH(("ENCERRADO"),(K893))))</formula>
    </cfRule>
  </conditionalFormatting>
  <conditionalFormatting sqref="K893">
    <cfRule type="containsText" dxfId="2910" priority="4723" operator="containsText" text="PROVIDÊNCIAS">
      <formula>NOT(ISERROR(SEARCH(("PROVIDÊNCIAS"),(K893))))</formula>
    </cfRule>
  </conditionalFormatting>
  <conditionalFormatting sqref="K893">
    <cfRule type="containsText" dxfId="2909" priority="4724" operator="containsText" text="URGENTE">
      <formula>NOT(ISERROR(SEARCH(("URGENTE"),(K893))))</formula>
    </cfRule>
  </conditionalFormatting>
  <conditionalFormatting sqref="K893">
    <cfRule type="containsText" dxfId="2908" priority="4725" operator="containsText" text="VIGENTE">
      <formula>NOT(ISERROR(SEARCH(("VIGENTE"),(K893))))</formula>
    </cfRule>
  </conditionalFormatting>
  <conditionalFormatting sqref="K1239">
    <cfRule type="containsText" dxfId="2907" priority="4726" operator="containsText" text="URGENTE">
      <formula>NOT(ISERROR(SEARCH(("URGENTE"),(K1239))))</formula>
    </cfRule>
  </conditionalFormatting>
  <conditionalFormatting sqref="K1239">
    <cfRule type="containsText" dxfId="2906" priority="4727" operator="containsText" text="URGENTE">
      <formula>NOT(ISERROR(SEARCH(("URGENTE"),(K1239))))</formula>
    </cfRule>
  </conditionalFormatting>
  <conditionalFormatting sqref="K1239">
    <cfRule type="containsText" dxfId="2905" priority="4728" operator="containsText" text="URGENTE">
      <formula>NOT(ISERROR(SEARCH(("URGENTE"),(K1239))))</formula>
    </cfRule>
  </conditionalFormatting>
  <conditionalFormatting sqref="K1239">
    <cfRule type="containsText" dxfId="2904" priority="4729" operator="containsText" text="ENCERRADO">
      <formula>NOT(ISERROR(SEARCH(("ENCERRADO"),(K1239))))</formula>
    </cfRule>
  </conditionalFormatting>
  <conditionalFormatting sqref="K1239">
    <cfRule type="containsText" dxfId="2903" priority="4730" operator="containsText" text="PROVIDÊNCIAS">
      <formula>NOT(ISERROR(SEARCH(("PROVIDÊNCIAS"),(K1239))))</formula>
    </cfRule>
  </conditionalFormatting>
  <conditionalFormatting sqref="K1239">
    <cfRule type="containsText" dxfId="2902" priority="4731" operator="containsText" text="URGENTE">
      <formula>NOT(ISERROR(SEARCH(("URGENTE"),(K1239))))</formula>
    </cfRule>
  </conditionalFormatting>
  <conditionalFormatting sqref="K1239">
    <cfRule type="containsText" dxfId="2901" priority="4732" operator="containsText" text="VIGENTE">
      <formula>NOT(ISERROR(SEARCH(("VIGENTE"),(K1239))))</formula>
    </cfRule>
  </conditionalFormatting>
  <conditionalFormatting sqref="K1239">
    <cfRule type="containsText" dxfId="2900" priority="4733" operator="containsText" text="VIGENTE">
      <formula>NOT(ISERROR(SEARCH(("VIGENTE"),(K1239))))</formula>
    </cfRule>
  </conditionalFormatting>
  <conditionalFormatting sqref="K1239">
    <cfRule type="containsText" dxfId="2899" priority="4734" operator="containsText" text="URGENTE">
      <formula>NOT(ISERROR(SEARCH(("URGENTE"),(K1239))))</formula>
    </cfRule>
  </conditionalFormatting>
  <conditionalFormatting sqref="K1239">
    <cfRule type="containsText" dxfId="2898" priority="4735" operator="containsText" text="PROVIDÊNCIAS">
      <formula>NOT(ISERROR(SEARCH(("PROVIDÊNCIAS"),(K1239))))</formula>
    </cfRule>
  </conditionalFormatting>
  <conditionalFormatting sqref="K1239">
    <cfRule type="containsText" dxfId="2897" priority="4736" operator="containsText" text="ENCERRADO">
      <formula>NOT(ISERROR(SEARCH(("ENCERRADO"),(K1239))))</formula>
    </cfRule>
  </conditionalFormatting>
  <conditionalFormatting sqref="K1239">
    <cfRule type="containsText" dxfId="2896" priority="4737" operator="containsText" text="URGENTE">
      <formula>NOT(ISERROR(SEARCH(("URGENTE"),(K1239))))</formula>
    </cfRule>
  </conditionalFormatting>
  <conditionalFormatting sqref="K1239">
    <cfRule type="containsText" dxfId="2895" priority="4738" operator="containsText" text="URGENTE">
      <formula>NOT(ISERROR(SEARCH(("URGENTE"),(K1239))))</formula>
    </cfRule>
  </conditionalFormatting>
  <conditionalFormatting sqref="K1239">
    <cfRule type="containsText" dxfId="2894" priority="4739" operator="containsText" text="URGENTE">
      <formula>NOT(ISERROR(SEARCH(("URGENTE"),(K1239))))</formula>
    </cfRule>
  </conditionalFormatting>
  <conditionalFormatting sqref="K1239">
    <cfRule type="containsText" dxfId="2893" priority="4740" operator="containsText" text="URGENTE">
      <formula>NOT(ISERROR(SEARCH(("URGENTE"),(K1239))))</formula>
    </cfRule>
  </conditionalFormatting>
  <conditionalFormatting sqref="K1239">
    <cfRule type="containsText" dxfId="2892" priority="4741" operator="containsText" text="URGENTE">
      <formula>NOT(ISERROR(SEARCH(("URGENTE"),(K1239))))</formula>
    </cfRule>
  </conditionalFormatting>
  <conditionalFormatting sqref="K1239">
    <cfRule type="containsText" dxfId="2891" priority="4742" operator="containsText" text="URGENTE">
      <formula>NOT(ISERROR(SEARCH(("URGENTE"),(K1239))))</formula>
    </cfRule>
  </conditionalFormatting>
  <conditionalFormatting sqref="K1239">
    <cfRule type="containsText" dxfId="2890" priority="4743" operator="containsText" text="ENCERRADO">
      <formula>NOT(ISERROR(SEARCH(("ENCERRADO"),(K1239))))</formula>
    </cfRule>
  </conditionalFormatting>
  <conditionalFormatting sqref="K1239">
    <cfRule type="containsText" dxfId="2889" priority="4744" operator="containsText" text="PROVIDÊNCIAS">
      <formula>NOT(ISERROR(SEARCH(("PROVIDÊNCIAS"),(K1239))))</formula>
    </cfRule>
  </conditionalFormatting>
  <conditionalFormatting sqref="K1239">
    <cfRule type="containsText" dxfId="2888" priority="4745" operator="containsText" text="URGENTE">
      <formula>NOT(ISERROR(SEARCH(("URGENTE"),(K1239))))</formula>
    </cfRule>
  </conditionalFormatting>
  <conditionalFormatting sqref="K1239">
    <cfRule type="containsText" dxfId="2887" priority="4746" operator="containsText" text="VIGENTE">
      <formula>NOT(ISERROR(SEARCH(("VIGENTE"),(K1239))))</formula>
    </cfRule>
  </conditionalFormatting>
  <conditionalFormatting sqref="K270 L270 N270:P270">
    <cfRule type="containsText" dxfId="2886" priority="4747" operator="containsText" text="URGENTE">
      <formula>NOT(ISERROR(SEARCH(("URGENTE"),(K270))))</formula>
    </cfRule>
  </conditionalFormatting>
  <conditionalFormatting sqref="K270 L270 N270:P270">
    <cfRule type="containsText" dxfId="2885" priority="4748" operator="containsText" text="URGENTE">
      <formula>NOT(ISERROR(SEARCH(("URGENTE"),(K270))))</formula>
    </cfRule>
  </conditionalFormatting>
  <conditionalFormatting sqref="K270 L270 N270:P270">
    <cfRule type="containsText" dxfId="2884" priority="4749" operator="containsText" text="URGENTE">
      <formula>NOT(ISERROR(SEARCH(("URGENTE"),(K270))))</formula>
    </cfRule>
  </conditionalFormatting>
  <conditionalFormatting sqref="K270 L270 N270:P270">
    <cfRule type="containsText" dxfId="2883" priority="4750" operator="containsText" text="ENCERRADO">
      <formula>NOT(ISERROR(SEARCH(("ENCERRADO"),(K270))))</formula>
    </cfRule>
  </conditionalFormatting>
  <conditionalFormatting sqref="K270 L270 N270:P270">
    <cfRule type="containsText" dxfId="2882" priority="4751" operator="containsText" text="PROVIDÊNCIAS">
      <formula>NOT(ISERROR(SEARCH(("PROVIDÊNCIAS"),(K270))))</formula>
    </cfRule>
  </conditionalFormatting>
  <conditionalFormatting sqref="K270 L270 N270:P270">
    <cfRule type="containsText" dxfId="2881" priority="4752" operator="containsText" text="URGENTE">
      <formula>NOT(ISERROR(SEARCH(("URGENTE"),(K270))))</formula>
    </cfRule>
  </conditionalFormatting>
  <conditionalFormatting sqref="K270 L270 N270:P270">
    <cfRule type="containsText" dxfId="2880" priority="4753" operator="containsText" text="VIGENTE">
      <formula>NOT(ISERROR(SEARCH(("VIGENTE"),(K270))))</formula>
    </cfRule>
  </conditionalFormatting>
  <conditionalFormatting sqref="K270">
    <cfRule type="containsText" dxfId="2879" priority="4754" operator="containsText" text="VIGENTE">
      <formula>NOT(ISERROR(SEARCH(("VIGENTE"),(K270))))</formula>
    </cfRule>
  </conditionalFormatting>
  <conditionalFormatting sqref="K270">
    <cfRule type="containsText" dxfId="2878" priority="4755" operator="containsText" text="URGENTE">
      <formula>NOT(ISERROR(SEARCH(("URGENTE"),(K270))))</formula>
    </cfRule>
  </conditionalFormatting>
  <conditionalFormatting sqref="K270">
    <cfRule type="containsText" dxfId="2877" priority="4756" operator="containsText" text="PROVIDÊNCIAS">
      <formula>NOT(ISERROR(SEARCH(("PROVIDÊNCIAS"),(K270))))</formula>
    </cfRule>
  </conditionalFormatting>
  <conditionalFormatting sqref="K270">
    <cfRule type="containsText" dxfId="2876" priority="4757" operator="containsText" text="ENCERRADO">
      <formula>NOT(ISERROR(SEARCH(("ENCERRADO"),(K270))))</formula>
    </cfRule>
  </conditionalFormatting>
  <conditionalFormatting sqref="K270">
    <cfRule type="containsText" dxfId="2875" priority="4758" operator="containsText" text="URGENTE">
      <formula>NOT(ISERROR(SEARCH(("URGENTE"),(K270))))</formula>
    </cfRule>
  </conditionalFormatting>
  <conditionalFormatting sqref="K270">
    <cfRule type="containsText" dxfId="2874" priority="4759" operator="containsText" text="URGENTE">
      <formula>NOT(ISERROR(SEARCH(("URGENTE"),(K270))))</formula>
    </cfRule>
  </conditionalFormatting>
  <conditionalFormatting sqref="K270">
    <cfRule type="containsText" dxfId="2873" priority="4760" operator="containsText" text="URGENTE">
      <formula>NOT(ISERROR(SEARCH(("URGENTE"),(K270))))</formula>
    </cfRule>
  </conditionalFormatting>
  <conditionalFormatting sqref="K270">
    <cfRule type="containsText" dxfId="2872" priority="4761" operator="containsText" text="URGENTE">
      <formula>NOT(ISERROR(SEARCH(("URGENTE"),(K270))))</formula>
    </cfRule>
  </conditionalFormatting>
  <conditionalFormatting sqref="K270">
    <cfRule type="containsText" dxfId="2871" priority="4762" operator="containsText" text="URGENTE">
      <formula>NOT(ISERROR(SEARCH(("URGENTE"),(K270))))</formula>
    </cfRule>
  </conditionalFormatting>
  <conditionalFormatting sqref="K270">
    <cfRule type="containsText" dxfId="2870" priority="4763" operator="containsText" text="URGENTE">
      <formula>NOT(ISERROR(SEARCH(("URGENTE"),(K270))))</formula>
    </cfRule>
  </conditionalFormatting>
  <conditionalFormatting sqref="K270">
    <cfRule type="containsText" dxfId="2869" priority="4764" operator="containsText" text="ENCERRADO">
      <formula>NOT(ISERROR(SEARCH(("ENCERRADO"),(K270))))</formula>
    </cfRule>
  </conditionalFormatting>
  <conditionalFormatting sqref="K270">
    <cfRule type="containsText" dxfId="2868" priority="4765" operator="containsText" text="PROVIDÊNCIAS">
      <formula>NOT(ISERROR(SEARCH(("PROVIDÊNCIAS"),(K270))))</formula>
    </cfRule>
  </conditionalFormatting>
  <conditionalFormatting sqref="K270">
    <cfRule type="containsText" dxfId="2867" priority="4766" operator="containsText" text="URGENTE">
      <formula>NOT(ISERROR(SEARCH(("URGENTE"),(K270))))</formula>
    </cfRule>
  </conditionalFormatting>
  <conditionalFormatting sqref="K270">
    <cfRule type="containsText" dxfId="2866" priority="4767" operator="containsText" text="VIGENTE">
      <formula>NOT(ISERROR(SEARCH(("VIGENTE"),(K270))))</formula>
    </cfRule>
  </conditionalFormatting>
  <conditionalFormatting sqref="K917">
    <cfRule type="containsText" dxfId="2865" priority="4768" operator="containsText" text="URGENTE">
      <formula>NOT(ISERROR(SEARCH(("URGENTE"),(K917))))</formula>
    </cfRule>
  </conditionalFormatting>
  <conditionalFormatting sqref="K917">
    <cfRule type="containsText" dxfId="2864" priority="4769" operator="containsText" text="URGENTE">
      <formula>NOT(ISERROR(SEARCH(("URGENTE"),(K917))))</formula>
    </cfRule>
  </conditionalFormatting>
  <conditionalFormatting sqref="K917">
    <cfRule type="containsText" dxfId="2863" priority="4770" operator="containsText" text="URGENTE">
      <formula>NOT(ISERROR(SEARCH(("URGENTE"),(K917))))</formula>
    </cfRule>
  </conditionalFormatting>
  <conditionalFormatting sqref="K917">
    <cfRule type="containsText" dxfId="2862" priority="4771" operator="containsText" text="ENCERRADO">
      <formula>NOT(ISERROR(SEARCH(("ENCERRADO"),(K917))))</formula>
    </cfRule>
  </conditionalFormatting>
  <conditionalFormatting sqref="K917">
    <cfRule type="containsText" dxfId="2861" priority="4772" operator="containsText" text="PROVIDÊNCIAS">
      <formula>NOT(ISERROR(SEARCH(("PROVIDÊNCIAS"),(K917))))</formula>
    </cfRule>
  </conditionalFormatting>
  <conditionalFormatting sqref="K917">
    <cfRule type="containsText" dxfId="2860" priority="4773" operator="containsText" text="URGENTE">
      <formula>NOT(ISERROR(SEARCH(("URGENTE"),(K917))))</formula>
    </cfRule>
  </conditionalFormatting>
  <conditionalFormatting sqref="K917">
    <cfRule type="containsText" dxfId="2859" priority="4774" operator="containsText" text="VIGENTE">
      <formula>NOT(ISERROR(SEARCH(("VIGENTE"),(K917))))</formula>
    </cfRule>
  </conditionalFormatting>
  <conditionalFormatting sqref="K917">
    <cfRule type="containsText" dxfId="2858" priority="4775" operator="containsText" text="VIGENTE">
      <formula>NOT(ISERROR(SEARCH(("VIGENTE"),(K917))))</formula>
    </cfRule>
  </conditionalFormatting>
  <conditionalFormatting sqref="K917">
    <cfRule type="containsText" dxfId="2857" priority="4776" operator="containsText" text="URGENTE">
      <formula>NOT(ISERROR(SEARCH(("URGENTE"),(K917))))</formula>
    </cfRule>
  </conditionalFormatting>
  <conditionalFormatting sqref="K917">
    <cfRule type="containsText" dxfId="2856" priority="4777" operator="containsText" text="PROVIDÊNCIAS">
      <formula>NOT(ISERROR(SEARCH(("PROVIDÊNCIAS"),(K917))))</formula>
    </cfRule>
  </conditionalFormatting>
  <conditionalFormatting sqref="K917">
    <cfRule type="containsText" dxfId="2855" priority="4778" operator="containsText" text="ENCERRADO">
      <formula>NOT(ISERROR(SEARCH(("ENCERRADO"),(K917))))</formula>
    </cfRule>
  </conditionalFormatting>
  <conditionalFormatting sqref="K917">
    <cfRule type="containsText" dxfId="2854" priority="4779" operator="containsText" text="URGENTE">
      <formula>NOT(ISERROR(SEARCH(("URGENTE"),(K917))))</formula>
    </cfRule>
  </conditionalFormatting>
  <conditionalFormatting sqref="K917">
    <cfRule type="containsText" dxfId="2853" priority="4780" operator="containsText" text="URGENTE">
      <formula>NOT(ISERROR(SEARCH(("URGENTE"),(K917))))</formula>
    </cfRule>
  </conditionalFormatting>
  <conditionalFormatting sqref="K917">
    <cfRule type="containsText" dxfId="2852" priority="4781" operator="containsText" text="URGENTE">
      <formula>NOT(ISERROR(SEARCH(("URGENTE"),(K917))))</formula>
    </cfRule>
  </conditionalFormatting>
  <conditionalFormatting sqref="K917">
    <cfRule type="containsText" dxfId="2851" priority="4782" operator="containsText" text="URGENTE">
      <formula>NOT(ISERROR(SEARCH(("URGENTE"),(K917))))</formula>
    </cfRule>
  </conditionalFormatting>
  <conditionalFormatting sqref="K917">
    <cfRule type="containsText" dxfId="2850" priority="4783" operator="containsText" text="URGENTE">
      <formula>NOT(ISERROR(SEARCH(("URGENTE"),(K917))))</formula>
    </cfRule>
  </conditionalFormatting>
  <conditionalFormatting sqref="K917">
    <cfRule type="containsText" dxfId="2849" priority="4784" operator="containsText" text="URGENTE">
      <formula>NOT(ISERROR(SEARCH(("URGENTE"),(K917))))</formula>
    </cfRule>
  </conditionalFormatting>
  <conditionalFormatting sqref="K917">
    <cfRule type="containsText" dxfId="2848" priority="4785" operator="containsText" text="ENCERRADO">
      <formula>NOT(ISERROR(SEARCH(("ENCERRADO"),(K917))))</formula>
    </cfRule>
  </conditionalFormatting>
  <conditionalFormatting sqref="K917">
    <cfRule type="containsText" dxfId="2847" priority="4786" operator="containsText" text="PROVIDÊNCIAS">
      <formula>NOT(ISERROR(SEARCH(("PROVIDÊNCIAS"),(K917))))</formula>
    </cfRule>
  </conditionalFormatting>
  <conditionalFormatting sqref="K917">
    <cfRule type="containsText" dxfId="2846" priority="4787" operator="containsText" text="URGENTE">
      <formula>NOT(ISERROR(SEARCH(("URGENTE"),(K917))))</formula>
    </cfRule>
  </conditionalFormatting>
  <conditionalFormatting sqref="K917">
    <cfRule type="containsText" dxfId="2845" priority="4788" operator="containsText" text="VIGENTE">
      <formula>NOT(ISERROR(SEARCH(("VIGENTE"),(K917))))</formula>
    </cfRule>
  </conditionalFormatting>
  <conditionalFormatting sqref="K892:L892 N892:P892">
    <cfRule type="containsText" dxfId="2844" priority="4789" operator="containsText" text="URGENTE">
      <formula>NOT(ISERROR(SEARCH(("URGENTE"),(K892))))</formula>
    </cfRule>
  </conditionalFormatting>
  <conditionalFormatting sqref="K892:L892 N892:P892">
    <cfRule type="containsText" dxfId="2843" priority="4790" operator="containsText" text="URGENTE">
      <formula>NOT(ISERROR(SEARCH(("URGENTE"),(K892))))</formula>
    </cfRule>
  </conditionalFormatting>
  <conditionalFormatting sqref="K892:L892 N892:P892">
    <cfRule type="containsText" dxfId="2842" priority="4791" operator="containsText" text="URGENTE">
      <formula>NOT(ISERROR(SEARCH(("URGENTE"),(K892))))</formula>
    </cfRule>
  </conditionalFormatting>
  <conditionalFormatting sqref="K892:L892 N892:P892">
    <cfRule type="containsText" dxfId="2841" priority="4792" operator="containsText" text="ENCERRADO">
      <formula>NOT(ISERROR(SEARCH(("ENCERRADO"),(K892))))</formula>
    </cfRule>
  </conditionalFormatting>
  <conditionalFormatting sqref="K892:L892 N892:P892">
    <cfRule type="containsText" dxfId="2840" priority="4793" operator="containsText" text="PROVIDÊNCIAS">
      <formula>NOT(ISERROR(SEARCH(("PROVIDÊNCIAS"),(K892))))</formula>
    </cfRule>
  </conditionalFormatting>
  <conditionalFormatting sqref="K892:L892 N892:P892">
    <cfRule type="containsText" dxfId="2839" priority="4794" operator="containsText" text="URGENTE">
      <formula>NOT(ISERROR(SEARCH(("URGENTE"),(K892))))</formula>
    </cfRule>
  </conditionalFormatting>
  <conditionalFormatting sqref="K892:L892 N892:P892">
    <cfRule type="containsText" dxfId="2838" priority="4795" operator="containsText" text="VIGENTE">
      <formula>NOT(ISERROR(SEARCH(("VIGENTE"),(K892))))</formula>
    </cfRule>
  </conditionalFormatting>
  <conditionalFormatting sqref="K892">
    <cfRule type="containsText" dxfId="2837" priority="4796" operator="containsText" text="VIGENTE">
      <formula>NOT(ISERROR(SEARCH(("VIGENTE"),(K892))))</formula>
    </cfRule>
  </conditionalFormatting>
  <conditionalFormatting sqref="K892">
    <cfRule type="containsText" dxfId="2836" priority="4797" operator="containsText" text="URGENTE">
      <formula>NOT(ISERROR(SEARCH(("URGENTE"),(K892))))</formula>
    </cfRule>
  </conditionalFormatting>
  <conditionalFormatting sqref="K892">
    <cfRule type="containsText" dxfId="2835" priority="4798" operator="containsText" text="PROVIDÊNCIAS">
      <formula>NOT(ISERROR(SEARCH(("PROVIDÊNCIAS"),(K892))))</formula>
    </cfRule>
  </conditionalFormatting>
  <conditionalFormatting sqref="K892">
    <cfRule type="containsText" dxfId="2834" priority="4799" operator="containsText" text="ENCERRADO">
      <formula>NOT(ISERROR(SEARCH(("ENCERRADO"),(K892))))</formula>
    </cfRule>
  </conditionalFormatting>
  <conditionalFormatting sqref="K892">
    <cfRule type="containsText" dxfId="2833" priority="4800" operator="containsText" text="URGENTE">
      <formula>NOT(ISERROR(SEARCH(("URGENTE"),(K892))))</formula>
    </cfRule>
  </conditionalFormatting>
  <conditionalFormatting sqref="K892">
    <cfRule type="containsText" dxfId="2832" priority="4801" operator="containsText" text="URGENTE">
      <formula>NOT(ISERROR(SEARCH(("URGENTE"),(K892))))</formula>
    </cfRule>
  </conditionalFormatting>
  <conditionalFormatting sqref="K892">
    <cfRule type="containsText" dxfId="2831" priority="4802" operator="containsText" text="URGENTE">
      <formula>NOT(ISERROR(SEARCH(("URGENTE"),(K892))))</formula>
    </cfRule>
  </conditionalFormatting>
  <conditionalFormatting sqref="K892">
    <cfRule type="containsText" dxfId="2830" priority="4803" operator="containsText" text="URGENTE">
      <formula>NOT(ISERROR(SEARCH(("URGENTE"),(K892))))</formula>
    </cfRule>
  </conditionalFormatting>
  <conditionalFormatting sqref="K892">
    <cfRule type="containsText" dxfId="2829" priority="4804" operator="containsText" text="URGENTE">
      <formula>NOT(ISERROR(SEARCH(("URGENTE"),(K892))))</formula>
    </cfRule>
  </conditionalFormatting>
  <conditionalFormatting sqref="K892">
    <cfRule type="containsText" dxfId="2828" priority="4805" operator="containsText" text="URGENTE">
      <formula>NOT(ISERROR(SEARCH(("URGENTE"),(K892))))</formula>
    </cfRule>
  </conditionalFormatting>
  <conditionalFormatting sqref="K892">
    <cfRule type="containsText" dxfId="2827" priority="4806" operator="containsText" text="ENCERRADO">
      <formula>NOT(ISERROR(SEARCH(("ENCERRADO"),(K892))))</formula>
    </cfRule>
  </conditionalFormatting>
  <conditionalFormatting sqref="K892">
    <cfRule type="containsText" dxfId="2826" priority="4807" operator="containsText" text="PROVIDÊNCIAS">
      <formula>NOT(ISERROR(SEARCH(("PROVIDÊNCIAS"),(K892))))</formula>
    </cfRule>
  </conditionalFormatting>
  <conditionalFormatting sqref="K892">
    <cfRule type="containsText" dxfId="2825" priority="4808" operator="containsText" text="URGENTE">
      <formula>NOT(ISERROR(SEARCH(("URGENTE"),(K892))))</formula>
    </cfRule>
  </conditionalFormatting>
  <conditionalFormatting sqref="K892">
    <cfRule type="containsText" dxfId="2824" priority="4809" operator="containsText" text="VIGENTE">
      <formula>NOT(ISERROR(SEARCH(("VIGENTE"),(K892))))</formula>
    </cfRule>
  </conditionalFormatting>
  <conditionalFormatting sqref="K884">
    <cfRule type="containsText" dxfId="2823" priority="4810" operator="containsText" text="URGENTE">
      <formula>NOT(ISERROR(SEARCH(("URGENTE"),(K884))))</formula>
    </cfRule>
  </conditionalFormatting>
  <conditionalFormatting sqref="K884">
    <cfRule type="containsText" dxfId="2822" priority="4811" operator="containsText" text="URGENTE">
      <formula>NOT(ISERROR(SEARCH(("URGENTE"),(K884))))</formula>
    </cfRule>
  </conditionalFormatting>
  <conditionalFormatting sqref="K884">
    <cfRule type="containsText" dxfId="2821" priority="4812" operator="containsText" text="URGENTE">
      <formula>NOT(ISERROR(SEARCH(("URGENTE"),(K884))))</formula>
    </cfRule>
  </conditionalFormatting>
  <conditionalFormatting sqref="K884">
    <cfRule type="containsText" dxfId="2820" priority="4813" operator="containsText" text="ENCERRADO">
      <formula>NOT(ISERROR(SEARCH(("ENCERRADO"),(K884))))</formula>
    </cfRule>
  </conditionalFormatting>
  <conditionalFormatting sqref="K884">
    <cfRule type="containsText" dxfId="2819" priority="4814" operator="containsText" text="PROVIDÊNCIAS">
      <formula>NOT(ISERROR(SEARCH(("PROVIDÊNCIAS"),(K884))))</formula>
    </cfRule>
  </conditionalFormatting>
  <conditionalFormatting sqref="K884">
    <cfRule type="containsText" dxfId="2818" priority="4815" operator="containsText" text="URGENTE">
      <formula>NOT(ISERROR(SEARCH(("URGENTE"),(K884))))</formula>
    </cfRule>
  </conditionalFormatting>
  <conditionalFormatting sqref="K884">
    <cfRule type="containsText" dxfId="2817" priority="4816" operator="containsText" text="VIGENTE">
      <formula>NOT(ISERROR(SEARCH(("VIGENTE"),(K884))))</formula>
    </cfRule>
  </conditionalFormatting>
  <conditionalFormatting sqref="K884">
    <cfRule type="containsText" dxfId="2816" priority="4817" operator="containsText" text="VIGENTE">
      <formula>NOT(ISERROR(SEARCH(("VIGENTE"),(K884))))</formula>
    </cfRule>
  </conditionalFormatting>
  <conditionalFormatting sqref="K884">
    <cfRule type="containsText" dxfId="2815" priority="4818" operator="containsText" text="URGENTE">
      <formula>NOT(ISERROR(SEARCH(("URGENTE"),(K884))))</formula>
    </cfRule>
  </conditionalFormatting>
  <conditionalFormatting sqref="K884">
    <cfRule type="containsText" dxfId="2814" priority="4819" operator="containsText" text="PROVIDÊNCIAS">
      <formula>NOT(ISERROR(SEARCH(("PROVIDÊNCIAS"),(K884))))</formula>
    </cfRule>
  </conditionalFormatting>
  <conditionalFormatting sqref="K884">
    <cfRule type="containsText" dxfId="2813" priority="4820" operator="containsText" text="ENCERRADO">
      <formula>NOT(ISERROR(SEARCH(("ENCERRADO"),(K884))))</formula>
    </cfRule>
  </conditionalFormatting>
  <conditionalFormatting sqref="K884">
    <cfRule type="containsText" dxfId="2812" priority="4821" operator="containsText" text="URGENTE">
      <formula>NOT(ISERROR(SEARCH(("URGENTE"),(K884))))</formula>
    </cfRule>
  </conditionalFormatting>
  <conditionalFormatting sqref="K884">
    <cfRule type="containsText" dxfId="2811" priority="4822" operator="containsText" text="URGENTE">
      <formula>NOT(ISERROR(SEARCH(("URGENTE"),(K884))))</formula>
    </cfRule>
  </conditionalFormatting>
  <conditionalFormatting sqref="K884">
    <cfRule type="containsText" dxfId="2810" priority="4823" operator="containsText" text="URGENTE">
      <formula>NOT(ISERROR(SEARCH(("URGENTE"),(K884))))</formula>
    </cfRule>
  </conditionalFormatting>
  <conditionalFormatting sqref="K884">
    <cfRule type="containsText" dxfId="2809" priority="4824" operator="containsText" text="URGENTE">
      <formula>NOT(ISERROR(SEARCH(("URGENTE"),(K884))))</formula>
    </cfRule>
  </conditionalFormatting>
  <conditionalFormatting sqref="K884">
    <cfRule type="containsText" dxfId="2808" priority="4825" operator="containsText" text="URGENTE">
      <formula>NOT(ISERROR(SEARCH(("URGENTE"),(K884))))</formula>
    </cfRule>
  </conditionalFormatting>
  <conditionalFormatting sqref="K884">
    <cfRule type="containsText" dxfId="2807" priority="4826" operator="containsText" text="URGENTE">
      <formula>NOT(ISERROR(SEARCH(("URGENTE"),(K884))))</formula>
    </cfRule>
  </conditionalFormatting>
  <conditionalFormatting sqref="K884">
    <cfRule type="containsText" dxfId="2806" priority="4827" operator="containsText" text="ENCERRADO">
      <formula>NOT(ISERROR(SEARCH(("ENCERRADO"),(K884))))</formula>
    </cfRule>
  </conditionalFormatting>
  <conditionalFormatting sqref="K884">
    <cfRule type="containsText" dxfId="2805" priority="4828" operator="containsText" text="PROVIDÊNCIAS">
      <formula>NOT(ISERROR(SEARCH(("PROVIDÊNCIAS"),(K884))))</formula>
    </cfRule>
  </conditionalFormatting>
  <conditionalFormatting sqref="K884">
    <cfRule type="containsText" dxfId="2804" priority="4829" operator="containsText" text="URGENTE">
      <formula>NOT(ISERROR(SEARCH(("URGENTE"),(K884))))</formula>
    </cfRule>
  </conditionalFormatting>
  <conditionalFormatting sqref="K884">
    <cfRule type="containsText" dxfId="2803" priority="4830" operator="containsText" text="VIGENTE">
      <formula>NOT(ISERROR(SEARCH(("VIGENTE"),(K884))))</formula>
    </cfRule>
  </conditionalFormatting>
  <conditionalFormatting sqref="K889:L890 N889:P890">
    <cfRule type="containsText" dxfId="2802" priority="4831" operator="containsText" text="URGENTE">
      <formula>NOT(ISERROR(SEARCH(("URGENTE"),(K889))))</formula>
    </cfRule>
  </conditionalFormatting>
  <conditionalFormatting sqref="K889:L890 N889:P890">
    <cfRule type="containsText" dxfId="2801" priority="4832" operator="containsText" text="URGENTE">
      <formula>NOT(ISERROR(SEARCH(("URGENTE"),(K889))))</formula>
    </cfRule>
  </conditionalFormatting>
  <conditionalFormatting sqref="K889:L890 N889:P890">
    <cfRule type="containsText" dxfId="2800" priority="4833" operator="containsText" text="URGENTE">
      <formula>NOT(ISERROR(SEARCH(("URGENTE"),(K889))))</formula>
    </cfRule>
  </conditionalFormatting>
  <conditionalFormatting sqref="K889:L890 N889:P890">
    <cfRule type="containsText" dxfId="2799" priority="4834" operator="containsText" text="ENCERRADO">
      <formula>NOT(ISERROR(SEARCH(("ENCERRADO"),(K889))))</formula>
    </cfRule>
  </conditionalFormatting>
  <conditionalFormatting sqref="K889:L890 N889:P890">
    <cfRule type="containsText" dxfId="2798" priority="4835" operator="containsText" text="PROVIDÊNCIAS">
      <formula>NOT(ISERROR(SEARCH(("PROVIDÊNCIAS"),(K889))))</formula>
    </cfRule>
  </conditionalFormatting>
  <conditionalFormatting sqref="K889:L890 N889:P890">
    <cfRule type="containsText" dxfId="2797" priority="4836" operator="containsText" text="URGENTE">
      <formula>NOT(ISERROR(SEARCH(("URGENTE"),(K889))))</formula>
    </cfRule>
  </conditionalFormatting>
  <conditionalFormatting sqref="K889:L890 N889:P890">
    <cfRule type="containsText" dxfId="2796" priority="4837" operator="containsText" text="VIGENTE">
      <formula>NOT(ISERROR(SEARCH(("VIGENTE"),(K889))))</formula>
    </cfRule>
  </conditionalFormatting>
  <conditionalFormatting sqref="K889:K890">
    <cfRule type="containsText" dxfId="2795" priority="4838" operator="containsText" text="VIGENTE">
      <formula>NOT(ISERROR(SEARCH(("VIGENTE"),(K889))))</formula>
    </cfRule>
  </conditionalFormatting>
  <conditionalFormatting sqref="K889:K890">
    <cfRule type="containsText" dxfId="2794" priority="4839" operator="containsText" text="URGENTE">
      <formula>NOT(ISERROR(SEARCH(("URGENTE"),(K889))))</formula>
    </cfRule>
  </conditionalFormatting>
  <conditionalFormatting sqref="K889:K890">
    <cfRule type="containsText" dxfId="2793" priority="4840" operator="containsText" text="PROVIDÊNCIAS">
      <formula>NOT(ISERROR(SEARCH(("PROVIDÊNCIAS"),(K889))))</formula>
    </cfRule>
  </conditionalFormatting>
  <conditionalFormatting sqref="K889:K890">
    <cfRule type="containsText" dxfId="2792" priority="4841" operator="containsText" text="ENCERRADO">
      <formula>NOT(ISERROR(SEARCH(("ENCERRADO"),(K889))))</formula>
    </cfRule>
  </conditionalFormatting>
  <conditionalFormatting sqref="K889:K890">
    <cfRule type="containsText" dxfId="2791" priority="4842" operator="containsText" text="URGENTE">
      <formula>NOT(ISERROR(SEARCH(("URGENTE"),(K889))))</formula>
    </cfRule>
  </conditionalFormatting>
  <conditionalFormatting sqref="K889:K890">
    <cfRule type="containsText" dxfId="2790" priority="4843" operator="containsText" text="URGENTE">
      <formula>NOT(ISERROR(SEARCH(("URGENTE"),(K889))))</formula>
    </cfRule>
  </conditionalFormatting>
  <conditionalFormatting sqref="K889:K890">
    <cfRule type="containsText" dxfId="2789" priority="4844" operator="containsText" text="URGENTE">
      <formula>NOT(ISERROR(SEARCH(("URGENTE"),(K889))))</formula>
    </cfRule>
  </conditionalFormatting>
  <conditionalFormatting sqref="K889:K890">
    <cfRule type="containsText" dxfId="2788" priority="4845" operator="containsText" text="URGENTE">
      <formula>NOT(ISERROR(SEARCH(("URGENTE"),(K889))))</formula>
    </cfRule>
  </conditionalFormatting>
  <conditionalFormatting sqref="K889:K890">
    <cfRule type="containsText" dxfId="2787" priority="4846" operator="containsText" text="URGENTE">
      <formula>NOT(ISERROR(SEARCH(("URGENTE"),(K889))))</formula>
    </cfRule>
  </conditionalFormatting>
  <conditionalFormatting sqref="K889:K890">
    <cfRule type="containsText" dxfId="2786" priority="4847" operator="containsText" text="URGENTE">
      <formula>NOT(ISERROR(SEARCH(("URGENTE"),(K889))))</formula>
    </cfRule>
  </conditionalFormatting>
  <conditionalFormatting sqref="K889:K890">
    <cfRule type="containsText" dxfId="2785" priority="4848" operator="containsText" text="ENCERRADO">
      <formula>NOT(ISERROR(SEARCH(("ENCERRADO"),(K889))))</formula>
    </cfRule>
  </conditionalFormatting>
  <conditionalFormatting sqref="K889:K890">
    <cfRule type="containsText" dxfId="2784" priority="4849" operator="containsText" text="PROVIDÊNCIAS">
      <formula>NOT(ISERROR(SEARCH(("PROVIDÊNCIAS"),(K889))))</formula>
    </cfRule>
  </conditionalFormatting>
  <conditionalFormatting sqref="K889:K890">
    <cfRule type="containsText" dxfId="2783" priority="4850" operator="containsText" text="URGENTE">
      <formula>NOT(ISERROR(SEARCH(("URGENTE"),(K889))))</formula>
    </cfRule>
  </conditionalFormatting>
  <conditionalFormatting sqref="K889:K890">
    <cfRule type="containsText" dxfId="2782" priority="4851" operator="containsText" text="VIGENTE">
      <formula>NOT(ISERROR(SEARCH(("VIGENTE"),(K889))))</formula>
    </cfRule>
  </conditionalFormatting>
  <conditionalFormatting sqref="K887:K888">
    <cfRule type="containsText" dxfId="2781" priority="4852" operator="containsText" text="URGENTE">
      <formula>NOT(ISERROR(SEARCH(("URGENTE"),(K887))))</formula>
    </cfRule>
  </conditionalFormatting>
  <conditionalFormatting sqref="K887:K888">
    <cfRule type="containsText" dxfId="2780" priority="4853" operator="containsText" text="URGENTE">
      <formula>NOT(ISERROR(SEARCH(("URGENTE"),(K887))))</formula>
    </cfRule>
  </conditionalFormatting>
  <conditionalFormatting sqref="K887:K888">
    <cfRule type="containsText" dxfId="2779" priority="4854" operator="containsText" text="URGENTE">
      <formula>NOT(ISERROR(SEARCH(("URGENTE"),(K887))))</formula>
    </cfRule>
  </conditionalFormatting>
  <conditionalFormatting sqref="K887:K888">
    <cfRule type="containsText" dxfId="2778" priority="4855" operator="containsText" text="ENCERRADO">
      <formula>NOT(ISERROR(SEARCH(("ENCERRADO"),(K887))))</formula>
    </cfRule>
  </conditionalFormatting>
  <conditionalFormatting sqref="K887:K888">
    <cfRule type="containsText" dxfId="2777" priority="4856" operator="containsText" text="PROVIDÊNCIAS">
      <formula>NOT(ISERROR(SEARCH(("PROVIDÊNCIAS"),(K887))))</formula>
    </cfRule>
  </conditionalFormatting>
  <conditionalFormatting sqref="K887:K888">
    <cfRule type="containsText" dxfId="2776" priority="4857" operator="containsText" text="URGENTE">
      <formula>NOT(ISERROR(SEARCH(("URGENTE"),(K887))))</formula>
    </cfRule>
  </conditionalFormatting>
  <conditionalFormatting sqref="K887:K888">
    <cfRule type="containsText" dxfId="2775" priority="4858" operator="containsText" text="VIGENTE">
      <formula>NOT(ISERROR(SEARCH(("VIGENTE"),(K887))))</formula>
    </cfRule>
  </conditionalFormatting>
  <conditionalFormatting sqref="K887:K888">
    <cfRule type="containsText" dxfId="2774" priority="4859" operator="containsText" text="VIGENTE">
      <formula>NOT(ISERROR(SEARCH(("VIGENTE"),(K887))))</formula>
    </cfRule>
  </conditionalFormatting>
  <conditionalFormatting sqref="K887:K888">
    <cfRule type="containsText" dxfId="2773" priority="4860" operator="containsText" text="URGENTE">
      <formula>NOT(ISERROR(SEARCH(("URGENTE"),(K887))))</formula>
    </cfRule>
  </conditionalFormatting>
  <conditionalFormatting sqref="K887:K888">
    <cfRule type="containsText" dxfId="2772" priority="4861" operator="containsText" text="PROVIDÊNCIAS">
      <formula>NOT(ISERROR(SEARCH(("PROVIDÊNCIAS"),(K887))))</formula>
    </cfRule>
  </conditionalFormatting>
  <conditionalFormatting sqref="K887:K888">
    <cfRule type="containsText" dxfId="2771" priority="4862" operator="containsText" text="ENCERRADO">
      <formula>NOT(ISERROR(SEARCH(("ENCERRADO"),(K887))))</formula>
    </cfRule>
  </conditionalFormatting>
  <conditionalFormatting sqref="K887:K888">
    <cfRule type="containsText" dxfId="2770" priority="4863" operator="containsText" text="URGENTE">
      <formula>NOT(ISERROR(SEARCH(("URGENTE"),(K887))))</formula>
    </cfRule>
  </conditionalFormatting>
  <conditionalFormatting sqref="K887:K888">
    <cfRule type="containsText" dxfId="2769" priority="4864" operator="containsText" text="URGENTE">
      <formula>NOT(ISERROR(SEARCH(("URGENTE"),(K887))))</formula>
    </cfRule>
  </conditionalFormatting>
  <conditionalFormatting sqref="K887:K888">
    <cfRule type="containsText" dxfId="2768" priority="4865" operator="containsText" text="URGENTE">
      <formula>NOT(ISERROR(SEARCH(("URGENTE"),(K887))))</formula>
    </cfRule>
  </conditionalFormatting>
  <conditionalFormatting sqref="K887:K888">
    <cfRule type="containsText" dxfId="2767" priority="4866" operator="containsText" text="URGENTE">
      <formula>NOT(ISERROR(SEARCH(("URGENTE"),(K887))))</formula>
    </cfRule>
  </conditionalFormatting>
  <conditionalFormatting sqref="K887:K888">
    <cfRule type="containsText" dxfId="2766" priority="4867" operator="containsText" text="URGENTE">
      <formula>NOT(ISERROR(SEARCH(("URGENTE"),(K887))))</formula>
    </cfRule>
  </conditionalFormatting>
  <conditionalFormatting sqref="K887:K888">
    <cfRule type="containsText" dxfId="2765" priority="4868" operator="containsText" text="URGENTE">
      <formula>NOT(ISERROR(SEARCH(("URGENTE"),(K887))))</formula>
    </cfRule>
  </conditionalFormatting>
  <conditionalFormatting sqref="K887:K888">
    <cfRule type="containsText" dxfId="2764" priority="4869" operator="containsText" text="ENCERRADO">
      <formula>NOT(ISERROR(SEARCH(("ENCERRADO"),(K887))))</formula>
    </cfRule>
  </conditionalFormatting>
  <conditionalFormatting sqref="K887:K888">
    <cfRule type="containsText" dxfId="2763" priority="4870" operator="containsText" text="PROVIDÊNCIAS">
      <formula>NOT(ISERROR(SEARCH(("PROVIDÊNCIAS"),(K887))))</formula>
    </cfRule>
  </conditionalFormatting>
  <conditionalFormatting sqref="K887:K888">
    <cfRule type="containsText" dxfId="2762" priority="4871" operator="containsText" text="URGENTE">
      <formula>NOT(ISERROR(SEARCH(("URGENTE"),(K887))))</formula>
    </cfRule>
  </conditionalFormatting>
  <conditionalFormatting sqref="K887:K888">
    <cfRule type="containsText" dxfId="2761" priority="4872" operator="containsText" text="VIGENTE">
      <formula>NOT(ISERROR(SEARCH(("VIGENTE"),(K887))))</formula>
    </cfRule>
  </conditionalFormatting>
  <conditionalFormatting sqref="K882:L883 N882:P883">
    <cfRule type="containsText" dxfId="2760" priority="4873" operator="containsText" text="URGENTE">
      <formula>NOT(ISERROR(SEARCH(("URGENTE"),(K882))))</formula>
    </cfRule>
  </conditionalFormatting>
  <conditionalFormatting sqref="K882:L883 N882:P883">
    <cfRule type="containsText" dxfId="2759" priority="4874" operator="containsText" text="URGENTE">
      <formula>NOT(ISERROR(SEARCH(("URGENTE"),(K882))))</formula>
    </cfRule>
  </conditionalFormatting>
  <conditionalFormatting sqref="K882:L883 N882:P883">
    <cfRule type="containsText" dxfId="2758" priority="4875" operator="containsText" text="URGENTE">
      <formula>NOT(ISERROR(SEARCH(("URGENTE"),(K882))))</formula>
    </cfRule>
  </conditionalFormatting>
  <conditionalFormatting sqref="K882:L883 N882:P883">
    <cfRule type="containsText" dxfId="2757" priority="4876" operator="containsText" text="ENCERRADO">
      <formula>NOT(ISERROR(SEARCH(("ENCERRADO"),(K882))))</formula>
    </cfRule>
  </conditionalFormatting>
  <conditionalFormatting sqref="K882:L883 N882:P883">
    <cfRule type="containsText" dxfId="2756" priority="4877" operator="containsText" text="PROVIDÊNCIAS">
      <formula>NOT(ISERROR(SEARCH(("PROVIDÊNCIAS"),(K882))))</formula>
    </cfRule>
  </conditionalFormatting>
  <conditionalFormatting sqref="K882:L883 N882:P883">
    <cfRule type="containsText" dxfId="2755" priority="4878" operator="containsText" text="URGENTE">
      <formula>NOT(ISERROR(SEARCH(("URGENTE"),(K882))))</formula>
    </cfRule>
  </conditionalFormatting>
  <conditionalFormatting sqref="K882:L883 N882:P883">
    <cfRule type="containsText" dxfId="2754" priority="4879" operator="containsText" text="VIGENTE">
      <formula>NOT(ISERROR(SEARCH(("VIGENTE"),(K882))))</formula>
    </cfRule>
  </conditionalFormatting>
  <conditionalFormatting sqref="K882:K883">
    <cfRule type="containsText" dxfId="2753" priority="4880" operator="containsText" text="URGENTE">
      <formula>NOT(ISERROR(SEARCH(("URGENTE"),(K882))))</formula>
    </cfRule>
  </conditionalFormatting>
  <conditionalFormatting sqref="K882:K883">
    <cfRule type="containsText" dxfId="2752" priority="4881" operator="containsText" text="URGENTE">
      <formula>NOT(ISERROR(SEARCH(("URGENTE"),(K882))))</formula>
    </cfRule>
  </conditionalFormatting>
  <conditionalFormatting sqref="K882:K883">
    <cfRule type="containsText" dxfId="2751" priority="4882" operator="containsText" text="URGENTE">
      <formula>NOT(ISERROR(SEARCH(("URGENTE"),(K882))))</formula>
    </cfRule>
  </conditionalFormatting>
  <conditionalFormatting sqref="K882:K883">
    <cfRule type="containsText" dxfId="2750" priority="4883" operator="containsText" text="ENCERRADO">
      <formula>NOT(ISERROR(SEARCH(("ENCERRADO"),(K882))))</formula>
    </cfRule>
  </conditionalFormatting>
  <conditionalFormatting sqref="K882:K883">
    <cfRule type="containsText" dxfId="2749" priority="4884" operator="containsText" text="PROVIDÊNCIAS">
      <formula>NOT(ISERROR(SEARCH(("PROVIDÊNCIAS"),(K882))))</formula>
    </cfRule>
  </conditionalFormatting>
  <conditionalFormatting sqref="K882:K883">
    <cfRule type="containsText" dxfId="2748" priority="4885" operator="containsText" text="URGENTE">
      <formula>NOT(ISERROR(SEARCH(("URGENTE"),(K882))))</formula>
    </cfRule>
  </conditionalFormatting>
  <conditionalFormatting sqref="K882:K883">
    <cfRule type="containsText" dxfId="2747" priority="4886" operator="containsText" text="VIGENTE">
      <formula>NOT(ISERROR(SEARCH(("VIGENTE"),(K882))))</formula>
    </cfRule>
  </conditionalFormatting>
  <conditionalFormatting sqref="K882:K883">
    <cfRule type="containsText" dxfId="2746" priority="4887" operator="containsText" text="URGENTE">
      <formula>NOT(ISERROR(SEARCH(("URGENTE"),(K882))))</formula>
    </cfRule>
  </conditionalFormatting>
  <conditionalFormatting sqref="K882:K883">
    <cfRule type="containsText" dxfId="2745" priority="4888" operator="containsText" text="URGENTE">
      <formula>NOT(ISERROR(SEARCH(("URGENTE"),(K882))))</formula>
    </cfRule>
  </conditionalFormatting>
  <conditionalFormatting sqref="K882:K883">
    <cfRule type="containsText" dxfId="2744" priority="4889" operator="containsText" text="URGENTE">
      <formula>NOT(ISERROR(SEARCH(("URGENTE"),(K882))))</formula>
    </cfRule>
  </conditionalFormatting>
  <conditionalFormatting sqref="K882:K883">
    <cfRule type="containsText" dxfId="2743" priority="4890" operator="containsText" text="ENCERRADO">
      <formula>NOT(ISERROR(SEARCH(("ENCERRADO"),(K882))))</formula>
    </cfRule>
  </conditionalFormatting>
  <conditionalFormatting sqref="K882:K883">
    <cfRule type="containsText" dxfId="2742" priority="4891" operator="containsText" text="PROVIDÊNCIAS">
      <formula>NOT(ISERROR(SEARCH(("PROVIDÊNCIAS"),(K882))))</formula>
    </cfRule>
  </conditionalFormatting>
  <conditionalFormatting sqref="K882:K883">
    <cfRule type="containsText" dxfId="2741" priority="4892" operator="containsText" text="URGENTE">
      <formula>NOT(ISERROR(SEARCH(("URGENTE"),(K882))))</formula>
    </cfRule>
  </conditionalFormatting>
  <conditionalFormatting sqref="K882:K883">
    <cfRule type="containsText" dxfId="2740" priority="4893" operator="containsText" text="VIGENTE">
      <formula>NOT(ISERROR(SEARCH(("VIGENTE"),(K882))))</formula>
    </cfRule>
  </conditionalFormatting>
  <conditionalFormatting sqref="K865">
    <cfRule type="containsText" dxfId="2739" priority="4894" operator="containsText" text="URGENTE">
      <formula>NOT(ISERROR(SEARCH(("URGENTE"),(K865))))</formula>
    </cfRule>
  </conditionalFormatting>
  <conditionalFormatting sqref="K865">
    <cfRule type="containsText" dxfId="2738" priority="4895" operator="containsText" text="URGENTE">
      <formula>NOT(ISERROR(SEARCH(("URGENTE"),(K865))))</formula>
    </cfRule>
  </conditionalFormatting>
  <conditionalFormatting sqref="K865">
    <cfRule type="containsText" dxfId="2737" priority="4896" operator="containsText" text="URGENTE">
      <formula>NOT(ISERROR(SEARCH(("URGENTE"),(K865))))</formula>
    </cfRule>
  </conditionalFormatting>
  <conditionalFormatting sqref="K865">
    <cfRule type="containsText" dxfId="2736" priority="4897" operator="containsText" text="ENCERRADO">
      <formula>NOT(ISERROR(SEARCH(("ENCERRADO"),(K865))))</formula>
    </cfRule>
  </conditionalFormatting>
  <conditionalFormatting sqref="K865">
    <cfRule type="containsText" dxfId="2735" priority="4898" operator="containsText" text="PROVIDÊNCIAS">
      <formula>NOT(ISERROR(SEARCH(("PROVIDÊNCIAS"),(K865))))</formula>
    </cfRule>
  </conditionalFormatting>
  <conditionalFormatting sqref="K865">
    <cfRule type="containsText" dxfId="2734" priority="4899" operator="containsText" text="URGENTE">
      <formula>NOT(ISERROR(SEARCH(("URGENTE"),(K865))))</formula>
    </cfRule>
  </conditionalFormatting>
  <conditionalFormatting sqref="K865">
    <cfRule type="containsText" dxfId="2733" priority="4900" operator="containsText" text="VIGENTE">
      <formula>NOT(ISERROR(SEARCH(("VIGENTE"),(K865))))</formula>
    </cfRule>
  </conditionalFormatting>
  <conditionalFormatting sqref="K870">
    <cfRule type="containsText" dxfId="2732" priority="4901" operator="containsText" text="URGENTE">
      <formula>NOT(ISERROR(SEARCH(("URGENTE"),(K870))))</formula>
    </cfRule>
  </conditionalFormatting>
  <conditionalFormatting sqref="K870">
    <cfRule type="containsText" dxfId="2731" priority="4902" operator="containsText" text="URGENTE">
      <formula>NOT(ISERROR(SEARCH(("URGENTE"),(K870))))</formula>
    </cfRule>
  </conditionalFormatting>
  <conditionalFormatting sqref="K870">
    <cfRule type="containsText" dxfId="2730" priority="4903" operator="containsText" text="URGENTE">
      <formula>NOT(ISERROR(SEARCH(("URGENTE"),(K870))))</formula>
    </cfRule>
  </conditionalFormatting>
  <conditionalFormatting sqref="K870">
    <cfRule type="containsText" dxfId="2729" priority="4904" operator="containsText" text="ENCERRADO">
      <formula>NOT(ISERROR(SEARCH(("ENCERRADO"),(K870))))</formula>
    </cfRule>
  </conditionalFormatting>
  <conditionalFormatting sqref="K870">
    <cfRule type="containsText" dxfId="2728" priority="4905" operator="containsText" text="PROVIDÊNCIAS">
      <formula>NOT(ISERROR(SEARCH(("PROVIDÊNCIAS"),(K870))))</formula>
    </cfRule>
  </conditionalFormatting>
  <conditionalFormatting sqref="K870">
    <cfRule type="containsText" dxfId="2727" priority="4906" operator="containsText" text="URGENTE">
      <formula>NOT(ISERROR(SEARCH(("URGENTE"),(K870))))</formula>
    </cfRule>
  </conditionalFormatting>
  <conditionalFormatting sqref="K870">
    <cfRule type="containsText" dxfId="2726" priority="4907" operator="containsText" text="VIGENTE">
      <formula>NOT(ISERROR(SEARCH(("VIGENTE"),(K870))))</formula>
    </cfRule>
  </conditionalFormatting>
  <conditionalFormatting sqref="K860">
    <cfRule type="containsText" dxfId="2725" priority="4908" operator="containsText" text="VIGENTE">
      <formula>NOT(ISERROR(SEARCH(("VIGENTE"),(K860))))</formula>
    </cfRule>
  </conditionalFormatting>
  <conditionalFormatting sqref="K860">
    <cfRule type="containsText" dxfId="2724" priority="4909" operator="containsText" text="URGENTE">
      <formula>NOT(ISERROR(SEARCH(("URGENTE"),(K860))))</formula>
    </cfRule>
  </conditionalFormatting>
  <conditionalFormatting sqref="K860">
    <cfRule type="containsText" dxfId="2723" priority="4910" operator="containsText" text="PROVIDÊNCIAS">
      <formula>NOT(ISERROR(SEARCH(("PROVIDÊNCIAS"),(K860))))</formula>
    </cfRule>
  </conditionalFormatting>
  <conditionalFormatting sqref="K860">
    <cfRule type="containsText" dxfId="2722" priority="4911" operator="containsText" text="ENCERRADO">
      <formula>NOT(ISERROR(SEARCH(("ENCERRADO"),(K860))))</formula>
    </cfRule>
  </conditionalFormatting>
  <conditionalFormatting sqref="K860">
    <cfRule type="containsText" dxfId="2721" priority="4912" operator="containsText" text="URGENTE">
      <formula>NOT(ISERROR(SEARCH(("URGENTE"),(K860))))</formula>
    </cfRule>
  </conditionalFormatting>
  <conditionalFormatting sqref="K860">
    <cfRule type="containsText" dxfId="2720" priority="4913" operator="containsText" text="URGENTE">
      <formula>NOT(ISERROR(SEARCH(("URGENTE"),(K860))))</formula>
    </cfRule>
  </conditionalFormatting>
  <conditionalFormatting sqref="K860">
    <cfRule type="containsText" dxfId="2719" priority="4914" operator="containsText" text="URGENTE">
      <formula>NOT(ISERROR(SEARCH(("URGENTE"),(K860))))</formula>
    </cfRule>
  </conditionalFormatting>
  <conditionalFormatting sqref="K860:L860 N860:P860">
    <cfRule type="containsText" dxfId="2718" priority="4915" operator="containsText" text="VIGENTE">
      <formula>NOT(ISERROR(SEARCH(("VIGENTE"),(K860))))</formula>
    </cfRule>
  </conditionalFormatting>
  <conditionalFormatting sqref="K860:L860 N860:P860">
    <cfRule type="containsText" dxfId="2717" priority="4916" operator="containsText" text="URGENTE">
      <formula>NOT(ISERROR(SEARCH(("URGENTE"),(K860))))</formula>
    </cfRule>
  </conditionalFormatting>
  <conditionalFormatting sqref="K860:L860 N860:P860">
    <cfRule type="containsText" dxfId="2716" priority="4917" operator="containsText" text="PROVIDÊNCIAS">
      <formula>NOT(ISERROR(SEARCH(("PROVIDÊNCIAS"),(K860))))</formula>
    </cfRule>
  </conditionalFormatting>
  <conditionalFormatting sqref="K860:L860 N860:P860">
    <cfRule type="containsText" dxfId="2715" priority="4918" operator="containsText" text="ENCERRADO">
      <formula>NOT(ISERROR(SEARCH(("ENCERRADO"),(K860))))</formula>
    </cfRule>
  </conditionalFormatting>
  <conditionalFormatting sqref="K860:L860 N860:P860">
    <cfRule type="containsText" dxfId="2714" priority="4919" operator="containsText" text="URGENTE">
      <formula>NOT(ISERROR(SEARCH(("URGENTE"),(K860))))</formula>
    </cfRule>
  </conditionalFormatting>
  <conditionalFormatting sqref="K860:L860 N860:P860">
    <cfRule type="containsText" dxfId="2713" priority="4920" operator="containsText" text="URGENTE">
      <formula>NOT(ISERROR(SEARCH(("URGENTE"),(K860))))</formula>
    </cfRule>
  </conditionalFormatting>
  <conditionalFormatting sqref="K860:L860 N860:P860">
    <cfRule type="containsText" dxfId="2712" priority="4921" operator="containsText" text="URGENTE">
      <formula>NOT(ISERROR(SEARCH(("URGENTE"),(K860))))</formula>
    </cfRule>
  </conditionalFormatting>
  <conditionalFormatting sqref="K863:L864 N863:P864">
    <cfRule type="containsText" dxfId="2711" priority="4922" operator="containsText" text="VIGENTE">
      <formula>NOT(ISERROR(SEARCH(("VIGENTE"),(K863))))</formula>
    </cfRule>
  </conditionalFormatting>
  <conditionalFormatting sqref="K863:L864 N863:P864">
    <cfRule type="containsText" dxfId="2710" priority="4923" operator="containsText" text="URGENTE">
      <formula>NOT(ISERROR(SEARCH(("URGENTE"),(K863))))</formula>
    </cfRule>
  </conditionalFormatting>
  <conditionalFormatting sqref="K863:L864 N863:P864">
    <cfRule type="containsText" dxfId="2709" priority="4924" operator="containsText" text="PROVIDÊNCIAS">
      <formula>NOT(ISERROR(SEARCH(("PROVIDÊNCIAS"),(K863))))</formula>
    </cfRule>
  </conditionalFormatting>
  <conditionalFormatting sqref="K863:L864 N863:P864">
    <cfRule type="containsText" dxfId="2708" priority="4925" operator="containsText" text="ENCERRADO">
      <formula>NOT(ISERROR(SEARCH(("ENCERRADO"),(K863))))</formula>
    </cfRule>
  </conditionalFormatting>
  <conditionalFormatting sqref="K863:L864 N863:P864">
    <cfRule type="containsText" dxfId="2707" priority="4926" operator="containsText" text="URGENTE">
      <formula>NOT(ISERROR(SEARCH(("URGENTE"),(K863))))</formula>
    </cfRule>
  </conditionalFormatting>
  <conditionalFormatting sqref="K863:L864 N863:P864">
    <cfRule type="containsText" dxfId="2706" priority="4927" operator="containsText" text="URGENTE">
      <formula>NOT(ISERROR(SEARCH(("URGENTE"),(K863))))</formula>
    </cfRule>
  </conditionalFormatting>
  <conditionalFormatting sqref="K863:L864 N863:P864">
    <cfRule type="containsText" dxfId="2705" priority="4928" operator="containsText" text="URGENTE">
      <formula>NOT(ISERROR(SEARCH(("URGENTE"),(K863))))</formula>
    </cfRule>
  </conditionalFormatting>
  <conditionalFormatting sqref="K863:K864">
    <cfRule type="containsText" dxfId="2704" priority="4929" operator="containsText" text="VIGENTE">
      <formula>NOT(ISERROR(SEARCH(("VIGENTE"),(K863))))</formula>
    </cfRule>
  </conditionalFormatting>
  <conditionalFormatting sqref="K863:K864">
    <cfRule type="containsText" dxfId="2703" priority="4930" operator="containsText" text="URGENTE">
      <formula>NOT(ISERROR(SEARCH(("URGENTE"),(K863))))</formula>
    </cfRule>
  </conditionalFormatting>
  <conditionalFormatting sqref="K863:K864">
    <cfRule type="containsText" dxfId="2702" priority="4931" operator="containsText" text="PROVIDÊNCIAS">
      <formula>NOT(ISERROR(SEARCH(("PROVIDÊNCIAS"),(K863))))</formula>
    </cfRule>
  </conditionalFormatting>
  <conditionalFormatting sqref="K863:K864">
    <cfRule type="containsText" dxfId="2701" priority="4932" operator="containsText" text="ENCERRADO">
      <formula>NOT(ISERROR(SEARCH(("ENCERRADO"),(K863))))</formula>
    </cfRule>
  </conditionalFormatting>
  <conditionalFormatting sqref="K863:K864">
    <cfRule type="containsText" dxfId="2700" priority="4933" operator="containsText" text="URGENTE">
      <formula>NOT(ISERROR(SEARCH(("URGENTE"),(K863))))</formula>
    </cfRule>
  </conditionalFormatting>
  <conditionalFormatting sqref="K863:K864">
    <cfRule type="containsText" dxfId="2699" priority="4934" operator="containsText" text="URGENTE">
      <formula>NOT(ISERROR(SEARCH(("URGENTE"),(K863))))</formula>
    </cfRule>
  </conditionalFormatting>
  <conditionalFormatting sqref="K863:K864">
    <cfRule type="containsText" dxfId="2698" priority="4935" operator="containsText" text="URGENTE">
      <formula>NOT(ISERROR(SEARCH(("URGENTE"),(K863))))</formula>
    </cfRule>
  </conditionalFormatting>
  <conditionalFormatting sqref="K831">
    <cfRule type="containsText" dxfId="2697" priority="4936" operator="containsText" text="VIGENTE">
      <formula>NOT(ISERROR(SEARCH(("VIGENTE"),(K831))))</formula>
    </cfRule>
  </conditionalFormatting>
  <conditionalFormatting sqref="K831">
    <cfRule type="containsText" dxfId="2696" priority="4937" operator="containsText" text="URGENTE">
      <formula>NOT(ISERROR(SEARCH(("URGENTE"),(K831))))</formula>
    </cfRule>
  </conditionalFormatting>
  <conditionalFormatting sqref="K831">
    <cfRule type="containsText" dxfId="2695" priority="4938" operator="containsText" text="PROVIDÊNCIAS">
      <formula>NOT(ISERROR(SEARCH(("PROVIDÊNCIAS"),(K831))))</formula>
    </cfRule>
  </conditionalFormatting>
  <conditionalFormatting sqref="K831">
    <cfRule type="containsText" dxfId="2694" priority="4939" operator="containsText" text="ENCERRADO">
      <formula>NOT(ISERROR(SEARCH(("ENCERRADO"),(K831))))</formula>
    </cfRule>
  </conditionalFormatting>
  <conditionalFormatting sqref="K831">
    <cfRule type="containsText" dxfId="2693" priority="4940" operator="containsText" text="URGENTE">
      <formula>NOT(ISERROR(SEARCH(("URGENTE"),(K831))))</formula>
    </cfRule>
  </conditionalFormatting>
  <conditionalFormatting sqref="K831">
    <cfRule type="containsText" dxfId="2692" priority="4941" operator="containsText" text="URGENTE">
      <formula>NOT(ISERROR(SEARCH(("URGENTE"),(K831))))</formula>
    </cfRule>
  </conditionalFormatting>
  <conditionalFormatting sqref="K831">
    <cfRule type="containsText" dxfId="2691" priority="4942" operator="containsText" text="URGENTE">
      <formula>NOT(ISERROR(SEARCH(("URGENTE"),(K831))))</formula>
    </cfRule>
  </conditionalFormatting>
  <conditionalFormatting sqref="K831:L831 N831:P831">
    <cfRule type="containsText" dxfId="2690" priority="4943" operator="containsText" text="VIGENTE">
      <formula>NOT(ISERROR(SEARCH(("VIGENTE"),(K831))))</formula>
    </cfRule>
  </conditionalFormatting>
  <conditionalFormatting sqref="K831:L831 N831:P831">
    <cfRule type="containsText" dxfId="2689" priority="4944" operator="containsText" text="URGENTE">
      <formula>NOT(ISERROR(SEARCH(("URGENTE"),(K831))))</formula>
    </cfRule>
  </conditionalFormatting>
  <conditionalFormatting sqref="K831:L831 N831:P831">
    <cfRule type="containsText" dxfId="2688" priority="4945" operator="containsText" text="PROVIDÊNCIAS">
      <formula>NOT(ISERROR(SEARCH(("PROVIDÊNCIAS"),(K831))))</formula>
    </cfRule>
  </conditionalFormatting>
  <conditionalFormatting sqref="K831:L831 N831:P831">
    <cfRule type="containsText" dxfId="2687" priority="4946" operator="containsText" text="ENCERRADO">
      <formula>NOT(ISERROR(SEARCH(("ENCERRADO"),(K831))))</formula>
    </cfRule>
  </conditionalFormatting>
  <conditionalFormatting sqref="K831:L831 N831:P831">
    <cfRule type="containsText" dxfId="2686" priority="4947" operator="containsText" text="URGENTE">
      <formula>NOT(ISERROR(SEARCH(("URGENTE"),(K831))))</formula>
    </cfRule>
  </conditionalFormatting>
  <conditionalFormatting sqref="K831:L831 N831:P831">
    <cfRule type="containsText" dxfId="2685" priority="4948" operator="containsText" text="URGENTE">
      <formula>NOT(ISERROR(SEARCH(("URGENTE"),(K831))))</formula>
    </cfRule>
  </conditionalFormatting>
  <conditionalFormatting sqref="K831:L831 N831:P831">
    <cfRule type="containsText" dxfId="2684" priority="4949" operator="containsText" text="URGENTE">
      <formula>NOT(ISERROR(SEARCH(("URGENTE"),(K831))))</formula>
    </cfRule>
  </conditionalFormatting>
  <conditionalFormatting sqref="K1150:K1151">
    <cfRule type="containsText" dxfId="2683" priority="4950" operator="containsText" text="VIGENTE">
      <formula>NOT(ISERROR(SEARCH(("VIGENTE"),(K1150))))</formula>
    </cfRule>
  </conditionalFormatting>
  <conditionalFormatting sqref="K1150:K1151">
    <cfRule type="containsText" dxfId="2682" priority="4951" operator="containsText" text="URGENTE">
      <formula>NOT(ISERROR(SEARCH(("URGENTE"),(K1150))))</formula>
    </cfRule>
  </conditionalFormatting>
  <conditionalFormatting sqref="K1150:K1151">
    <cfRule type="containsText" dxfId="2681" priority="4952" operator="containsText" text="PROVIDÊNCIAS">
      <formula>NOT(ISERROR(SEARCH(("PROVIDÊNCIAS"),(K1150))))</formula>
    </cfRule>
  </conditionalFormatting>
  <conditionalFormatting sqref="K1150:K1151">
    <cfRule type="containsText" dxfId="2680" priority="4953" operator="containsText" text="ENCERRADO">
      <formula>NOT(ISERROR(SEARCH(("ENCERRADO"),(K1150))))</formula>
    </cfRule>
  </conditionalFormatting>
  <conditionalFormatting sqref="K1150:K1151">
    <cfRule type="containsText" dxfId="2679" priority="4954" operator="containsText" text="URGENTE">
      <formula>NOT(ISERROR(SEARCH(("URGENTE"),(K1150))))</formula>
    </cfRule>
  </conditionalFormatting>
  <conditionalFormatting sqref="K1150:K1151">
    <cfRule type="containsText" dxfId="2678" priority="4955" operator="containsText" text="URGENTE">
      <formula>NOT(ISERROR(SEARCH(("URGENTE"),(K1150))))</formula>
    </cfRule>
  </conditionalFormatting>
  <conditionalFormatting sqref="K1150:K1151">
    <cfRule type="containsText" dxfId="2677" priority="4956" operator="containsText" text="URGENTE">
      <formula>NOT(ISERROR(SEARCH(("URGENTE"),(K1150))))</formula>
    </cfRule>
  </conditionalFormatting>
  <conditionalFormatting sqref="K902">
    <cfRule type="containsText" dxfId="2676" priority="4957" operator="containsText" text="VIGENTE">
      <formula>NOT(ISERROR(SEARCH(("VIGENTE"),(K902))))</formula>
    </cfRule>
  </conditionalFormatting>
  <conditionalFormatting sqref="K902">
    <cfRule type="containsText" dxfId="2675" priority="4958" operator="containsText" text="URGENTE">
      <formula>NOT(ISERROR(SEARCH(("URGENTE"),(K902))))</formula>
    </cfRule>
  </conditionalFormatting>
  <conditionalFormatting sqref="K902">
    <cfRule type="containsText" dxfId="2674" priority="4959" operator="containsText" text="PROVIDÊNCIAS">
      <formula>NOT(ISERROR(SEARCH(("PROVIDÊNCIAS"),(K902))))</formula>
    </cfRule>
  </conditionalFormatting>
  <conditionalFormatting sqref="K902">
    <cfRule type="containsText" dxfId="2673" priority="4960" operator="containsText" text="ENCERRADO">
      <formula>NOT(ISERROR(SEARCH(("ENCERRADO"),(K902))))</formula>
    </cfRule>
  </conditionalFormatting>
  <conditionalFormatting sqref="K902">
    <cfRule type="containsText" dxfId="2672" priority="4961" operator="containsText" text="URGENTE">
      <formula>NOT(ISERROR(SEARCH(("URGENTE"),(K902))))</formula>
    </cfRule>
  </conditionalFormatting>
  <conditionalFormatting sqref="K902">
    <cfRule type="containsText" dxfId="2671" priority="4962" operator="containsText" text="URGENTE">
      <formula>NOT(ISERROR(SEARCH(("URGENTE"),(K902))))</formula>
    </cfRule>
  </conditionalFormatting>
  <conditionalFormatting sqref="K902">
    <cfRule type="containsText" dxfId="2670" priority="4963" operator="containsText" text="URGENTE">
      <formula>NOT(ISERROR(SEARCH(("URGENTE"),(K902))))</formula>
    </cfRule>
  </conditionalFormatting>
  <conditionalFormatting sqref="K902:L902 N902:P902">
    <cfRule type="containsText" dxfId="2669" priority="4964" operator="containsText" text="URGENTE">
      <formula>NOT(ISERROR(SEARCH(("URGENTE"),(K902))))</formula>
    </cfRule>
  </conditionalFormatting>
  <conditionalFormatting sqref="K902:L902 N902:P902">
    <cfRule type="containsText" dxfId="2668" priority="4965" operator="containsText" text="URGENTE">
      <formula>NOT(ISERROR(SEARCH(("URGENTE"),(K902))))</formula>
    </cfRule>
  </conditionalFormatting>
  <conditionalFormatting sqref="K902:L902 N902:P902">
    <cfRule type="containsText" dxfId="2667" priority="4966" operator="containsText" text="URGENTE">
      <formula>NOT(ISERROR(SEARCH(("URGENTE"),(K902))))</formula>
    </cfRule>
  </conditionalFormatting>
  <conditionalFormatting sqref="K902:L902 N902:P902">
    <cfRule type="containsText" dxfId="2666" priority="4967" operator="containsText" text="ENCERRADO">
      <formula>NOT(ISERROR(SEARCH(("ENCERRADO"),(K902))))</formula>
    </cfRule>
  </conditionalFormatting>
  <conditionalFormatting sqref="K902:L902 N902:P902">
    <cfRule type="containsText" dxfId="2665" priority="4968" operator="containsText" text="PROVIDÊNCIAS">
      <formula>NOT(ISERROR(SEARCH(("PROVIDÊNCIAS"),(K902))))</formula>
    </cfRule>
  </conditionalFormatting>
  <conditionalFormatting sqref="K902:L902 N902:P902">
    <cfRule type="containsText" dxfId="2664" priority="4969" operator="containsText" text="URGENTE">
      <formula>NOT(ISERROR(SEARCH(("URGENTE"),(K902))))</formula>
    </cfRule>
  </conditionalFormatting>
  <conditionalFormatting sqref="K902:L902 N902:P902">
    <cfRule type="containsText" dxfId="2663" priority="4970" operator="containsText" text="VIGENTE">
      <formula>NOT(ISERROR(SEARCH(("VIGENTE"),(K902))))</formula>
    </cfRule>
  </conditionalFormatting>
  <conditionalFormatting sqref="K1161">
    <cfRule type="containsText" dxfId="2662" priority="4971" operator="containsText" text="VIGENTE">
      <formula>NOT(ISERROR(SEARCH(("VIGENTE"),(K1161))))</formula>
    </cfRule>
  </conditionalFormatting>
  <conditionalFormatting sqref="K1161">
    <cfRule type="containsText" dxfId="2661" priority="4972" operator="containsText" text="URGENTE">
      <formula>NOT(ISERROR(SEARCH(("URGENTE"),(K1161))))</formula>
    </cfRule>
  </conditionalFormatting>
  <conditionalFormatting sqref="K1161">
    <cfRule type="containsText" dxfId="2660" priority="4973" operator="containsText" text="PROVIDÊNCIAS">
      <formula>NOT(ISERROR(SEARCH(("PROVIDÊNCIAS"),(K1161))))</formula>
    </cfRule>
  </conditionalFormatting>
  <conditionalFormatting sqref="K1161">
    <cfRule type="containsText" dxfId="2659" priority="4974" operator="containsText" text="ENCERRADO">
      <formula>NOT(ISERROR(SEARCH(("ENCERRADO"),(K1161))))</formula>
    </cfRule>
  </conditionalFormatting>
  <conditionalFormatting sqref="K1161">
    <cfRule type="containsText" dxfId="2658" priority="4975" operator="containsText" text="URGENTE">
      <formula>NOT(ISERROR(SEARCH(("URGENTE"),(K1161))))</formula>
    </cfRule>
  </conditionalFormatting>
  <conditionalFormatting sqref="K1161">
    <cfRule type="containsText" dxfId="2657" priority="4976" operator="containsText" text="URGENTE">
      <formula>NOT(ISERROR(SEARCH(("URGENTE"),(K1161))))</formula>
    </cfRule>
  </conditionalFormatting>
  <conditionalFormatting sqref="K1161">
    <cfRule type="containsText" dxfId="2656" priority="4977" operator="containsText" text="URGENTE">
      <formula>NOT(ISERROR(SEARCH(("URGENTE"),(K1161))))</formula>
    </cfRule>
  </conditionalFormatting>
  <conditionalFormatting sqref="K1367">
    <cfRule type="containsText" dxfId="2655" priority="4978" operator="containsText" text="VIGENTE">
      <formula>NOT(ISERROR(SEARCH(("VIGENTE"),(K1367))))</formula>
    </cfRule>
  </conditionalFormatting>
  <conditionalFormatting sqref="K1367">
    <cfRule type="containsText" dxfId="2654" priority="4979" operator="containsText" text="URGENTE">
      <formula>NOT(ISERROR(SEARCH(("URGENTE"),(K1367))))</formula>
    </cfRule>
  </conditionalFormatting>
  <conditionalFormatting sqref="K1367">
    <cfRule type="containsText" dxfId="2653" priority="4980" operator="containsText" text="PROVIDÊNCIAS">
      <formula>NOT(ISERROR(SEARCH(("PROVIDÊNCIAS"),(K1367))))</formula>
    </cfRule>
  </conditionalFormatting>
  <conditionalFormatting sqref="K1367">
    <cfRule type="containsText" dxfId="2652" priority="4981" operator="containsText" text="ENCERRADO">
      <formula>NOT(ISERROR(SEARCH(("ENCERRADO"),(K1367))))</formula>
    </cfRule>
  </conditionalFormatting>
  <conditionalFormatting sqref="K1367">
    <cfRule type="containsText" dxfId="2651" priority="4982" operator="containsText" text="URGENTE">
      <formula>NOT(ISERROR(SEARCH(("URGENTE"),(K1367))))</formula>
    </cfRule>
  </conditionalFormatting>
  <conditionalFormatting sqref="K1367">
    <cfRule type="containsText" dxfId="2650" priority="4983" operator="containsText" text="URGENTE">
      <formula>NOT(ISERROR(SEARCH(("URGENTE"),(K1367))))</formula>
    </cfRule>
  </conditionalFormatting>
  <conditionalFormatting sqref="K1367">
    <cfRule type="containsText" dxfId="2649" priority="4984" operator="containsText" text="URGENTE">
      <formula>NOT(ISERROR(SEARCH(("URGENTE"),(K1367))))</formula>
    </cfRule>
  </conditionalFormatting>
  <conditionalFormatting sqref="K982:K983">
    <cfRule type="containsText" dxfId="2648" priority="4985" operator="containsText" text="VIGENTE">
      <formula>NOT(ISERROR(SEARCH(("VIGENTE"),(K982))))</formula>
    </cfRule>
  </conditionalFormatting>
  <conditionalFormatting sqref="K982:K983">
    <cfRule type="containsText" dxfId="2647" priority="4986" operator="containsText" text="URGENTE">
      <formula>NOT(ISERROR(SEARCH(("URGENTE"),(K982))))</formula>
    </cfRule>
  </conditionalFormatting>
  <conditionalFormatting sqref="K982:K983">
    <cfRule type="containsText" dxfId="2646" priority="4987" operator="containsText" text="PROVIDÊNCIAS">
      <formula>NOT(ISERROR(SEARCH(("PROVIDÊNCIAS"),(K982))))</formula>
    </cfRule>
  </conditionalFormatting>
  <conditionalFormatting sqref="K982:K983">
    <cfRule type="containsText" dxfId="2645" priority="4988" operator="containsText" text="ENCERRADO">
      <formula>NOT(ISERROR(SEARCH(("ENCERRADO"),(K982))))</formula>
    </cfRule>
  </conditionalFormatting>
  <conditionalFormatting sqref="K982:K983">
    <cfRule type="containsText" dxfId="2644" priority="4989" operator="containsText" text="URGENTE">
      <formula>NOT(ISERROR(SEARCH(("URGENTE"),(K982))))</formula>
    </cfRule>
  </conditionalFormatting>
  <conditionalFormatting sqref="K982:K983">
    <cfRule type="containsText" dxfId="2643" priority="4990" operator="containsText" text="URGENTE">
      <formula>NOT(ISERROR(SEARCH(("URGENTE"),(K982))))</formula>
    </cfRule>
  </conditionalFormatting>
  <conditionalFormatting sqref="K982:K983">
    <cfRule type="containsText" dxfId="2642" priority="4991" operator="containsText" text="URGENTE">
      <formula>NOT(ISERROR(SEARCH(("URGENTE"),(K982))))</formula>
    </cfRule>
  </conditionalFormatting>
  <conditionalFormatting sqref="K982:L983 N982:P983">
    <cfRule type="containsText" dxfId="2641" priority="4992" operator="containsText" text="VIGENTE">
      <formula>NOT(ISERROR(SEARCH(("VIGENTE"),(K982))))</formula>
    </cfRule>
  </conditionalFormatting>
  <conditionalFormatting sqref="K982:L983 N982:P983">
    <cfRule type="containsText" dxfId="2640" priority="4993" operator="containsText" text="URGENTE">
      <formula>NOT(ISERROR(SEARCH(("URGENTE"),(K982))))</formula>
    </cfRule>
  </conditionalFormatting>
  <conditionalFormatting sqref="K982:L983 N982:P983">
    <cfRule type="containsText" dxfId="2639" priority="4994" operator="containsText" text="PROVIDÊNCIAS">
      <formula>NOT(ISERROR(SEARCH(("PROVIDÊNCIAS"),(K982))))</formula>
    </cfRule>
  </conditionalFormatting>
  <conditionalFormatting sqref="K982:L983 N982:P983">
    <cfRule type="containsText" dxfId="2638" priority="4995" operator="containsText" text="ENCERRADO">
      <formula>NOT(ISERROR(SEARCH(("ENCERRADO"),(K982))))</formula>
    </cfRule>
  </conditionalFormatting>
  <conditionalFormatting sqref="K982:L983 N982:P983">
    <cfRule type="containsText" dxfId="2637" priority="4996" operator="containsText" text="URGENTE">
      <formula>NOT(ISERROR(SEARCH(("URGENTE"),(K982))))</formula>
    </cfRule>
  </conditionalFormatting>
  <conditionalFormatting sqref="K982:L983 N982:P983">
    <cfRule type="containsText" dxfId="2636" priority="4997" operator="containsText" text="URGENTE">
      <formula>NOT(ISERROR(SEARCH(("URGENTE"),(K982))))</formula>
    </cfRule>
  </conditionalFormatting>
  <conditionalFormatting sqref="K982:L983 N982:P983">
    <cfRule type="containsText" dxfId="2635" priority="4998" operator="containsText" text="URGENTE">
      <formula>NOT(ISERROR(SEARCH(("URGENTE"),(K982))))</formula>
    </cfRule>
  </conditionalFormatting>
  <conditionalFormatting sqref="K891">
    <cfRule type="containsText" dxfId="2634" priority="4999" operator="containsText" text="VIGENTE">
      <formula>NOT(ISERROR(SEARCH(("VIGENTE"),(K891))))</formula>
    </cfRule>
  </conditionalFormatting>
  <conditionalFormatting sqref="K891">
    <cfRule type="containsText" dxfId="2633" priority="5000" operator="containsText" text="URGENTE">
      <formula>NOT(ISERROR(SEARCH(("URGENTE"),(K891))))</formula>
    </cfRule>
  </conditionalFormatting>
  <conditionalFormatting sqref="K891">
    <cfRule type="containsText" dxfId="2632" priority="5001" operator="containsText" text="PROVIDÊNCIAS">
      <formula>NOT(ISERROR(SEARCH(("PROVIDÊNCIAS"),(K891))))</formula>
    </cfRule>
  </conditionalFormatting>
  <conditionalFormatting sqref="K891">
    <cfRule type="containsText" dxfId="2631" priority="5002" operator="containsText" text="ENCERRADO">
      <formula>NOT(ISERROR(SEARCH(("ENCERRADO"),(K891))))</formula>
    </cfRule>
  </conditionalFormatting>
  <conditionalFormatting sqref="K891">
    <cfRule type="containsText" dxfId="2630" priority="5003" operator="containsText" text="URGENTE">
      <formula>NOT(ISERROR(SEARCH(("URGENTE"),(K891))))</formula>
    </cfRule>
  </conditionalFormatting>
  <conditionalFormatting sqref="K891">
    <cfRule type="containsText" dxfId="2629" priority="5004" operator="containsText" text="URGENTE">
      <formula>NOT(ISERROR(SEARCH(("URGENTE"),(K891))))</formula>
    </cfRule>
  </conditionalFormatting>
  <conditionalFormatting sqref="K891">
    <cfRule type="containsText" dxfId="2628" priority="5005" operator="containsText" text="URGENTE">
      <formula>NOT(ISERROR(SEARCH(("URGENTE"),(K891))))</formula>
    </cfRule>
  </conditionalFormatting>
  <conditionalFormatting sqref="K869">
    <cfRule type="containsText" dxfId="2627" priority="5006" operator="containsText" text="URGENTE">
      <formula>NOT(ISERROR(SEARCH(("URGENTE"),(K869))))</formula>
    </cfRule>
  </conditionalFormatting>
  <conditionalFormatting sqref="K869">
    <cfRule type="containsText" dxfId="2626" priority="5007" operator="containsText" text="URGENTE">
      <formula>NOT(ISERROR(SEARCH(("URGENTE"),(K869))))</formula>
    </cfRule>
  </conditionalFormatting>
  <conditionalFormatting sqref="K869">
    <cfRule type="containsText" dxfId="2625" priority="5008" operator="containsText" text="URGENTE">
      <formula>NOT(ISERROR(SEARCH(("URGENTE"),(K869))))</formula>
    </cfRule>
  </conditionalFormatting>
  <conditionalFormatting sqref="K869">
    <cfRule type="containsText" dxfId="2624" priority="5009" operator="containsText" text="ENCERRADO">
      <formula>NOT(ISERROR(SEARCH(("ENCERRADO"),(K869))))</formula>
    </cfRule>
  </conditionalFormatting>
  <conditionalFormatting sqref="K869">
    <cfRule type="containsText" dxfId="2623" priority="5010" operator="containsText" text="PROVIDÊNCIAS">
      <formula>NOT(ISERROR(SEARCH(("PROVIDÊNCIAS"),(K869))))</formula>
    </cfRule>
  </conditionalFormatting>
  <conditionalFormatting sqref="K869">
    <cfRule type="containsText" dxfId="2622" priority="5011" operator="containsText" text="URGENTE">
      <formula>NOT(ISERROR(SEARCH(("URGENTE"),(K869))))</formula>
    </cfRule>
  </conditionalFormatting>
  <conditionalFormatting sqref="K869">
    <cfRule type="containsText" dxfId="2621" priority="5012" operator="containsText" text="VIGENTE">
      <formula>NOT(ISERROR(SEARCH(("VIGENTE"),(K869))))</formula>
    </cfRule>
  </conditionalFormatting>
  <conditionalFormatting sqref="K677:L677 N677:P677">
    <cfRule type="containsText" dxfId="2620" priority="5013" operator="containsText" text="VIGENTE">
      <formula>NOT(ISERROR(SEARCH(("VIGENTE"),(K677))))</formula>
    </cfRule>
  </conditionalFormatting>
  <conditionalFormatting sqref="K677:L677 N677:P677">
    <cfRule type="containsText" dxfId="2619" priority="5014" operator="containsText" text="URGENTE">
      <formula>NOT(ISERROR(SEARCH(("URGENTE"),(K677))))</formula>
    </cfRule>
  </conditionalFormatting>
  <conditionalFormatting sqref="K677:L677 N677:P677">
    <cfRule type="containsText" dxfId="2618" priority="5015" operator="containsText" text="PROVIDÊNCIAS">
      <formula>NOT(ISERROR(SEARCH(("PROVIDÊNCIAS"),(K677))))</formula>
    </cfRule>
  </conditionalFormatting>
  <conditionalFormatting sqref="K677:L677 N677:P677">
    <cfRule type="containsText" dxfId="2617" priority="5016" operator="containsText" text="ENCERRADO">
      <formula>NOT(ISERROR(SEARCH(("ENCERRADO"),(K677))))</formula>
    </cfRule>
  </conditionalFormatting>
  <conditionalFormatting sqref="K677:L677 N677:P677">
    <cfRule type="containsText" dxfId="2616" priority="5017" operator="containsText" text="URGENTE">
      <formula>NOT(ISERROR(SEARCH(("URGENTE"),(K677))))</formula>
    </cfRule>
  </conditionalFormatting>
  <conditionalFormatting sqref="K677:L677 N677:P677">
    <cfRule type="containsText" dxfId="2615" priority="5018" operator="containsText" text="URGENTE">
      <formula>NOT(ISERROR(SEARCH(("URGENTE"),(K677))))</formula>
    </cfRule>
  </conditionalFormatting>
  <conditionalFormatting sqref="K677:L677 N677:P677">
    <cfRule type="containsText" dxfId="2614" priority="5019" operator="containsText" text="URGENTE">
      <formula>NOT(ISERROR(SEARCH(("URGENTE"),(K677))))</formula>
    </cfRule>
  </conditionalFormatting>
  <conditionalFormatting sqref="K677">
    <cfRule type="containsText" dxfId="2613" priority="5020" operator="containsText" text="VIGENTE">
      <formula>NOT(ISERROR(SEARCH(("VIGENTE"),(K677))))</formula>
    </cfRule>
  </conditionalFormatting>
  <conditionalFormatting sqref="K677">
    <cfRule type="containsText" dxfId="2612" priority="5021" operator="containsText" text="URGENTE">
      <formula>NOT(ISERROR(SEARCH(("URGENTE"),(K677))))</formula>
    </cfRule>
  </conditionalFormatting>
  <conditionalFormatting sqref="K677">
    <cfRule type="containsText" dxfId="2611" priority="5022" operator="containsText" text="PROVIDÊNCIAS">
      <formula>NOT(ISERROR(SEARCH(("PROVIDÊNCIAS"),(K677))))</formula>
    </cfRule>
  </conditionalFormatting>
  <conditionalFormatting sqref="K677">
    <cfRule type="containsText" dxfId="2610" priority="5023" operator="containsText" text="ENCERRADO">
      <formula>NOT(ISERROR(SEARCH(("ENCERRADO"),(K677))))</formula>
    </cfRule>
  </conditionalFormatting>
  <conditionalFormatting sqref="K677">
    <cfRule type="containsText" dxfId="2609" priority="5024" operator="containsText" text="URGENTE">
      <formula>NOT(ISERROR(SEARCH(("URGENTE"),(K677))))</formula>
    </cfRule>
  </conditionalFormatting>
  <conditionalFormatting sqref="K677">
    <cfRule type="containsText" dxfId="2608" priority="5025" operator="containsText" text="URGENTE">
      <formula>NOT(ISERROR(SEARCH(("URGENTE"),(K677))))</formula>
    </cfRule>
  </conditionalFormatting>
  <conditionalFormatting sqref="K677">
    <cfRule type="containsText" dxfId="2607" priority="5026" operator="containsText" text="URGENTE">
      <formula>NOT(ISERROR(SEARCH(("URGENTE"),(K677))))</formula>
    </cfRule>
  </conditionalFormatting>
  <conditionalFormatting sqref="K1204">
    <cfRule type="containsText" dxfId="2606" priority="5027" operator="containsText" text="VIGENTE">
      <formula>NOT(ISERROR(SEARCH(("VIGENTE"),(K1204))))</formula>
    </cfRule>
  </conditionalFormatting>
  <conditionalFormatting sqref="K1204">
    <cfRule type="containsText" dxfId="2605" priority="5028" operator="containsText" text="URGENTE">
      <formula>NOT(ISERROR(SEARCH(("URGENTE"),(K1204))))</formula>
    </cfRule>
  </conditionalFormatting>
  <conditionalFormatting sqref="K1204">
    <cfRule type="containsText" dxfId="2604" priority="5029" operator="containsText" text="PROVIDÊNCIAS">
      <formula>NOT(ISERROR(SEARCH(("PROVIDÊNCIAS"),(K1204))))</formula>
    </cfRule>
  </conditionalFormatting>
  <conditionalFormatting sqref="K1204">
    <cfRule type="containsText" dxfId="2603" priority="5030" operator="containsText" text="ENCERRADO">
      <formula>NOT(ISERROR(SEARCH(("ENCERRADO"),(K1204))))</formula>
    </cfRule>
  </conditionalFormatting>
  <conditionalFormatting sqref="K1204">
    <cfRule type="containsText" dxfId="2602" priority="5031" operator="containsText" text="URGENTE">
      <formula>NOT(ISERROR(SEARCH(("URGENTE"),(K1204))))</formula>
    </cfRule>
  </conditionalFormatting>
  <conditionalFormatting sqref="K1204">
    <cfRule type="containsText" dxfId="2601" priority="5032" operator="containsText" text="URGENTE">
      <formula>NOT(ISERROR(SEARCH(("URGENTE"),(K1204))))</formula>
    </cfRule>
  </conditionalFormatting>
  <conditionalFormatting sqref="K1204">
    <cfRule type="containsText" dxfId="2600" priority="5033" operator="containsText" text="URGENTE">
      <formula>NOT(ISERROR(SEARCH(("URGENTE"),(K1204))))</formula>
    </cfRule>
  </conditionalFormatting>
  <conditionalFormatting sqref="K1203">
    <cfRule type="containsText" dxfId="2599" priority="5034" operator="containsText" text="VIGENTE">
      <formula>NOT(ISERROR(SEARCH(("VIGENTE"),(K1203))))</formula>
    </cfRule>
  </conditionalFormatting>
  <conditionalFormatting sqref="K1203">
    <cfRule type="containsText" dxfId="2598" priority="5035" operator="containsText" text="URGENTE">
      <formula>NOT(ISERROR(SEARCH(("URGENTE"),(K1203))))</formula>
    </cfRule>
  </conditionalFormatting>
  <conditionalFormatting sqref="K1203">
    <cfRule type="containsText" dxfId="2597" priority="5036" operator="containsText" text="PROVIDÊNCIAS">
      <formula>NOT(ISERROR(SEARCH(("PROVIDÊNCIAS"),(K1203))))</formula>
    </cfRule>
  </conditionalFormatting>
  <conditionalFormatting sqref="K1203">
    <cfRule type="containsText" dxfId="2596" priority="5037" operator="containsText" text="ENCERRADO">
      <formula>NOT(ISERROR(SEARCH(("ENCERRADO"),(K1203))))</formula>
    </cfRule>
  </conditionalFormatting>
  <conditionalFormatting sqref="K1203">
    <cfRule type="containsText" dxfId="2595" priority="5038" operator="containsText" text="URGENTE">
      <formula>NOT(ISERROR(SEARCH(("URGENTE"),(K1203))))</formula>
    </cfRule>
  </conditionalFormatting>
  <conditionalFormatting sqref="K1203">
    <cfRule type="containsText" dxfId="2594" priority="5039" operator="containsText" text="URGENTE">
      <formula>NOT(ISERROR(SEARCH(("URGENTE"),(K1203))))</formula>
    </cfRule>
  </conditionalFormatting>
  <conditionalFormatting sqref="K1203">
    <cfRule type="containsText" dxfId="2593" priority="5040" operator="containsText" text="URGENTE">
      <formula>NOT(ISERROR(SEARCH(("URGENTE"),(K1203))))</formula>
    </cfRule>
  </conditionalFormatting>
  <conditionalFormatting sqref="K1156">
    <cfRule type="containsText" dxfId="2592" priority="5041" operator="containsText" text="VIGENTE">
      <formula>NOT(ISERROR(SEARCH(("VIGENTE"),(K1156))))</formula>
    </cfRule>
  </conditionalFormatting>
  <conditionalFormatting sqref="K1156">
    <cfRule type="containsText" dxfId="2591" priority="5042" operator="containsText" text="URGENTE">
      <formula>NOT(ISERROR(SEARCH(("URGENTE"),(K1156))))</formula>
    </cfRule>
  </conditionalFormatting>
  <conditionalFormatting sqref="K1156">
    <cfRule type="containsText" dxfId="2590" priority="5043" operator="containsText" text="PROVIDÊNCIAS">
      <formula>NOT(ISERROR(SEARCH(("PROVIDÊNCIAS"),(K1156))))</formula>
    </cfRule>
  </conditionalFormatting>
  <conditionalFormatting sqref="K1156">
    <cfRule type="containsText" dxfId="2589" priority="5044" operator="containsText" text="ENCERRADO">
      <formula>NOT(ISERROR(SEARCH(("ENCERRADO"),(K1156))))</formula>
    </cfRule>
  </conditionalFormatting>
  <conditionalFormatting sqref="K1156">
    <cfRule type="containsText" dxfId="2588" priority="5045" operator="containsText" text="URGENTE">
      <formula>NOT(ISERROR(SEARCH(("URGENTE"),(K1156))))</formula>
    </cfRule>
  </conditionalFormatting>
  <conditionalFormatting sqref="K1156">
    <cfRule type="containsText" dxfId="2587" priority="5046" operator="containsText" text="URGENTE">
      <formula>NOT(ISERROR(SEARCH(("URGENTE"),(K1156))))</formula>
    </cfRule>
  </conditionalFormatting>
  <conditionalFormatting sqref="K1156">
    <cfRule type="containsText" dxfId="2586" priority="5047" operator="containsText" text="URGENTE">
      <formula>NOT(ISERROR(SEARCH(("URGENTE"),(K1156))))</formula>
    </cfRule>
  </conditionalFormatting>
  <conditionalFormatting sqref="K1383:L1385">
    <cfRule type="containsText" dxfId="2585" priority="5048" operator="containsText" text="URGENTE">
      <formula>NOT(ISERROR(SEARCH(("URGENTE"),(K1383))))</formula>
    </cfRule>
  </conditionalFormatting>
  <conditionalFormatting sqref="K1383:L1385">
    <cfRule type="containsText" dxfId="2584" priority="5049" operator="containsText" text="URGENTE">
      <formula>NOT(ISERROR(SEARCH(("URGENTE"),(K1383))))</formula>
    </cfRule>
  </conditionalFormatting>
  <conditionalFormatting sqref="K1383:L1385">
    <cfRule type="containsText" dxfId="2583" priority="5050" operator="containsText" text="URGENTE">
      <formula>NOT(ISERROR(SEARCH(("URGENTE"),(K1383))))</formula>
    </cfRule>
  </conditionalFormatting>
  <conditionalFormatting sqref="K1383:L1385">
    <cfRule type="containsText" dxfId="2582" priority="5051" operator="containsText" text="ENCERRADO">
      <formula>NOT(ISERROR(SEARCH(("ENCERRADO"),(K1383))))</formula>
    </cfRule>
  </conditionalFormatting>
  <conditionalFormatting sqref="K1383:L1385">
    <cfRule type="containsText" dxfId="2581" priority="5052" operator="containsText" text="PROVIDÊNCIAS">
      <formula>NOT(ISERROR(SEARCH(("PROVIDÊNCIAS"),(K1383))))</formula>
    </cfRule>
  </conditionalFormatting>
  <conditionalFormatting sqref="K1383:L1385">
    <cfRule type="containsText" dxfId="2580" priority="5053" operator="containsText" text="URGENTE">
      <formula>NOT(ISERROR(SEARCH(("URGENTE"),(K1383))))</formula>
    </cfRule>
  </conditionalFormatting>
  <conditionalFormatting sqref="K1383:L1385">
    <cfRule type="containsText" dxfId="2579" priority="5054" operator="containsText" text="VIGENTE">
      <formula>NOT(ISERROR(SEARCH(("VIGENTE"),(K1383))))</formula>
    </cfRule>
  </conditionalFormatting>
  <conditionalFormatting sqref="K1326:K1327 K1383:K1385">
    <cfRule type="containsText" dxfId="2578" priority="5055" operator="containsText" text="VIGENTE">
      <formula>NOT(ISERROR(SEARCH(("VIGENTE"),(K1326))))</formula>
    </cfRule>
  </conditionalFormatting>
  <conditionalFormatting sqref="K1326:K1327 K1383:K1385">
    <cfRule type="containsText" dxfId="2577" priority="5056" operator="containsText" text="URGENTE">
      <formula>NOT(ISERROR(SEARCH(("URGENTE"),(K1326))))</formula>
    </cfRule>
  </conditionalFormatting>
  <conditionalFormatting sqref="K1326:K1327 K1383:K1385">
    <cfRule type="containsText" dxfId="2576" priority="5057" operator="containsText" text="PROVIDÊNCIAS">
      <formula>NOT(ISERROR(SEARCH(("PROVIDÊNCIAS"),(K1326))))</formula>
    </cfRule>
  </conditionalFormatting>
  <conditionalFormatting sqref="K1326:K1327 K1383:K1385">
    <cfRule type="containsText" dxfId="2575" priority="5058" operator="containsText" text="ENCERRADO">
      <formula>NOT(ISERROR(SEARCH(("ENCERRADO"),(K1326))))</formula>
    </cfRule>
  </conditionalFormatting>
  <conditionalFormatting sqref="K1326:K1327 K1383:K1385">
    <cfRule type="containsText" dxfId="2574" priority="5059" operator="containsText" text="URGENTE">
      <formula>NOT(ISERROR(SEARCH(("URGENTE"),(K1326))))</formula>
    </cfRule>
  </conditionalFormatting>
  <conditionalFormatting sqref="K1326:K1327 K1383:K1385">
    <cfRule type="containsText" dxfId="2573" priority="5060" operator="containsText" text="URGENTE">
      <formula>NOT(ISERROR(SEARCH(("URGENTE"),(K1326))))</formula>
    </cfRule>
  </conditionalFormatting>
  <conditionalFormatting sqref="K1326:K1327 K1383:K1385">
    <cfRule type="containsText" dxfId="2572" priority="5061" operator="containsText" text="URGENTE">
      <formula>NOT(ISERROR(SEARCH(("URGENTE"),(K1326))))</formula>
    </cfRule>
  </conditionalFormatting>
  <conditionalFormatting sqref="K951:L951 N951:P951">
    <cfRule type="containsText" dxfId="2571" priority="5062" operator="containsText" text="URGENTE">
      <formula>NOT(ISERROR(SEARCH(("URGENTE"),(K951))))</formula>
    </cfRule>
  </conditionalFormatting>
  <conditionalFormatting sqref="K951:L951 N951:P951">
    <cfRule type="containsText" dxfId="2570" priority="5063" operator="containsText" text="URGENTE">
      <formula>NOT(ISERROR(SEARCH(("URGENTE"),(K951))))</formula>
    </cfRule>
  </conditionalFormatting>
  <conditionalFormatting sqref="K951:L951 N951:P951">
    <cfRule type="containsText" dxfId="2569" priority="5064" operator="containsText" text="URGENTE">
      <formula>NOT(ISERROR(SEARCH(("URGENTE"),(K951))))</formula>
    </cfRule>
  </conditionalFormatting>
  <conditionalFormatting sqref="K951:L951 N951:P951">
    <cfRule type="containsText" dxfId="2568" priority="5065" operator="containsText" text="ENCERRADO">
      <formula>NOT(ISERROR(SEARCH(("ENCERRADO"),(K951))))</formula>
    </cfRule>
  </conditionalFormatting>
  <conditionalFormatting sqref="K951:L951 N951:P951">
    <cfRule type="containsText" dxfId="2567" priority="5066" operator="containsText" text="PROVIDÊNCIAS">
      <formula>NOT(ISERROR(SEARCH(("PROVIDÊNCIAS"),(K951))))</formula>
    </cfRule>
  </conditionalFormatting>
  <conditionalFormatting sqref="K951:L951 N951:P951">
    <cfRule type="containsText" dxfId="2566" priority="5067" operator="containsText" text="URGENTE">
      <formula>NOT(ISERROR(SEARCH(("URGENTE"),(K951))))</formula>
    </cfRule>
  </conditionalFormatting>
  <conditionalFormatting sqref="K951:L951 N951:P951">
    <cfRule type="containsText" dxfId="2565" priority="5068" operator="containsText" text="VIGENTE">
      <formula>NOT(ISERROR(SEARCH(("VIGENTE"),(K951))))</formula>
    </cfRule>
  </conditionalFormatting>
  <conditionalFormatting sqref="K951">
    <cfRule type="containsText" dxfId="2564" priority="5069" operator="containsText" text="URGENTE">
      <formula>NOT(ISERROR(SEARCH(("URGENTE"),(K951))))</formula>
    </cfRule>
  </conditionalFormatting>
  <conditionalFormatting sqref="K951">
    <cfRule type="containsText" dxfId="2563" priority="5070" operator="containsText" text="URGENTE">
      <formula>NOT(ISERROR(SEARCH(("URGENTE"),(K951))))</formula>
    </cfRule>
  </conditionalFormatting>
  <conditionalFormatting sqref="K951">
    <cfRule type="containsText" dxfId="2562" priority="5071" operator="containsText" text="URGENTE">
      <formula>NOT(ISERROR(SEARCH(("URGENTE"),(K951))))</formula>
    </cfRule>
  </conditionalFormatting>
  <conditionalFormatting sqref="K951">
    <cfRule type="containsText" dxfId="2561" priority="5072" operator="containsText" text="ENCERRADO">
      <formula>NOT(ISERROR(SEARCH(("ENCERRADO"),(K951))))</formula>
    </cfRule>
  </conditionalFormatting>
  <conditionalFormatting sqref="K951">
    <cfRule type="containsText" dxfId="2560" priority="5073" operator="containsText" text="PROVIDÊNCIAS">
      <formula>NOT(ISERROR(SEARCH(("PROVIDÊNCIAS"),(K951))))</formula>
    </cfRule>
  </conditionalFormatting>
  <conditionalFormatting sqref="K951">
    <cfRule type="containsText" dxfId="2559" priority="5074" operator="containsText" text="URGENTE">
      <formula>NOT(ISERROR(SEARCH(("URGENTE"),(K951))))</formula>
    </cfRule>
  </conditionalFormatting>
  <conditionalFormatting sqref="K951">
    <cfRule type="containsText" dxfId="2558" priority="5075" operator="containsText" text="VIGENTE">
      <formula>NOT(ISERROR(SEARCH(("VIGENTE"),(K951))))</formula>
    </cfRule>
  </conditionalFormatting>
  <conditionalFormatting sqref="K968:L968 N968:P968">
    <cfRule type="containsText" dxfId="2557" priority="5076" operator="containsText" text="URGENTE">
      <formula>NOT(ISERROR(SEARCH(("URGENTE"),(K968))))</formula>
    </cfRule>
  </conditionalFormatting>
  <conditionalFormatting sqref="K968:L968 N968:P968">
    <cfRule type="containsText" dxfId="2556" priority="5077" operator="containsText" text="URGENTE">
      <formula>NOT(ISERROR(SEARCH(("URGENTE"),(K968))))</formula>
    </cfRule>
  </conditionalFormatting>
  <conditionalFormatting sqref="K968:L968 N968:P968">
    <cfRule type="containsText" dxfId="2555" priority="5078" operator="containsText" text="URGENTE">
      <formula>NOT(ISERROR(SEARCH(("URGENTE"),(K968))))</formula>
    </cfRule>
  </conditionalFormatting>
  <conditionalFormatting sqref="K968:L968 N968:P968">
    <cfRule type="containsText" dxfId="2554" priority="5079" operator="containsText" text="ENCERRADO">
      <formula>NOT(ISERROR(SEARCH(("ENCERRADO"),(K968))))</formula>
    </cfRule>
  </conditionalFormatting>
  <conditionalFormatting sqref="K968:L968 N968:P968">
    <cfRule type="containsText" dxfId="2553" priority="5080" operator="containsText" text="PROVIDÊNCIAS">
      <formula>NOT(ISERROR(SEARCH(("PROVIDÊNCIAS"),(K968))))</formula>
    </cfRule>
  </conditionalFormatting>
  <conditionalFormatting sqref="K968:L968 N968:P968">
    <cfRule type="containsText" dxfId="2552" priority="5081" operator="containsText" text="URGENTE">
      <formula>NOT(ISERROR(SEARCH(("URGENTE"),(K968))))</formula>
    </cfRule>
  </conditionalFormatting>
  <conditionalFormatting sqref="K968:L968 N968:P968">
    <cfRule type="containsText" dxfId="2551" priority="5082" operator="containsText" text="VIGENTE">
      <formula>NOT(ISERROR(SEARCH(("VIGENTE"),(K968))))</formula>
    </cfRule>
  </conditionalFormatting>
  <conditionalFormatting sqref="K968">
    <cfRule type="containsText" dxfId="2550" priority="5083" operator="containsText" text="URGENTE">
      <formula>NOT(ISERROR(SEARCH(("URGENTE"),(K968))))</formula>
    </cfRule>
  </conditionalFormatting>
  <conditionalFormatting sqref="K968">
    <cfRule type="containsText" dxfId="2549" priority="5084" operator="containsText" text="URGENTE">
      <formula>NOT(ISERROR(SEARCH(("URGENTE"),(K968))))</formula>
    </cfRule>
  </conditionalFormatting>
  <conditionalFormatting sqref="K968">
    <cfRule type="containsText" dxfId="2548" priority="5085" operator="containsText" text="URGENTE">
      <formula>NOT(ISERROR(SEARCH(("URGENTE"),(K968))))</formula>
    </cfRule>
  </conditionalFormatting>
  <conditionalFormatting sqref="K968">
    <cfRule type="containsText" dxfId="2547" priority="5086" operator="containsText" text="ENCERRADO">
      <formula>NOT(ISERROR(SEARCH(("ENCERRADO"),(K968))))</formula>
    </cfRule>
  </conditionalFormatting>
  <conditionalFormatting sqref="K968">
    <cfRule type="containsText" dxfId="2546" priority="5087" operator="containsText" text="PROVIDÊNCIAS">
      <formula>NOT(ISERROR(SEARCH(("PROVIDÊNCIAS"),(K968))))</formula>
    </cfRule>
  </conditionalFormatting>
  <conditionalFormatting sqref="K968">
    <cfRule type="containsText" dxfId="2545" priority="5088" operator="containsText" text="URGENTE">
      <formula>NOT(ISERROR(SEARCH(("URGENTE"),(K968))))</formula>
    </cfRule>
  </conditionalFormatting>
  <conditionalFormatting sqref="K968">
    <cfRule type="containsText" dxfId="2544" priority="5089" operator="containsText" text="VIGENTE">
      <formula>NOT(ISERROR(SEARCH(("VIGENTE"),(K968))))</formula>
    </cfRule>
  </conditionalFormatting>
  <conditionalFormatting sqref="K967:L967 N967:P967">
    <cfRule type="containsText" dxfId="2543" priority="5090" operator="containsText" text="URGENTE">
      <formula>NOT(ISERROR(SEARCH(("URGENTE"),(K967))))</formula>
    </cfRule>
  </conditionalFormatting>
  <conditionalFormatting sqref="K967:L967 N967:P967">
    <cfRule type="containsText" dxfId="2542" priority="5091" operator="containsText" text="URGENTE">
      <formula>NOT(ISERROR(SEARCH(("URGENTE"),(K967))))</formula>
    </cfRule>
  </conditionalFormatting>
  <conditionalFormatting sqref="K967:L967 N967:P967">
    <cfRule type="containsText" dxfId="2541" priority="5092" operator="containsText" text="URGENTE">
      <formula>NOT(ISERROR(SEARCH(("URGENTE"),(K967))))</formula>
    </cfRule>
  </conditionalFormatting>
  <conditionalFormatting sqref="K967:L967 N967:P967">
    <cfRule type="containsText" dxfId="2540" priority="5093" operator="containsText" text="ENCERRADO">
      <formula>NOT(ISERROR(SEARCH(("ENCERRADO"),(K967))))</formula>
    </cfRule>
  </conditionalFormatting>
  <conditionalFormatting sqref="K967:L967 N967:P967">
    <cfRule type="containsText" dxfId="2539" priority="5094" operator="containsText" text="PROVIDÊNCIAS">
      <formula>NOT(ISERROR(SEARCH(("PROVIDÊNCIAS"),(K967))))</formula>
    </cfRule>
  </conditionalFormatting>
  <conditionalFormatting sqref="K967:L967 N967:P967">
    <cfRule type="containsText" dxfId="2538" priority="5095" operator="containsText" text="URGENTE">
      <formula>NOT(ISERROR(SEARCH(("URGENTE"),(K967))))</formula>
    </cfRule>
  </conditionalFormatting>
  <conditionalFormatting sqref="K967:L967 N967:P967">
    <cfRule type="containsText" dxfId="2537" priority="5096" operator="containsText" text="VIGENTE">
      <formula>NOT(ISERROR(SEARCH(("VIGENTE"),(K967))))</formula>
    </cfRule>
  </conditionalFormatting>
  <conditionalFormatting sqref="K967">
    <cfRule type="containsText" dxfId="2536" priority="5097" operator="containsText" text="URGENTE">
      <formula>NOT(ISERROR(SEARCH(("URGENTE"),(K967))))</formula>
    </cfRule>
  </conditionalFormatting>
  <conditionalFormatting sqref="K967">
    <cfRule type="containsText" dxfId="2535" priority="5098" operator="containsText" text="URGENTE">
      <formula>NOT(ISERROR(SEARCH(("URGENTE"),(K967))))</formula>
    </cfRule>
  </conditionalFormatting>
  <conditionalFormatting sqref="K967">
    <cfRule type="containsText" dxfId="2534" priority="5099" operator="containsText" text="URGENTE">
      <formula>NOT(ISERROR(SEARCH(("URGENTE"),(K967))))</formula>
    </cfRule>
  </conditionalFormatting>
  <conditionalFormatting sqref="K967">
    <cfRule type="containsText" dxfId="2533" priority="5100" operator="containsText" text="ENCERRADO">
      <formula>NOT(ISERROR(SEARCH(("ENCERRADO"),(K967))))</formula>
    </cfRule>
  </conditionalFormatting>
  <conditionalFormatting sqref="K967">
    <cfRule type="containsText" dxfId="2532" priority="5101" operator="containsText" text="PROVIDÊNCIAS">
      <formula>NOT(ISERROR(SEARCH(("PROVIDÊNCIAS"),(K967))))</formula>
    </cfRule>
  </conditionalFormatting>
  <conditionalFormatting sqref="K967">
    <cfRule type="containsText" dxfId="2531" priority="5102" operator="containsText" text="URGENTE">
      <formula>NOT(ISERROR(SEARCH(("URGENTE"),(K967))))</formula>
    </cfRule>
  </conditionalFormatting>
  <conditionalFormatting sqref="K967">
    <cfRule type="containsText" dxfId="2530" priority="5103" operator="containsText" text="VIGENTE">
      <formula>NOT(ISERROR(SEARCH(("VIGENTE"),(K967))))</formula>
    </cfRule>
  </conditionalFormatting>
  <conditionalFormatting sqref="K1173:K1174">
    <cfRule type="containsText" dxfId="2529" priority="5104" operator="containsText" text="URGENTE">
      <formula>NOT(ISERROR(SEARCH(("URGENTE"),(K1173))))</formula>
    </cfRule>
  </conditionalFormatting>
  <conditionalFormatting sqref="K1173:K1174">
    <cfRule type="containsText" dxfId="2528" priority="5105" operator="containsText" text="URGENTE">
      <formula>NOT(ISERROR(SEARCH(("URGENTE"),(K1173))))</formula>
    </cfRule>
  </conditionalFormatting>
  <conditionalFormatting sqref="K1173:K1174">
    <cfRule type="containsText" dxfId="2527" priority="5106" operator="containsText" text="URGENTE">
      <formula>NOT(ISERROR(SEARCH(("URGENTE"),(K1173))))</formula>
    </cfRule>
  </conditionalFormatting>
  <conditionalFormatting sqref="K1173:K1174">
    <cfRule type="containsText" dxfId="2526" priority="5107" operator="containsText" text="ENCERRADO">
      <formula>NOT(ISERROR(SEARCH(("ENCERRADO"),(K1173))))</formula>
    </cfRule>
  </conditionalFormatting>
  <conditionalFormatting sqref="K1173:K1174">
    <cfRule type="containsText" dxfId="2525" priority="5108" operator="containsText" text="PROVIDÊNCIAS">
      <formula>NOT(ISERROR(SEARCH(("PROVIDÊNCIAS"),(K1173))))</formula>
    </cfRule>
  </conditionalFormatting>
  <conditionalFormatting sqref="K1173:K1174">
    <cfRule type="containsText" dxfId="2524" priority="5109" operator="containsText" text="URGENTE">
      <formula>NOT(ISERROR(SEARCH(("URGENTE"),(K1173))))</formula>
    </cfRule>
  </conditionalFormatting>
  <conditionalFormatting sqref="K1173:K1174">
    <cfRule type="containsText" dxfId="2523" priority="5110" operator="containsText" text="VIGENTE">
      <formula>NOT(ISERROR(SEARCH(("VIGENTE"),(K1173))))</formula>
    </cfRule>
  </conditionalFormatting>
  <conditionalFormatting sqref="K1207:K1208">
    <cfRule type="containsText" dxfId="2522" priority="5111" operator="containsText" text="URGENTE">
      <formula>NOT(ISERROR(SEARCH(("URGENTE"),(K1207))))</formula>
    </cfRule>
  </conditionalFormatting>
  <conditionalFormatting sqref="K1207:K1208">
    <cfRule type="containsText" dxfId="2521" priority="5112" operator="containsText" text="URGENTE">
      <formula>NOT(ISERROR(SEARCH(("URGENTE"),(K1207))))</formula>
    </cfRule>
  </conditionalFormatting>
  <conditionalFormatting sqref="K1207:K1208">
    <cfRule type="containsText" dxfId="2520" priority="5113" operator="containsText" text="URGENTE">
      <formula>NOT(ISERROR(SEARCH(("URGENTE"),(K1207))))</formula>
    </cfRule>
  </conditionalFormatting>
  <conditionalFormatting sqref="K1207:K1208">
    <cfRule type="containsText" dxfId="2519" priority="5114" operator="containsText" text="ENCERRADO">
      <formula>NOT(ISERROR(SEARCH(("ENCERRADO"),(K1207))))</formula>
    </cfRule>
  </conditionalFormatting>
  <conditionalFormatting sqref="K1207:K1208">
    <cfRule type="containsText" dxfId="2518" priority="5115" operator="containsText" text="PROVIDÊNCIAS">
      <formula>NOT(ISERROR(SEARCH(("PROVIDÊNCIAS"),(K1207))))</formula>
    </cfRule>
  </conditionalFormatting>
  <conditionalFormatting sqref="K1207:K1208">
    <cfRule type="containsText" dxfId="2517" priority="5116" operator="containsText" text="URGENTE">
      <formula>NOT(ISERROR(SEARCH(("URGENTE"),(K1207))))</formula>
    </cfRule>
  </conditionalFormatting>
  <conditionalFormatting sqref="K1207:K1208">
    <cfRule type="containsText" dxfId="2516" priority="5117" operator="containsText" text="VIGENTE">
      <formula>NOT(ISERROR(SEARCH(("VIGENTE"),(K1207))))</formula>
    </cfRule>
  </conditionalFormatting>
  <conditionalFormatting sqref="K986:K987">
    <cfRule type="containsText" dxfId="2515" priority="5118" operator="containsText" text="URGENTE">
      <formula>NOT(ISERROR(SEARCH(("URGENTE"),(K986))))</formula>
    </cfRule>
  </conditionalFormatting>
  <conditionalFormatting sqref="K986:K987">
    <cfRule type="containsText" dxfId="2514" priority="5119" operator="containsText" text="URGENTE">
      <formula>NOT(ISERROR(SEARCH(("URGENTE"),(K986))))</formula>
    </cfRule>
  </conditionalFormatting>
  <conditionalFormatting sqref="K986:K987">
    <cfRule type="containsText" dxfId="2513" priority="5120" operator="containsText" text="URGENTE">
      <formula>NOT(ISERROR(SEARCH(("URGENTE"),(K986))))</formula>
    </cfRule>
  </conditionalFormatting>
  <conditionalFormatting sqref="K986:K987">
    <cfRule type="containsText" dxfId="2512" priority="5121" operator="containsText" text="ENCERRADO">
      <formula>NOT(ISERROR(SEARCH(("ENCERRADO"),(K986))))</formula>
    </cfRule>
  </conditionalFormatting>
  <conditionalFormatting sqref="K986:K987">
    <cfRule type="containsText" dxfId="2511" priority="5122" operator="containsText" text="PROVIDÊNCIAS">
      <formula>NOT(ISERROR(SEARCH(("PROVIDÊNCIAS"),(K986))))</formula>
    </cfRule>
  </conditionalFormatting>
  <conditionalFormatting sqref="K986:K987">
    <cfRule type="containsText" dxfId="2510" priority="5123" operator="containsText" text="URGENTE">
      <formula>NOT(ISERROR(SEARCH(("URGENTE"),(K986))))</formula>
    </cfRule>
  </conditionalFormatting>
  <conditionalFormatting sqref="K986:K987">
    <cfRule type="containsText" dxfId="2509" priority="5124" operator="containsText" text="VIGENTE">
      <formula>NOT(ISERROR(SEARCH(("VIGENTE"),(K986))))</formula>
    </cfRule>
  </conditionalFormatting>
  <conditionalFormatting sqref="K1302:K1320">
    <cfRule type="containsText" dxfId="2508" priority="5125" operator="containsText" text="URGENTE">
      <formula>NOT(ISERROR(SEARCH(("URGENTE"),(K1302))))</formula>
    </cfRule>
  </conditionalFormatting>
  <conditionalFormatting sqref="K1302:K1320">
    <cfRule type="containsText" dxfId="2507" priority="5126" operator="containsText" text="URGENTE">
      <formula>NOT(ISERROR(SEARCH(("URGENTE"),(K1302))))</formula>
    </cfRule>
  </conditionalFormatting>
  <conditionalFormatting sqref="K1302:K1320">
    <cfRule type="containsText" dxfId="2506" priority="5127" operator="containsText" text="URGENTE">
      <formula>NOT(ISERROR(SEARCH(("URGENTE"),(K1302))))</formula>
    </cfRule>
  </conditionalFormatting>
  <conditionalFormatting sqref="K1302:K1320">
    <cfRule type="containsText" dxfId="2505" priority="5128" operator="containsText" text="ENCERRADO">
      <formula>NOT(ISERROR(SEARCH(("ENCERRADO"),(K1302))))</formula>
    </cfRule>
  </conditionalFormatting>
  <conditionalFormatting sqref="K1302:K1320">
    <cfRule type="containsText" dxfId="2504" priority="5129" operator="containsText" text="PROVIDÊNCIAS">
      <formula>NOT(ISERROR(SEARCH(("PROVIDÊNCIAS"),(K1302))))</formula>
    </cfRule>
  </conditionalFormatting>
  <conditionalFormatting sqref="K1302:K1320">
    <cfRule type="containsText" dxfId="2503" priority="5130" operator="containsText" text="URGENTE">
      <formula>NOT(ISERROR(SEARCH(("URGENTE"),(K1302))))</formula>
    </cfRule>
  </conditionalFormatting>
  <conditionalFormatting sqref="K1302:K1320">
    <cfRule type="containsText" dxfId="2502" priority="5131" operator="containsText" text="VIGENTE">
      <formula>NOT(ISERROR(SEARCH(("VIGENTE"),(K1302))))</formula>
    </cfRule>
  </conditionalFormatting>
  <conditionalFormatting sqref="K1187">
    <cfRule type="containsText" dxfId="2501" priority="5132" operator="containsText" text="URGENTE">
      <formula>NOT(ISERROR(SEARCH(("URGENTE"),(K1187))))</formula>
    </cfRule>
  </conditionalFormatting>
  <conditionalFormatting sqref="K1187">
    <cfRule type="containsText" dxfId="2500" priority="5133" operator="containsText" text="URGENTE">
      <formula>NOT(ISERROR(SEARCH(("URGENTE"),(K1187))))</formula>
    </cfRule>
  </conditionalFormatting>
  <conditionalFormatting sqref="K1187">
    <cfRule type="containsText" dxfId="2499" priority="5134" operator="containsText" text="URGENTE">
      <formula>NOT(ISERROR(SEARCH(("URGENTE"),(K1187))))</formula>
    </cfRule>
  </conditionalFormatting>
  <conditionalFormatting sqref="K1187">
    <cfRule type="containsText" dxfId="2498" priority="5135" operator="containsText" text="ENCERRADO">
      <formula>NOT(ISERROR(SEARCH(("ENCERRADO"),(K1187))))</formula>
    </cfRule>
  </conditionalFormatting>
  <conditionalFormatting sqref="K1187">
    <cfRule type="containsText" dxfId="2497" priority="5136" operator="containsText" text="PROVIDÊNCIAS">
      <formula>NOT(ISERROR(SEARCH(("PROVIDÊNCIAS"),(K1187))))</formula>
    </cfRule>
  </conditionalFormatting>
  <conditionalFormatting sqref="K1187">
    <cfRule type="containsText" dxfId="2496" priority="5137" operator="containsText" text="URGENTE">
      <formula>NOT(ISERROR(SEARCH(("URGENTE"),(K1187))))</formula>
    </cfRule>
  </conditionalFormatting>
  <conditionalFormatting sqref="K1187">
    <cfRule type="containsText" dxfId="2495" priority="5138" operator="containsText" text="VIGENTE">
      <formula>NOT(ISERROR(SEARCH(("VIGENTE"),(K1187))))</formula>
    </cfRule>
  </conditionalFormatting>
  <conditionalFormatting sqref="K1165">
    <cfRule type="containsText" dxfId="2494" priority="5139" operator="containsText" text="URGENTE">
      <formula>NOT(ISERROR(SEARCH(("URGENTE"),(K1165))))</formula>
    </cfRule>
  </conditionalFormatting>
  <conditionalFormatting sqref="K1165">
    <cfRule type="containsText" dxfId="2493" priority="5140" operator="containsText" text="URGENTE">
      <formula>NOT(ISERROR(SEARCH(("URGENTE"),(K1165))))</formula>
    </cfRule>
  </conditionalFormatting>
  <conditionalFormatting sqref="K1165">
    <cfRule type="containsText" dxfId="2492" priority="5141" operator="containsText" text="URGENTE">
      <formula>NOT(ISERROR(SEARCH(("URGENTE"),(K1165))))</formula>
    </cfRule>
  </conditionalFormatting>
  <conditionalFormatting sqref="K1165">
    <cfRule type="containsText" dxfId="2491" priority="5142" operator="containsText" text="ENCERRADO">
      <formula>NOT(ISERROR(SEARCH(("ENCERRADO"),(K1165))))</formula>
    </cfRule>
  </conditionalFormatting>
  <conditionalFormatting sqref="K1165">
    <cfRule type="containsText" dxfId="2490" priority="5143" operator="containsText" text="PROVIDÊNCIAS">
      <formula>NOT(ISERROR(SEARCH(("PROVIDÊNCIAS"),(K1165))))</formula>
    </cfRule>
  </conditionalFormatting>
  <conditionalFormatting sqref="K1165">
    <cfRule type="containsText" dxfId="2489" priority="5144" operator="containsText" text="URGENTE">
      <formula>NOT(ISERROR(SEARCH(("URGENTE"),(K1165))))</formula>
    </cfRule>
  </conditionalFormatting>
  <conditionalFormatting sqref="K1165">
    <cfRule type="containsText" dxfId="2488" priority="5145" operator="containsText" text="VIGENTE">
      <formula>NOT(ISERROR(SEARCH(("VIGENTE"),(K1165))))</formula>
    </cfRule>
  </conditionalFormatting>
  <conditionalFormatting sqref="K1146">
    <cfRule type="containsText" dxfId="2487" priority="5146" operator="containsText" text="URGENTE">
      <formula>NOT(ISERROR(SEARCH(("URGENTE"),(K1146))))</formula>
    </cfRule>
  </conditionalFormatting>
  <conditionalFormatting sqref="K1146">
    <cfRule type="containsText" dxfId="2486" priority="5147" operator="containsText" text="URGENTE">
      <formula>NOT(ISERROR(SEARCH(("URGENTE"),(K1146))))</formula>
    </cfRule>
  </conditionalFormatting>
  <conditionalFormatting sqref="K1146">
    <cfRule type="containsText" dxfId="2485" priority="5148" operator="containsText" text="URGENTE">
      <formula>NOT(ISERROR(SEARCH(("URGENTE"),(K1146))))</formula>
    </cfRule>
  </conditionalFormatting>
  <conditionalFormatting sqref="K1146">
    <cfRule type="containsText" dxfId="2484" priority="5149" operator="containsText" text="ENCERRADO">
      <formula>NOT(ISERROR(SEARCH(("ENCERRADO"),(K1146))))</formula>
    </cfRule>
  </conditionalFormatting>
  <conditionalFormatting sqref="K1146">
    <cfRule type="containsText" dxfId="2483" priority="5150" operator="containsText" text="PROVIDÊNCIAS">
      <formula>NOT(ISERROR(SEARCH(("PROVIDÊNCIAS"),(K1146))))</formula>
    </cfRule>
  </conditionalFormatting>
  <conditionalFormatting sqref="K1146">
    <cfRule type="containsText" dxfId="2482" priority="5151" operator="containsText" text="URGENTE">
      <formula>NOT(ISERROR(SEARCH(("URGENTE"),(K1146))))</formula>
    </cfRule>
  </conditionalFormatting>
  <conditionalFormatting sqref="K1146">
    <cfRule type="containsText" dxfId="2481" priority="5152" operator="containsText" text="VIGENTE">
      <formula>NOT(ISERROR(SEARCH(("VIGENTE"),(K1146))))</formula>
    </cfRule>
  </conditionalFormatting>
  <conditionalFormatting sqref="K1034:K1035">
    <cfRule type="containsText" dxfId="2480" priority="5153" operator="containsText" text="URGENTE">
      <formula>NOT(ISERROR(SEARCH(("URGENTE"),(K1034))))</formula>
    </cfRule>
  </conditionalFormatting>
  <conditionalFormatting sqref="K1034:K1035">
    <cfRule type="containsText" dxfId="2479" priority="5154" operator="containsText" text="URGENTE">
      <formula>NOT(ISERROR(SEARCH(("URGENTE"),(K1034))))</formula>
    </cfRule>
  </conditionalFormatting>
  <conditionalFormatting sqref="K1034:K1035">
    <cfRule type="containsText" dxfId="2478" priority="5155" operator="containsText" text="URGENTE">
      <formula>NOT(ISERROR(SEARCH(("URGENTE"),(K1034))))</formula>
    </cfRule>
  </conditionalFormatting>
  <conditionalFormatting sqref="K1034:K1035">
    <cfRule type="containsText" dxfId="2477" priority="5156" operator="containsText" text="ENCERRADO">
      <formula>NOT(ISERROR(SEARCH(("ENCERRADO"),(K1034))))</formula>
    </cfRule>
  </conditionalFormatting>
  <conditionalFormatting sqref="K1034:K1035">
    <cfRule type="containsText" dxfId="2476" priority="5157" operator="containsText" text="PROVIDÊNCIAS">
      <formula>NOT(ISERROR(SEARCH(("PROVIDÊNCIAS"),(K1034))))</formula>
    </cfRule>
  </conditionalFormatting>
  <conditionalFormatting sqref="K1034:K1035">
    <cfRule type="containsText" dxfId="2475" priority="5158" operator="containsText" text="URGENTE">
      <formula>NOT(ISERROR(SEARCH(("URGENTE"),(K1034))))</formula>
    </cfRule>
  </conditionalFormatting>
  <conditionalFormatting sqref="K1034:K1035">
    <cfRule type="containsText" dxfId="2474" priority="5159" operator="containsText" text="VIGENTE">
      <formula>NOT(ISERROR(SEARCH(("VIGENTE"),(K1034))))</formula>
    </cfRule>
  </conditionalFormatting>
  <conditionalFormatting sqref="K881">
    <cfRule type="containsText" dxfId="2473" priority="5160" operator="containsText" text="URGENTE">
      <formula>NOT(ISERROR(SEARCH(("URGENTE"),(K881))))</formula>
    </cfRule>
  </conditionalFormatting>
  <conditionalFormatting sqref="K881">
    <cfRule type="containsText" dxfId="2472" priority="5161" operator="containsText" text="URGENTE">
      <formula>NOT(ISERROR(SEARCH(("URGENTE"),(K881))))</formula>
    </cfRule>
  </conditionalFormatting>
  <conditionalFormatting sqref="K881">
    <cfRule type="containsText" dxfId="2471" priority="5162" operator="containsText" text="URGENTE">
      <formula>NOT(ISERROR(SEARCH(("URGENTE"),(K881))))</formula>
    </cfRule>
  </conditionalFormatting>
  <conditionalFormatting sqref="K881">
    <cfRule type="containsText" dxfId="2470" priority="5163" operator="containsText" text="ENCERRADO">
      <formula>NOT(ISERROR(SEARCH(("ENCERRADO"),(K881))))</formula>
    </cfRule>
  </conditionalFormatting>
  <conditionalFormatting sqref="K881">
    <cfRule type="containsText" dxfId="2469" priority="5164" operator="containsText" text="PROVIDÊNCIAS">
      <formula>NOT(ISERROR(SEARCH(("PROVIDÊNCIAS"),(K881))))</formula>
    </cfRule>
  </conditionalFormatting>
  <conditionalFormatting sqref="K881">
    <cfRule type="containsText" dxfId="2468" priority="5165" operator="containsText" text="URGENTE">
      <formula>NOT(ISERROR(SEARCH(("URGENTE"),(K881))))</formula>
    </cfRule>
  </conditionalFormatting>
  <conditionalFormatting sqref="K881">
    <cfRule type="containsText" dxfId="2467" priority="5166" operator="containsText" text="VIGENTE">
      <formula>NOT(ISERROR(SEARCH(("VIGENTE"),(K881))))</formula>
    </cfRule>
  </conditionalFormatting>
  <conditionalFormatting sqref="K879:K880">
    <cfRule type="containsText" dxfId="2466" priority="5167" operator="containsText" text="URGENTE">
      <formula>NOT(ISERROR(SEARCH(("URGENTE"),(K879))))</formula>
    </cfRule>
  </conditionalFormatting>
  <conditionalFormatting sqref="K879:K880">
    <cfRule type="containsText" dxfId="2465" priority="5168" operator="containsText" text="URGENTE">
      <formula>NOT(ISERROR(SEARCH(("URGENTE"),(K879))))</formula>
    </cfRule>
  </conditionalFormatting>
  <conditionalFormatting sqref="K879:K880">
    <cfRule type="containsText" dxfId="2464" priority="5169" operator="containsText" text="URGENTE">
      <formula>NOT(ISERROR(SEARCH(("URGENTE"),(K879))))</formula>
    </cfRule>
  </conditionalFormatting>
  <conditionalFormatting sqref="K879:K880">
    <cfRule type="containsText" dxfId="2463" priority="5170" operator="containsText" text="ENCERRADO">
      <formula>NOT(ISERROR(SEARCH(("ENCERRADO"),(K879))))</formula>
    </cfRule>
  </conditionalFormatting>
  <conditionalFormatting sqref="K879:K880">
    <cfRule type="containsText" dxfId="2462" priority="5171" operator="containsText" text="PROVIDÊNCIAS">
      <formula>NOT(ISERROR(SEARCH(("PROVIDÊNCIAS"),(K879))))</formula>
    </cfRule>
  </conditionalFormatting>
  <conditionalFormatting sqref="K879:K880">
    <cfRule type="containsText" dxfId="2461" priority="5172" operator="containsText" text="URGENTE">
      <formula>NOT(ISERROR(SEARCH(("URGENTE"),(K879))))</formula>
    </cfRule>
  </conditionalFormatting>
  <conditionalFormatting sqref="K879:K880">
    <cfRule type="containsText" dxfId="2460" priority="5173" operator="containsText" text="VIGENTE">
      <formula>NOT(ISERROR(SEARCH(("VIGENTE"),(K879))))</formula>
    </cfRule>
  </conditionalFormatting>
  <conditionalFormatting sqref="K756">
    <cfRule type="containsText" dxfId="2459" priority="5174" operator="containsText" text="URGENTE">
      <formula>NOT(ISERROR(SEARCH(("URGENTE"),(K756))))</formula>
    </cfRule>
  </conditionalFormatting>
  <conditionalFormatting sqref="K756">
    <cfRule type="containsText" dxfId="2458" priority="5175" operator="containsText" text="URGENTE">
      <formula>NOT(ISERROR(SEARCH(("URGENTE"),(K756))))</formula>
    </cfRule>
  </conditionalFormatting>
  <conditionalFormatting sqref="K756">
    <cfRule type="containsText" dxfId="2457" priority="5176" operator="containsText" text="URGENTE">
      <formula>NOT(ISERROR(SEARCH(("URGENTE"),(K756))))</formula>
    </cfRule>
  </conditionalFormatting>
  <conditionalFormatting sqref="K756">
    <cfRule type="containsText" dxfId="2456" priority="5177" operator="containsText" text="ENCERRADO">
      <formula>NOT(ISERROR(SEARCH(("ENCERRADO"),(K756))))</formula>
    </cfRule>
  </conditionalFormatting>
  <conditionalFormatting sqref="K756">
    <cfRule type="containsText" dxfId="2455" priority="5178" operator="containsText" text="PROVIDÊNCIAS">
      <formula>NOT(ISERROR(SEARCH(("PROVIDÊNCIAS"),(K756))))</formula>
    </cfRule>
  </conditionalFormatting>
  <conditionalFormatting sqref="K756">
    <cfRule type="containsText" dxfId="2454" priority="5179" operator="containsText" text="URGENTE">
      <formula>NOT(ISERROR(SEARCH(("URGENTE"),(K756))))</formula>
    </cfRule>
  </conditionalFormatting>
  <conditionalFormatting sqref="K756">
    <cfRule type="containsText" dxfId="2453" priority="5180" operator="containsText" text="VIGENTE">
      <formula>NOT(ISERROR(SEARCH(("VIGENTE"),(K756))))</formula>
    </cfRule>
  </conditionalFormatting>
  <conditionalFormatting sqref="K644">
    <cfRule type="containsText" dxfId="2452" priority="5181" operator="containsText" text="VIGENTE">
      <formula>NOT(ISERROR(SEARCH(("VIGENTE"),(K644))))</formula>
    </cfRule>
  </conditionalFormatting>
  <conditionalFormatting sqref="K644">
    <cfRule type="containsText" dxfId="2451" priority="5182" operator="containsText" text="URGENTE">
      <formula>NOT(ISERROR(SEARCH(("URGENTE"),(K644))))</formula>
    </cfRule>
  </conditionalFormatting>
  <conditionalFormatting sqref="K644">
    <cfRule type="containsText" dxfId="2450" priority="5183" operator="containsText" text="PROVIDÊNCIAS">
      <formula>NOT(ISERROR(SEARCH(("PROVIDÊNCIAS"),(K644))))</formula>
    </cfRule>
  </conditionalFormatting>
  <conditionalFormatting sqref="K644">
    <cfRule type="containsText" dxfId="2449" priority="5184" operator="containsText" text="ENCERRADO">
      <formula>NOT(ISERROR(SEARCH(("ENCERRADO"),(K644))))</formula>
    </cfRule>
  </conditionalFormatting>
  <conditionalFormatting sqref="K644">
    <cfRule type="containsText" dxfId="2448" priority="5185" operator="containsText" text="URGENTE">
      <formula>NOT(ISERROR(SEARCH(("URGENTE"),(K644))))</formula>
    </cfRule>
  </conditionalFormatting>
  <conditionalFormatting sqref="K644">
    <cfRule type="containsText" dxfId="2447" priority="5186" operator="containsText" text="URGENTE">
      <formula>NOT(ISERROR(SEARCH(("URGENTE"),(K644))))</formula>
    </cfRule>
  </conditionalFormatting>
  <conditionalFormatting sqref="K644">
    <cfRule type="containsText" dxfId="2446" priority="5187" operator="containsText" text="URGENTE">
      <formula>NOT(ISERROR(SEARCH(("URGENTE"),(K644))))</formula>
    </cfRule>
  </conditionalFormatting>
  <conditionalFormatting sqref="K644:L644 N644:P644">
    <cfRule type="containsText" dxfId="2445" priority="5188" operator="containsText" text="VIGENTE">
      <formula>NOT(ISERROR(SEARCH(("VIGENTE"),(K644))))</formula>
    </cfRule>
  </conditionalFormatting>
  <conditionalFormatting sqref="K644:L644 N644:P644">
    <cfRule type="containsText" dxfId="2444" priority="5189" operator="containsText" text="URGENTE">
      <formula>NOT(ISERROR(SEARCH(("URGENTE"),(K644))))</formula>
    </cfRule>
  </conditionalFormatting>
  <conditionalFormatting sqref="K644:L644 N644:P644">
    <cfRule type="containsText" dxfId="2443" priority="5190" operator="containsText" text="PROVIDÊNCIAS">
      <formula>NOT(ISERROR(SEARCH(("PROVIDÊNCIAS"),(K644))))</formula>
    </cfRule>
  </conditionalFormatting>
  <conditionalFormatting sqref="K644:L644 N644:P644">
    <cfRule type="containsText" dxfId="2442" priority="5191" operator="containsText" text="ENCERRADO">
      <formula>NOT(ISERROR(SEARCH(("ENCERRADO"),(K644))))</formula>
    </cfRule>
  </conditionalFormatting>
  <conditionalFormatting sqref="K644:L644 N644:P644">
    <cfRule type="containsText" dxfId="2441" priority="5192" operator="containsText" text="URGENTE">
      <formula>NOT(ISERROR(SEARCH(("URGENTE"),(K644))))</formula>
    </cfRule>
  </conditionalFormatting>
  <conditionalFormatting sqref="K644:L644 N644:P644">
    <cfRule type="containsText" dxfId="2440" priority="5193" operator="containsText" text="URGENTE">
      <formula>NOT(ISERROR(SEARCH(("URGENTE"),(K644))))</formula>
    </cfRule>
  </conditionalFormatting>
  <conditionalFormatting sqref="K644:L644 N644:P644">
    <cfRule type="containsText" dxfId="2439" priority="5194" operator="containsText" text="URGENTE">
      <formula>NOT(ISERROR(SEARCH(("URGENTE"),(K644))))</formula>
    </cfRule>
  </conditionalFormatting>
  <conditionalFormatting sqref="K594:L595 N594:P595">
    <cfRule type="containsText" dxfId="2438" priority="5195" operator="containsText" text="VIGENTE">
      <formula>NOT(ISERROR(SEARCH(("VIGENTE"),(K594))))</formula>
    </cfRule>
  </conditionalFormatting>
  <conditionalFormatting sqref="K594:L595 N594:P595">
    <cfRule type="containsText" dxfId="2437" priority="5196" operator="containsText" text="URGENTE">
      <formula>NOT(ISERROR(SEARCH(("URGENTE"),(K594))))</formula>
    </cfRule>
  </conditionalFormatting>
  <conditionalFormatting sqref="K594:L595 N594:P595">
    <cfRule type="containsText" dxfId="2436" priority="5197" operator="containsText" text="PROVIDÊNCIAS">
      <formula>NOT(ISERROR(SEARCH(("PROVIDÊNCIAS"),(K594))))</formula>
    </cfRule>
  </conditionalFormatting>
  <conditionalFormatting sqref="K594:L595 N594:P595">
    <cfRule type="containsText" dxfId="2435" priority="5198" operator="containsText" text="ENCERRADO">
      <formula>NOT(ISERROR(SEARCH(("ENCERRADO"),(K594))))</formula>
    </cfRule>
  </conditionalFormatting>
  <conditionalFormatting sqref="K594:L595 N594:P595">
    <cfRule type="containsText" dxfId="2434" priority="5199" operator="containsText" text="URGENTE">
      <formula>NOT(ISERROR(SEARCH(("URGENTE"),(K594))))</formula>
    </cfRule>
  </conditionalFormatting>
  <conditionalFormatting sqref="K594:L595 N594:P595">
    <cfRule type="containsText" dxfId="2433" priority="5200" operator="containsText" text="URGENTE">
      <formula>NOT(ISERROR(SEARCH(("URGENTE"),(K594))))</formula>
    </cfRule>
  </conditionalFormatting>
  <conditionalFormatting sqref="K594:L595 N594:P595">
    <cfRule type="containsText" dxfId="2432" priority="5201" operator="containsText" text="URGENTE">
      <formula>NOT(ISERROR(SEARCH(("URGENTE"),(K594))))</formula>
    </cfRule>
  </conditionalFormatting>
  <conditionalFormatting sqref="K594:K595">
    <cfRule type="containsText" dxfId="2431" priority="5202" operator="containsText" text="VIGENTE">
      <formula>NOT(ISERROR(SEARCH(("VIGENTE"),(K594))))</formula>
    </cfRule>
  </conditionalFormatting>
  <conditionalFormatting sqref="K594:K595">
    <cfRule type="containsText" dxfId="2430" priority="5203" operator="containsText" text="URGENTE">
      <formula>NOT(ISERROR(SEARCH(("URGENTE"),(K594))))</formula>
    </cfRule>
  </conditionalFormatting>
  <conditionalFormatting sqref="K594:K595">
    <cfRule type="containsText" dxfId="2429" priority="5204" operator="containsText" text="PROVIDÊNCIAS">
      <formula>NOT(ISERROR(SEARCH(("PROVIDÊNCIAS"),(K594))))</formula>
    </cfRule>
  </conditionalFormatting>
  <conditionalFormatting sqref="K594:K595">
    <cfRule type="containsText" dxfId="2428" priority="5205" operator="containsText" text="ENCERRADO">
      <formula>NOT(ISERROR(SEARCH(("ENCERRADO"),(K594))))</formula>
    </cfRule>
  </conditionalFormatting>
  <conditionalFormatting sqref="K594:K595">
    <cfRule type="containsText" dxfId="2427" priority="5206" operator="containsText" text="URGENTE">
      <formula>NOT(ISERROR(SEARCH(("URGENTE"),(K594))))</formula>
    </cfRule>
  </conditionalFormatting>
  <conditionalFormatting sqref="K594:K595">
    <cfRule type="containsText" dxfId="2426" priority="5207" operator="containsText" text="URGENTE">
      <formula>NOT(ISERROR(SEARCH(("URGENTE"),(K594))))</formula>
    </cfRule>
  </conditionalFormatting>
  <conditionalFormatting sqref="K594:K595">
    <cfRule type="containsText" dxfId="2425" priority="5208" operator="containsText" text="URGENTE">
      <formula>NOT(ISERROR(SEARCH(("URGENTE"),(K594))))</formula>
    </cfRule>
  </conditionalFormatting>
  <conditionalFormatting sqref="K583">
    <cfRule type="containsText" dxfId="2424" priority="5209" operator="containsText" text="VIGENTE">
      <formula>NOT(ISERROR(SEARCH(("VIGENTE"),(K583))))</formula>
    </cfRule>
  </conditionalFormatting>
  <conditionalFormatting sqref="K583">
    <cfRule type="containsText" dxfId="2423" priority="5210" operator="containsText" text="URGENTE">
      <formula>NOT(ISERROR(SEARCH(("URGENTE"),(K583))))</formula>
    </cfRule>
  </conditionalFormatting>
  <conditionalFormatting sqref="K583">
    <cfRule type="containsText" dxfId="2422" priority="5211" operator="containsText" text="PROVIDÊNCIAS">
      <formula>NOT(ISERROR(SEARCH(("PROVIDÊNCIAS"),(K583))))</formula>
    </cfRule>
  </conditionalFormatting>
  <conditionalFormatting sqref="K583">
    <cfRule type="containsText" dxfId="2421" priority="5212" operator="containsText" text="ENCERRADO">
      <formula>NOT(ISERROR(SEARCH(("ENCERRADO"),(K583))))</formula>
    </cfRule>
  </conditionalFormatting>
  <conditionalFormatting sqref="K583">
    <cfRule type="containsText" dxfId="2420" priority="5213" operator="containsText" text="URGENTE">
      <formula>NOT(ISERROR(SEARCH(("URGENTE"),(K583))))</formula>
    </cfRule>
  </conditionalFormatting>
  <conditionalFormatting sqref="K583">
    <cfRule type="containsText" dxfId="2419" priority="5214" operator="containsText" text="URGENTE">
      <formula>NOT(ISERROR(SEARCH(("URGENTE"),(K583))))</formula>
    </cfRule>
  </conditionalFormatting>
  <conditionalFormatting sqref="K583">
    <cfRule type="containsText" dxfId="2418" priority="5215" operator="containsText" text="URGENTE">
      <formula>NOT(ISERROR(SEARCH(("URGENTE"),(K583))))</formula>
    </cfRule>
  </conditionalFormatting>
  <conditionalFormatting sqref="K271">
    <cfRule type="containsText" dxfId="2417" priority="5216" operator="containsText" text="VIGENTE">
      <formula>NOT(ISERROR(SEARCH(("VIGENTE"),(K271))))</formula>
    </cfRule>
  </conditionalFormatting>
  <conditionalFormatting sqref="K271">
    <cfRule type="containsText" dxfId="2416" priority="5217" operator="containsText" text="URGENTE">
      <formula>NOT(ISERROR(SEARCH(("URGENTE"),(K271))))</formula>
    </cfRule>
  </conditionalFormatting>
  <conditionalFormatting sqref="K271">
    <cfRule type="containsText" dxfId="2415" priority="5218" operator="containsText" text="PROVIDÊNCIAS">
      <formula>NOT(ISERROR(SEARCH(("PROVIDÊNCIAS"),(K271))))</formula>
    </cfRule>
  </conditionalFormatting>
  <conditionalFormatting sqref="K271">
    <cfRule type="containsText" dxfId="2414" priority="5219" operator="containsText" text="ENCERRADO">
      <formula>NOT(ISERROR(SEARCH(("ENCERRADO"),(K271))))</formula>
    </cfRule>
  </conditionalFormatting>
  <conditionalFormatting sqref="K271">
    <cfRule type="containsText" dxfId="2413" priority="5220" operator="containsText" text="URGENTE">
      <formula>NOT(ISERROR(SEARCH(("URGENTE"),(K271))))</formula>
    </cfRule>
  </conditionalFormatting>
  <conditionalFormatting sqref="K271">
    <cfRule type="containsText" dxfId="2412" priority="5221" operator="containsText" text="URGENTE">
      <formula>NOT(ISERROR(SEARCH(("URGENTE"),(K271))))</formula>
    </cfRule>
  </conditionalFormatting>
  <conditionalFormatting sqref="K271">
    <cfRule type="containsText" dxfId="2411" priority="5222" operator="containsText" text="URGENTE">
      <formula>NOT(ISERROR(SEARCH(("URGENTE"),(K271))))</formula>
    </cfRule>
  </conditionalFormatting>
  <conditionalFormatting sqref="K1169">
    <cfRule type="containsText" dxfId="2410" priority="5223" operator="containsText" text="URGENTE">
      <formula>NOT(ISERROR(SEARCH(("URGENTE"),(K1169))))</formula>
    </cfRule>
  </conditionalFormatting>
  <conditionalFormatting sqref="K1169">
    <cfRule type="containsText" dxfId="2409" priority="5224" operator="containsText" text="URGENTE">
      <formula>NOT(ISERROR(SEARCH(("URGENTE"),(K1169))))</formula>
    </cfRule>
  </conditionalFormatting>
  <conditionalFormatting sqref="K1169">
    <cfRule type="containsText" dxfId="2408" priority="5225" operator="containsText" text="URGENTE">
      <formula>NOT(ISERROR(SEARCH(("URGENTE"),(K1169))))</formula>
    </cfRule>
  </conditionalFormatting>
  <conditionalFormatting sqref="K1169">
    <cfRule type="containsText" dxfId="2407" priority="5226" operator="containsText" text="ENCERRADO">
      <formula>NOT(ISERROR(SEARCH(("ENCERRADO"),(K1169))))</formula>
    </cfRule>
  </conditionalFormatting>
  <conditionalFormatting sqref="K1169">
    <cfRule type="containsText" dxfId="2406" priority="5227" operator="containsText" text="PROVIDÊNCIAS">
      <formula>NOT(ISERROR(SEARCH(("PROVIDÊNCIAS"),(K1169))))</formula>
    </cfRule>
  </conditionalFormatting>
  <conditionalFormatting sqref="K1169">
    <cfRule type="containsText" dxfId="2405" priority="5228" operator="containsText" text="URGENTE">
      <formula>NOT(ISERROR(SEARCH(("URGENTE"),(K1169))))</formula>
    </cfRule>
  </conditionalFormatting>
  <conditionalFormatting sqref="K1169">
    <cfRule type="containsText" dxfId="2404" priority="5229" operator="containsText" text="VIGENTE">
      <formula>NOT(ISERROR(SEARCH(("VIGENTE"),(K1169))))</formula>
    </cfRule>
  </conditionalFormatting>
  <conditionalFormatting sqref="K1145">
    <cfRule type="containsText" dxfId="2403" priority="5230" operator="containsText" text="URGENTE">
      <formula>NOT(ISERROR(SEARCH(("URGENTE"),(K1145))))</formula>
    </cfRule>
  </conditionalFormatting>
  <conditionalFormatting sqref="K1145">
    <cfRule type="containsText" dxfId="2402" priority="5231" operator="containsText" text="URGENTE">
      <formula>NOT(ISERROR(SEARCH(("URGENTE"),(K1145))))</formula>
    </cfRule>
  </conditionalFormatting>
  <conditionalFormatting sqref="K1145">
    <cfRule type="containsText" dxfId="2401" priority="5232" operator="containsText" text="URGENTE">
      <formula>NOT(ISERROR(SEARCH(("URGENTE"),(K1145))))</formula>
    </cfRule>
  </conditionalFormatting>
  <conditionalFormatting sqref="K1145">
    <cfRule type="containsText" dxfId="2400" priority="5233" operator="containsText" text="ENCERRADO">
      <formula>NOT(ISERROR(SEARCH(("ENCERRADO"),(K1145))))</formula>
    </cfRule>
  </conditionalFormatting>
  <conditionalFormatting sqref="K1145">
    <cfRule type="containsText" dxfId="2399" priority="5234" operator="containsText" text="PROVIDÊNCIAS">
      <formula>NOT(ISERROR(SEARCH(("PROVIDÊNCIAS"),(K1145))))</formula>
    </cfRule>
  </conditionalFormatting>
  <conditionalFormatting sqref="K1145">
    <cfRule type="containsText" dxfId="2398" priority="5235" operator="containsText" text="URGENTE">
      <formula>NOT(ISERROR(SEARCH(("URGENTE"),(K1145))))</formula>
    </cfRule>
  </conditionalFormatting>
  <conditionalFormatting sqref="K1145">
    <cfRule type="containsText" dxfId="2397" priority="5236" operator="containsText" text="VIGENTE">
      <formula>NOT(ISERROR(SEARCH(("VIGENTE"),(K1145))))</formula>
    </cfRule>
  </conditionalFormatting>
  <conditionalFormatting sqref="K886">
    <cfRule type="containsText" dxfId="2396" priority="5237" operator="containsText" text="VIGENTE">
      <formula>NOT(ISERROR(SEARCH(("VIGENTE"),(K886))))</formula>
    </cfRule>
  </conditionalFormatting>
  <conditionalFormatting sqref="K886">
    <cfRule type="containsText" dxfId="2395" priority="5238" operator="containsText" text="URGENTE">
      <formula>NOT(ISERROR(SEARCH(("URGENTE"),(K886))))</formula>
    </cfRule>
  </conditionalFormatting>
  <conditionalFormatting sqref="K886">
    <cfRule type="containsText" dxfId="2394" priority="5239" operator="containsText" text="PROVIDÊNCIAS">
      <formula>NOT(ISERROR(SEARCH(("PROVIDÊNCIAS"),(K886))))</formula>
    </cfRule>
  </conditionalFormatting>
  <conditionalFormatting sqref="K886">
    <cfRule type="containsText" dxfId="2393" priority="5240" operator="containsText" text="ENCERRADO">
      <formula>NOT(ISERROR(SEARCH(("ENCERRADO"),(K886))))</formula>
    </cfRule>
  </conditionalFormatting>
  <conditionalFormatting sqref="K886">
    <cfRule type="containsText" dxfId="2392" priority="5241" operator="containsText" text="URGENTE">
      <formula>NOT(ISERROR(SEARCH(("URGENTE"),(K886))))</formula>
    </cfRule>
  </conditionalFormatting>
  <conditionalFormatting sqref="K886">
    <cfRule type="containsText" dxfId="2391" priority="5242" operator="containsText" text="URGENTE">
      <formula>NOT(ISERROR(SEARCH(("URGENTE"),(K886))))</formula>
    </cfRule>
  </conditionalFormatting>
  <conditionalFormatting sqref="K886">
    <cfRule type="containsText" dxfId="2390" priority="5243" operator="containsText" text="URGENTE">
      <formula>NOT(ISERROR(SEARCH(("URGENTE"),(K886))))</formula>
    </cfRule>
  </conditionalFormatting>
  <conditionalFormatting sqref="K886:Q886">
    <cfRule type="containsText" dxfId="2389" priority="5244" operator="containsText" text="VIGENTE">
      <formula>NOT(ISERROR(SEARCH(("VIGENTE"),(K886))))</formula>
    </cfRule>
  </conditionalFormatting>
  <conditionalFormatting sqref="K886:Q886">
    <cfRule type="containsText" dxfId="2388" priority="5245" operator="containsText" text="URGENTE">
      <formula>NOT(ISERROR(SEARCH(("URGENTE"),(K886))))</formula>
    </cfRule>
  </conditionalFormatting>
  <conditionalFormatting sqref="K886:Q886">
    <cfRule type="containsText" dxfId="2387" priority="5246" operator="containsText" text="PROVIDÊNCIAS">
      <formula>NOT(ISERROR(SEARCH(("PROVIDÊNCIAS"),(K886))))</formula>
    </cfRule>
  </conditionalFormatting>
  <conditionalFormatting sqref="K886:Q886">
    <cfRule type="containsText" dxfId="2386" priority="5247" operator="containsText" text="ENCERRADO">
      <formula>NOT(ISERROR(SEARCH(("ENCERRADO"),(K886))))</formula>
    </cfRule>
  </conditionalFormatting>
  <conditionalFormatting sqref="K886:Q886">
    <cfRule type="containsText" dxfId="2385" priority="5248" operator="containsText" text="URGENTE">
      <formula>NOT(ISERROR(SEARCH(("URGENTE"),(K886))))</formula>
    </cfRule>
  </conditionalFormatting>
  <conditionalFormatting sqref="K886:Q886">
    <cfRule type="containsText" dxfId="2384" priority="5249" operator="containsText" text="URGENTE">
      <formula>NOT(ISERROR(SEARCH(("URGENTE"),(K886))))</formula>
    </cfRule>
  </conditionalFormatting>
  <conditionalFormatting sqref="K886:Q886">
    <cfRule type="containsText" dxfId="2383" priority="5250" operator="containsText" text="URGENTE">
      <formula>NOT(ISERROR(SEARCH(("URGENTE"),(K886))))</formula>
    </cfRule>
  </conditionalFormatting>
  <conditionalFormatting sqref="K655:L655 N655:P655">
    <cfRule type="containsText" dxfId="2382" priority="5251" operator="containsText" text="VIGENTE">
      <formula>NOT(ISERROR(SEARCH(("VIGENTE"),(K655))))</formula>
    </cfRule>
  </conditionalFormatting>
  <conditionalFormatting sqref="K655:L655 N655:P655">
    <cfRule type="containsText" dxfId="2381" priority="5252" operator="containsText" text="URGENTE">
      <formula>NOT(ISERROR(SEARCH(("URGENTE"),(K655))))</formula>
    </cfRule>
  </conditionalFormatting>
  <conditionalFormatting sqref="K655:L655 N655:P655">
    <cfRule type="containsText" dxfId="2380" priority="5253" operator="containsText" text="PROVIDÊNCIAS">
      <formula>NOT(ISERROR(SEARCH(("PROVIDÊNCIAS"),(K655))))</formula>
    </cfRule>
  </conditionalFormatting>
  <conditionalFormatting sqref="K655:L655 N655:P655">
    <cfRule type="containsText" dxfId="2379" priority="5254" operator="containsText" text="ENCERRADO">
      <formula>NOT(ISERROR(SEARCH(("ENCERRADO"),(K655))))</formula>
    </cfRule>
  </conditionalFormatting>
  <conditionalFormatting sqref="K655:L655 N655:P655">
    <cfRule type="containsText" dxfId="2378" priority="5255" operator="containsText" text="URGENTE">
      <formula>NOT(ISERROR(SEARCH(("URGENTE"),(K655))))</formula>
    </cfRule>
  </conditionalFormatting>
  <conditionalFormatting sqref="K655:L655 N655:P655">
    <cfRule type="containsText" dxfId="2377" priority="5256" operator="containsText" text="URGENTE">
      <formula>NOT(ISERROR(SEARCH(("URGENTE"),(K655))))</formula>
    </cfRule>
  </conditionalFormatting>
  <conditionalFormatting sqref="K655:L655 N655:P655">
    <cfRule type="containsText" dxfId="2376" priority="5257" operator="containsText" text="URGENTE">
      <formula>NOT(ISERROR(SEARCH(("URGENTE"),(K655))))</formula>
    </cfRule>
  </conditionalFormatting>
  <conditionalFormatting sqref="K655">
    <cfRule type="containsText" dxfId="2375" priority="5258" operator="containsText" text="VIGENTE">
      <formula>NOT(ISERROR(SEARCH(("VIGENTE"),(K655))))</formula>
    </cfRule>
  </conditionalFormatting>
  <conditionalFormatting sqref="K655">
    <cfRule type="containsText" dxfId="2374" priority="5259" operator="containsText" text="URGENTE">
      <formula>NOT(ISERROR(SEARCH(("URGENTE"),(K655))))</formula>
    </cfRule>
  </conditionalFormatting>
  <conditionalFormatting sqref="K655">
    <cfRule type="containsText" dxfId="2373" priority="5260" operator="containsText" text="PROVIDÊNCIAS">
      <formula>NOT(ISERROR(SEARCH(("PROVIDÊNCIAS"),(K655))))</formula>
    </cfRule>
  </conditionalFormatting>
  <conditionalFormatting sqref="K655">
    <cfRule type="containsText" dxfId="2372" priority="5261" operator="containsText" text="ENCERRADO">
      <formula>NOT(ISERROR(SEARCH(("ENCERRADO"),(K655))))</formula>
    </cfRule>
  </conditionalFormatting>
  <conditionalFormatting sqref="K655">
    <cfRule type="containsText" dxfId="2371" priority="5262" operator="containsText" text="URGENTE">
      <formula>NOT(ISERROR(SEARCH(("URGENTE"),(K655))))</formula>
    </cfRule>
  </conditionalFormatting>
  <conditionalFormatting sqref="K655">
    <cfRule type="containsText" dxfId="2370" priority="5263" operator="containsText" text="URGENTE">
      <formula>NOT(ISERROR(SEARCH(("URGENTE"),(K655))))</formula>
    </cfRule>
  </conditionalFormatting>
  <conditionalFormatting sqref="K655">
    <cfRule type="containsText" dxfId="2369" priority="5264" operator="containsText" text="URGENTE">
      <formula>NOT(ISERROR(SEARCH(("URGENTE"),(K655))))</formula>
    </cfRule>
  </conditionalFormatting>
  <conditionalFormatting sqref="K1202 K1257">
    <cfRule type="containsText" dxfId="2368" priority="5265" operator="containsText" text="VIGENTE">
      <formula>NOT(ISERROR(SEARCH(("VIGENTE"),(K1202))))</formula>
    </cfRule>
  </conditionalFormatting>
  <conditionalFormatting sqref="K1202 K1257">
    <cfRule type="containsText" dxfId="2367" priority="5266" operator="containsText" text="URGENTE">
      <formula>NOT(ISERROR(SEARCH(("URGENTE"),(K1202))))</formula>
    </cfRule>
  </conditionalFormatting>
  <conditionalFormatting sqref="K1202 K1257">
    <cfRule type="containsText" dxfId="2366" priority="5267" operator="containsText" text="PROVIDÊNCIAS">
      <formula>NOT(ISERROR(SEARCH(("PROVIDÊNCIAS"),(K1202))))</formula>
    </cfRule>
  </conditionalFormatting>
  <conditionalFormatting sqref="K1202 K1257">
    <cfRule type="containsText" dxfId="2365" priority="5268" operator="containsText" text="ENCERRADO">
      <formula>NOT(ISERROR(SEARCH(("ENCERRADO"),(K1202))))</formula>
    </cfRule>
  </conditionalFormatting>
  <conditionalFormatting sqref="K1202 K1257">
    <cfRule type="containsText" dxfId="2364" priority="5269" operator="containsText" text="URGENTE">
      <formula>NOT(ISERROR(SEARCH(("URGENTE"),(K1202))))</formula>
    </cfRule>
  </conditionalFormatting>
  <conditionalFormatting sqref="K1202 K1257">
    <cfRule type="containsText" dxfId="2363" priority="5270" operator="containsText" text="URGENTE">
      <formula>NOT(ISERROR(SEARCH(("URGENTE"),(K1202))))</formula>
    </cfRule>
  </conditionalFormatting>
  <conditionalFormatting sqref="K1202 K1257">
    <cfRule type="containsText" dxfId="2362" priority="5271" operator="containsText" text="URGENTE">
      <formula>NOT(ISERROR(SEARCH(("URGENTE"),(K1202))))</formula>
    </cfRule>
  </conditionalFormatting>
  <conditionalFormatting sqref="K961">
    <cfRule type="containsText" dxfId="2361" priority="5272" operator="containsText" text="VIGENTE">
      <formula>NOT(ISERROR(SEARCH(("VIGENTE"),(K961))))</formula>
    </cfRule>
  </conditionalFormatting>
  <conditionalFormatting sqref="K961">
    <cfRule type="containsText" dxfId="2360" priority="5273" operator="containsText" text="URGENTE">
      <formula>NOT(ISERROR(SEARCH(("URGENTE"),(K961))))</formula>
    </cfRule>
  </conditionalFormatting>
  <conditionalFormatting sqref="K961">
    <cfRule type="containsText" dxfId="2359" priority="5274" operator="containsText" text="PROVIDÊNCIAS">
      <formula>NOT(ISERROR(SEARCH(("PROVIDÊNCIAS"),(K961))))</formula>
    </cfRule>
  </conditionalFormatting>
  <conditionalFormatting sqref="K961">
    <cfRule type="containsText" dxfId="2358" priority="5275" operator="containsText" text="ENCERRADO">
      <formula>NOT(ISERROR(SEARCH(("ENCERRADO"),(K961))))</formula>
    </cfRule>
  </conditionalFormatting>
  <conditionalFormatting sqref="K961">
    <cfRule type="containsText" dxfId="2357" priority="5276" operator="containsText" text="URGENTE">
      <formula>NOT(ISERROR(SEARCH(("URGENTE"),(K961))))</formula>
    </cfRule>
  </conditionalFormatting>
  <conditionalFormatting sqref="K961">
    <cfRule type="containsText" dxfId="2356" priority="5277" operator="containsText" text="URGENTE">
      <formula>NOT(ISERROR(SEARCH(("URGENTE"),(K961))))</formula>
    </cfRule>
  </conditionalFormatting>
  <conditionalFormatting sqref="K961">
    <cfRule type="containsText" dxfId="2355" priority="5278" operator="containsText" text="URGENTE">
      <formula>NOT(ISERROR(SEARCH(("URGENTE"),(K961))))</formula>
    </cfRule>
  </conditionalFormatting>
  <conditionalFormatting sqref="K961:L961 N961:P961">
    <cfRule type="containsText" dxfId="2354" priority="5279" operator="containsText" text="VIGENTE">
      <formula>NOT(ISERROR(SEARCH(("VIGENTE"),(K961))))</formula>
    </cfRule>
  </conditionalFormatting>
  <conditionalFormatting sqref="K961:L961 N961:P961">
    <cfRule type="containsText" dxfId="2353" priority="5280" operator="containsText" text="URGENTE">
      <formula>NOT(ISERROR(SEARCH(("URGENTE"),(K961))))</formula>
    </cfRule>
  </conditionalFormatting>
  <conditionalFormatting sqref="K961:L961 N961:P961">
    <cfRule type="containsText" dxfId="2352" priority="5281" operator="containsText" text="PROVIDÊNCIAS">
      <formula>NOT(ISERROR(SEARCH(("PROVIDÊNCIAS"),(K961))))</formula>
    </cfRule>
  </conditionalFormatting>
  <conditionalFormatting sqref="K961:L961 N961:P961">
    <cfRule type="containsText" dxfId="2351" priority="5282" operator="containsText" text="ENCERRADO">
      <formula>NOT(ISERROR(SEARCH(("ENCERRADO"),(K961))))</formula>
    </cfRule>
  </conditionalFormatting>
  <conditionalFormatting sqref="K961:L961 N961:P961">
    <cfRule type="containsText" dxfId="2350" priority="5283" operator="containsText" text="URGENTE">
      <formula>NOT(ISERROR(SEARCH(("URGENTE"),(K961))))</formula>
    </cfRule>
  </conditionalFormatting>
  <conditionalFormatting sqref="K961:L961 N961:P961">
    <cfRule type="containsText" dxfId="2349" priority="5284" operator="containsText" text="URGENTE">
      <formula>NOT(ISERROR(SEARCH(("URGENTE"),(K961))))</formula>
    </cfRule>
  </conditionalFormatting>
  <conditionalFormatting sqref="K961:L961 N961:P961">
    <cfRule type="containsText" dxfId="2348" priority="5285" operator="containsText" text="URGENTE">
      <formula>NOT(ISERROR(SEARCH(("URGENTE"),(K961))))</formula>
    </cfRule>
  </conditionalFormatting>
  <conditionalFormatting sqref="K973">
    <cfRule type="containsText" dxfId="2347" priority="5286" operator="containsText" text="VIGENTE">
      <formula>NOT(ISERROR(SEARCH(("VIGENTE"),(K973))))</formula>
    </cfRule>
  </conditionalFormatting>
  <conditionalFormatting sqref="K973">
    <cfRule type="containsText" dxfId="2346" priority="5287" operator="containsText" text="URGENTE">
      <formula>NOT(ISERROR(SEARCH(("URGENTE"),(K973))))</formula>
    </cfRule>
  </conditionalFormatting>
  <conditionalFormatting sqref="K973">
    <cfRule type="containsText" dxfId="2345" priority="5288" operator="containsText" text="PROVIDÊNCIAS">
      <formula>NOT(ISERROR(SEARCH(("PROVIDÊNCIAS"),(K973))))</formula>
    </cfRule>
  </conditionalFormatting>
  <conditionalFormatting sqref="K973">
    <cfRule type="containsText" dxfId="2344" priority="5289" operator="containsText" text="ENCERRADO">
      <formula>NOT(ISERROR(SEARCH(("ENCERRADO"),(K973))))</formula>
    </cfRule>
  </conditionalFormatting>
  <conditionalFormatting sqref="K973">
    <cfRule type="containsText" dxfId="2343" priority="5290" operator="containsText" text="URGENTE">
      <formula>NOT(ISERROR(SEARCH(("URGENTE"),(K973))))</formula>
    </cfRule>
  </conditionalFormatting>
  <conditionalFormatting sqref="K973">
    <cfRule type="containsText" dxfId="2342" priority="5291" operator="containsText" text="URGENTE">
      <formula>NOT(ISERROR(SEARCH(("URGENTE"),(K973))))</formula>
    </cfRule>
  </conditionalFormatting>
  <conditionalFormatting sqref="K973">
    <cfRule type="containsText" dxfId="2341" priority="5292" operator="containsText" text="URGENTE">
      <formula>NOT(ISERROR(SEARCH(("URGENTE"),(K973))))</formula>
    </cfRule>
  </conditionalFormatting>
  <conditionalFormatting sqref="K1170">
    <cfRule type="containsText" dxfId="2340" priority="5293" operator="containsText" text="VIGENTE">
      <formula>NOT(ISERROR(SEARCH(("VIGENTE"),(K1170))))</formula>
    </cfRule>
  </conditionalFormatting>
  <conditionalFormatting sqref="K1170">
    <cfRule type="containsText" dxfId="2339" priority="5294" operator="containsText" text="URGENTE">
      <formula>NOT(ISERROR(SEARCH(("URGENTE"),(K1170))))</formula>
    </cfRule>
  </conditionalFormatting>
  <conditionalFormatting sqref="K1170">
    <cfRule type="containsText" dxfId="2338" priority="5295" operator="containsText" text="PROVIDÊNCIAS">
      <formula>NOT(ISERROR(SEARCH(("PROVIDÊNCIAS"),(K1170))))</formula>
    </cfRule>
  </conditionalFormatting>
  <conditionalFormatting sqref="K1170">
    <cfRule type="containsText" dxfId="2337" priority="5296" operator="containsText" text="ENCERRADO">
      <formula>NOT(ISERROR(SEARCH(("ENCERRADO"),(K1170))))</formula>
    </cfRule>
  </conditionalFormatting>
  <conditionalFormatting sqref="K1170">
    <cfRule type="containsText" dxfId="2336" priority="5297" operator="containsText" text="URGENTE">
      <formula>NOT(ISERROR(SEARCH(("URGENTE"),(K1170))))</formula>
    </cfRule>
  </conditionalFormatting>
  <conditionalFormatting sqref="K1170">
    <cfRule type="containsText" dxfId="2335" priority="5298" operator="containsText" text="URGENTE">
      <formula>NOT(ISERROR(SEARCH(("URGENTE"),(K1170))))</formula>
    </cfRule>
  </conditionalFormatting>
  <conditionalFormatting sqref="K1170">
    <cfRule type="containsText" dxfId="2334" priority="5299" operator="containsText" text="URGENTE">
      <formula>NOT(ISERROR(SEARCH(("URGENTE"),(K1170))))</formula>
    </cfRule>
  </conditionalFormatting>
  <conditionalFormatting sqref="K853">
    <cfRule type="containsText" dxfId="2333" priority="5300" operator="containsText" text="VIGENTE">
      <formula>NOT(ISERROR(SEARCH(("VIGENTE"),(K853))))</formula>
    </cfRule>
  </conditionalFormatting>
  <conditionalFormatting sqref="K853">
    <cfRule type="containsText" dxfId="2332" priority="5301" operator="containsText" text="URGENTE">
      <formula>NOT(ISERROR(SEARCH(("URGENTE"),(K853))))</formula>
    </cfRule>
  </conditionalFormatting>
  <conditionalFormatting sqref="K853">
    <cfRule type="containsText" dxfId="2331" priority="5302" operator="containsText" text="PROVIDÊNCIAS">
      <formula>NOT(ISERROR(SEARCH(("PROVIDÊNCIAS"),(K853))))</formula>
    </cfRule>
  </conditionalFormatting>
  <conditionalFormatting sqref="K853">
    <cfRule type="containsText" dxfId="2330" priority="5303" operator="containsText" text="ENCERRADO">
      <formula>NOT(ISERROR(SEARCH(("ENCERRADO"),(K853))))</formula>
    </cfRule>
  </conditionalFormatting>
  <conditionalFormatting sqref="K853">
    <cfRule type="containsText" dxfId="2329" priority="5304" operator="containsText" text="URGENTE">
      <formula>NOT(ISERROR(SEARCH(("URGENTE"),(K853))))</formula>
    </cfRule>
  </conditionalFormatting>
  <conditionalFormatting sqref="K853">
    <cfRule type="containsText" dxfId="2328" priority="5305" operator="containsText" text="URGENTE">
      <formula>NOT(ISERROR(SEARCH(("URGENTE"),(K853))))</formula>
    </cfRule>
  </conditionalFormatting>
  <conditionalFormatting sqref="K853">
    <cfRule type="containsText" dxfId="2327" priority="5306" operator="containsText" text="URGENTE">
      <formula>NOT(ISERROR(SEARCH(("URGENTE"),(K853))))</formula>
    </cfRule>
  </conditionalFormatting>
  <conditionalFormatting sqref="K1283:K1285">
    <cfRule type="containsText" dxfId="2326" priority="5307" operator="containsText" text="URGENTE">
      <formula>NOT(ISERROR(SEARCH(("URGENTE"),(K1283))))</formula>
    </cfRule>
  </conditionalFormatting>
  <conditionalFormatting sqref="K1283:K1285">
    <cfRule type="containsText" dxfId="2325" priority="5308" operator="containsText" text="URGENTE">
      <formula>NOT(ISERROR(SEARCH(("URGENTE"),(K1283))))</formula>
    </cfRule>
  </conditionalFormatting>
  <conditionalFormatting sqref="K1283:K1285">
    <cfRule type="containsText" dxfId="2324" priority="5309" operator="containsText" text="URGENTE">
      <formula>NOT(ISERROR(SEARCH(("URGENTE"),(K1283))))</formula>
    </cfRule>
  </conditionalFormatting>
  <conditionalFormatting sqref="K1283:K1285">
    <cfRule type="containsText" dxfId="2323" priority="5310" operator="containsText" text="ENCERRADO">
      <formula>NOT(ISERROR(SEARCH(("ENCERRADO"),(K1283))))</formula>
    </cfRule>
  </conditionalFormatting>
  <conditionalFormatting sqref="K1283:K1285">
    <cfRule type="containsText" dxfId="2322" priority="5311" operator="containsText" text="PROVIDÊNCIAS">
      <formula>NOT(ISERROR(SEARCH(("PROVIDÊNCIAS"),(K1283))))</formula>
    </cfRule>
  </conditionalFormatting>
  <conditionalFormatting sqref="K1283:K1285">
    <cfRule type="containsText" dxfId="2321" priority="5312" operator="containsText" text="URGENTE">
      <formula>NOT(ISERROR(SEARCH(("URGENTE"),(K1283))))</formula>
    </cfRule>
  </conditionalFormatting>
  <conditionalFormatting sqref="K1283:K1285">
    <cfRule type="containsText" dxfId="2320" priority="5313" operator="containsText" text="VIGENTE">
      <formula>NOT(ISERROR(SEARCH(("VIGENTE"),(K1283))))</formula>
    </cfRule>
  </conditionalFormatting>
  <conditionalFormatting sqref="K1273:K1275">
    <cfRule type="containsText" dxfId="2319" priority="5314" operator="containsText" text="URGENTE">
      <formula>NOT(ISERROR(SEARCH(("URGENTE"),(K1273))))</formula>
    </cfRule>
  </conditionalFormatting>
  <conditionalFormatting sqref="K1273:K1275">
    <cfRule type="containsText" dxfId="2318" priority="5315" operator="containsText" text="URGENTE">
      <formula>NOT(ISERROR(SEARCH(("URGENTE"),(K1273))))</formula>
    </cfRule>
  </conditionalFormatting>
  <conditionalFormatting sqref="K1273:K1275">
    <cfRule type="containsText" dxfId="2317" priority="5316" operator="containsText" text="URGENTE">
      <formula>NOT(ISERROR(SEARCH(("URGENTE"),(K1273))))</formula>
    </cfRule>
  </conditionalFormatting>
  <conditionalFormatting sqref="K1273:K1275">
    <cfRule type="containsText" dxfId="2316" priority="5317" operator="containsText" text="ENCERRADO">
      <formula>NOT(ISERROR(SEARCH(("ENCERRADO"),(K1273))))</formula>
    </cfRule>
  </conditionalFormatting>
  <conditionalFormatting sqref="K1273:K1275">
    <cfRule type="containsText" dxfId="2315" priority="5318" operator="containsText" text="PROVIDÊNCIAS">
      <formula>NOT(ISERROR(SEARCH(("PROVIDÊNCIAS"),(K1273))))</formula>
    </cfRule>
  </conditionalFormatting>
  <conditionalFormatting sqref="K1273:K1275">
    <cfRule type="containsText" dxfId="2314" priority="5319" operator="containsText" text="URGENTE">
      <formula>NOT(ISERROR(SEARCH(("URGENTE"),(K1273))))</formula>
    </cfRule>
  </conditionalFormatting>
  <conditionalFormatting sqref="K1273:K1275">
    <cfRule type="containsText" dxfId="2313" priority="5320" operator="containsText" text="VIGENTE">
      <formula>NOT(ISERROR(SEARCH(("VIGENTE"),(K1273))))</formula>
    </cfRule>
  </conditionalFormatting>
  <conditionalFormatting sqref="K1263 K1265:K1266">
    <cfRule type="containsText" dxfId="2312" priority="5321" operator="containsText" text="URGENTE">
      <formula>NOT(ISERROR(SEARCH(("URGENTE"),(K1263))))</formula>
    </cfRule>
  </conditionalFormatting>
  <conditionalFormatting sqref="K1263 K1265:K1266">
    <cfRule type="containsText" dxfId="2311" priority="5322" operator="containsText" text="URGENTE">
      <formula>NOT(ISERROR(SEARCH(("URGENTE"),(K1263))))</formula>
    </cfRule>
  </conditionalFormatting>
  <conditionalFormatting sqref="K1263 K1265:K1266">
    <cfRule type="containsText" dxfId="2310" priority="5323" operator="containsText" text="URGENTE">
      <formula>NOT(ISERROR(SEARCH(("URGENTE"),(K1263))))</formula>
    </cfRule>
  </conditionalFormatting>
  <conditionalFormatting sqref="K1263 K1265:K1266">
    <cfRule type="containsText" dxfId="2309" priority="5324" operator="containsText" text="ENCERRADO">
      <formula>NOT(ISERROR(SEARCH(("ENCERRADO"),(K1263))))</formula>
    </cfRule>
  </conditionalFormatting>
  <conditionalFormatting sqref="K1263 K1265:K1266">
    <cfRule type="containsText" dxfId="2308" priority="5325" operator="containsText" text="PROVIDÊNCIAS">
      <formula>NOT(ISERROR(SEARCH(("PROVIDÊNCIAS"),(K1263))))</formula>
    </cfRule>
  </conditionalFormatting>
  <conditionalFormatting sqref="K1263 K1265:K1266">
    <cfRule type="containsText" dxfId="2307" priority="5326" operator="containsText" text="URGENTE">
      <formula>NOT(ISERROR(SEARCH(("URGENTE"),(K1263))))</formula>
    </cfRule>
  </conditionalFormatting>
  <conditionalFormatting sqref="K1263 K1265:K1266">
    <cfRule type="containsText" dxfId="2306" priority="5327" operator="containsText" text="VIGENTE">
      <formula>NOT(ISERROR(SEARCH(("VIGENTE"),(K1263))))</formula>
    </cfRule>
  </conditionalFormatting>
  <conditionalFormatting sqref="K1258">
    <cfRule type="containsText" dxfId="2305" priority="5328" operator="containsText" text="URGENTE">
      <formula>NOT(ISERROR(SEARCH(("URGENTE"),(K1258))))</formula>
    </cfRule>
  </conditionalFormatting>
  <conditionalFormatting sqref="K1258">
    <cfRule type="containsText" dxfId="2304" priority="5329" operator="containsText" text="URGENTE">
      <formula>NOT(ISERROR(SEARCH(("URGENTE"),(K1258))))</formula>
    </cfRule>
  </conditionalFormatting>
  <conditionalFormatting sqref="K1258">
    <cfRule type="containsText" dxfId="2303" priority="5330" operator="containsText" text="URGENTE">
      <formula>NOT(ISERROR(SEARCH(("URGENTE"),(K1258))))</formula>
    </cfRule>
  </conditionalFormatting>
  <conditionalFormatting sqref="K1258">
    <cfRule type="containsText" dxfId="2302" priority="5331" operator="containsText" text="ENCERRADO">
      <formula>NOT(ISERROR(SEARCH(("ENCERRADO"),(K1258))))</formula>
    </cfRule>
  </conditionalFormatting>
  <conditionalFormatting sqref="K1258">
    <cfRule type="containsText" dxfId="2301" priority="5332" operator="containsText" text="PROVIDÊNCIAS">
      <formula>NOT(ISERROR(SEARCH(("PROVIDÊNCIAS"),(K1258))))</formula>
    </cfRule>
  </conditionalFormatting>
  <conditionalFormatting sqref="K1258">
    <cfRule type="containsText" dxfId="2300" priority="5333" operator="containsText" text="URGENTE">
      <formula>NOT(ISERROR(SEARCH(("URGENTE"),(K1258))))</formula>
    </cfRule>
  </conditionalFormatting>
  <conditionalFormatting sqref="K1258">
    <cfRule type="containsText" dxfId="2299" priority="5334" operator="containsText" text="VIGENTE">
      <formula>NOT(ISERROR(SEARCH(("VIGENTE"),(K1258))))</formula>
    </cfRule>
  </conditionalFormatting>
  <conditionalFormatting sqref="K1247:K1249">
    <cfRule type="containsText" dxfId="2298" priority="5335" operator="containsText" text="URGENTE">
      <formula>NOT(ISERROR(SEARCH(("URGENTE"),(K1247))))</formula>
    </cfRule>
  </conditionalFormatting>
  <conditionalFormatting sqref="K1247:K1249">
    <cfRule type="containsText" dxfId="2297" priority="5336" operator="containsText" text="URGENTE">
      <formula>NOT(ISERROR(SEARCH(("URGENTE"),(K1247))))</formula>
    </cfRule>
  </conditionalFormatting>
  <conditionalFormatting sqref="K1247:K1249">
    <cfRule type="containsText" dxfId="2296" priority="5337" operator="containsText" text="URGENTE">
      <formula>NOT(ISERROR(SEARCH(("URGENTE"),(K1247))))</formula>
    </cfRule>
  </conditionalFormatting>
  <conditionalFormatting sqref="K1247:K1249">
    <cfRule type="containsText" dxfId="2295" priority="5338" operator="containsText" text="ENCERRADO">
      <formula>NOT(ISERROR(SEARCH(("ENCERRADO"),(K1247))))</formula>
    </cfRule>
  </conditionalFormatting>
  <conditionalFormatting sqref="K1247:K1249">
    <cfRule type="containsText" dxfId="2294" priority="5339" operator="containsText" text="PROVIDÊNCIAS">
      <formula>NOT(ISERROR(SEARCH(("PROVIDÊNCIAS"),(K1247))))</formula>
    </cfRule>
  </conditionalFormatting>
  <conditionalFormatting sqref="K1247:K1249">
    <cfRule type="containsText" dxfId="2293" priority="5340" operator="containsText" text="URGENTE">
      <formula>NOT(ISERROR(SEARCH(("URGENTE"),(K1247))))</formula>
    </cfRule>
  </conditionalFormatting>
  <conditionalFormatting sqref="K1247:K1249">
    <cfRule type="containsText" dxfId="2292" priority="5341" operator="containsText" text="VIGENTE">
      <formula>NOT(ISERROR(SEARCH(("VIGENTE"),(K1247))))</formula>
    </cfRule>
  </conditionalFormatting>
  <conditionalFormatting sqref="K1217:K1218 I1218">
    <cfRule type="containsText" dxfId="2291" priority="5342" operator="containsText" text="URGENTE">
      <formula>NOT(ISERROR(SEARCH(("URGENTE"),(K1217))))</formula>
    </cfRule>
  </conditionalFormatting>
  <conditionalFormatting sqref="K1217:K1218 I1218">
    <cfRule type="containsText" dxfId="2290" priority="5343" operator="containsText" text="URGENTE">
      <formula>NOT(ISERROR(SEARCH(("URGENTE"),(K1217))))</formula>
    </cfRule>
  </conditionalFormatting>
  <conditionalFormatting sqref="K1217:K1218 I1218">
    <cfRule type="containsText" dxfId="2289" priority="5344" operator="containsText" text="URGENTE">
      <formula>NOT(ISERROR(SEARCH(("URGENTE"),(K1217))))</formula>
    </cfRule>
  </conditionalFormatting>
  <conditionalFormatting sqref="K1217:K1218 I1218">
    <cfRule type="containsText" dxfId="2288" priority="5345" operator="containsText" text="ENCERRADO">
      <formula>NOT(ISERROR(SEARCH(("ENCERRADO"),(K1217))))</formula>
    </cfRule>
  </conditionalFormatting>
  <conditionalFormatting sqref="K1217:K1218 I1218">
    <cfRule type="containsText" dxfId="2287" priority="5346" operator="containsText" text="PROVIDÊNCIAS">
      <formula>NOT(ISERROR(SEARCH(("PROVIDÊNCIAS"),(K1217))))</formula>
    </cfRule>
  </conditionalFormatting>
  <conditionalFormatting sqref="K1217:K1218 I1218">
    <cfRule type="containsText" dxfId="2286" priority="5347" operator="containsText" text="URGENTE">
      <formula>NOT(ISERROR(SEARCH(("URGENTE"),(K1217))))</formula>
    </cfRule>
  </conditionalFormatting>
  <conditionalFormatting sqref="K1217:K1218 I1218">
    <cfRule type="containsText" dxfId="2285" priority="5348" operator="containsText" text="VIGENTE">
      <formula>NOT(ISERROR(SEARCH(("VIGENTE"),(K1217))))</formula>
    </cfRule>
  </conditionalFormatting>
  <conditionalFormatting sqref="K1197:K1199">
    <cfRule type="containsText" dxfId="2284" priority="5349" operator="containsText" text="URGENTE">
      <formula>NOT(ISERROR(SEARCH(("URGENTE"),(K1197))))</formula>
    </cfRule>
  </conditionalFormatting>
  <conditionalFormatting sqref="K1197:K1199">
    <cfRule type="containsText" dxfId="2283" priority="5350" operator="containsText" text="URGENTE">
      <formula>NOT(ISERROR(SEARCH(("URGENTE"),(K1197))))</formula>
    </cfRule>
  </conditionalFormatting>
  <conditionalFormatting sqref="K1197:K1199">
    <cfRule type="containsText" dxfId="2282" priority="5351" operator="containsText" text="URGENTE">
      <formula>NOT(ISERROR(SEARCH(("URGENTE"),(K1197))))</formula>
    </cfRule>
  </conditionalFormatting>
  <conditionalFormatting sqref="K1197:K1199">
    <cfRule type="containsText" dxfId="2281" priority="5352" operator="containsText" text="ENCERRADO">
      <formula>NOT(ISERROR(SEARCH(("ENCERRADO"),(K1197))))</formula>
    </cfRule>
  </conditionalFormatting>
  <conditionalFormatting sqref="K1197:K1199">
    <cfRule type="containsText" dxfId="2280" priority="5353" operator="containsText" text="PROVIDÊNCIAS">
      <formula>NOT(ISERROR(SEARCH(("PROVIDÊNCIAS"),(K1197))))</formula>
    </cfRule>
  </conditionalFormatting>
  <conditionalFormatting sqref="K1197:K1199">
    <cfRule type="containsText" dxfId="2279" priority="5354" operator="containsText" text="URGENTE">
      <formula>NOT(ISERROR(SEARCH(("URGENTE"),(K1197))))</formula>
    </cfRule>
  </conditionalFormatting>
  <conditionalFormatting sqref="K1197:K1199">
    <cfRule type="containsText" dxfId="2278" priority="5355" operator="containsText" text="VIGENTE">
      <formula>NOT(ISERROR(SEARCH(("VIGENTE"),(K1197))))</formula>
    </cfRule>
  </conditionalFormatting>
  <conditionalFormatting sqref="K1178:K1180">
    <cfRule type="containsText" dxfId="2277" priority="5356" operator="containsText" text="URGENTE">
      <formula>NOT(ISERROR(SEARCH(("URGENTE"),(K1178))))</formula>
    </cfRule>
  </conditionalFormatting>
  <conditionalFormatting sqref="K1178:K1180">
    <cfRule type="containsText" dxfId="2276" priority="5357" operator="containsText" text="URGENTE">
      <formula>NOT(ISERROR(SEARCH(("URGENTE"),(K1178))))</formula>
    </cfRule>
  </conditionalFormatting>
  <conditionalFormatting sqref="K1178:K1180">
    <cfRule type="containsText" dxfId="2275" priority="5358" operator="containsText" text="URGENTE">
      <formula>NOT(ISERROR(SEARCH(("URGENTE"),(K1178))))</formula>
    </cfRule>
  </conditionalFormatting>
  <conditionalFormatting sqref="K1178:K1180">
    <cfRule type="containsText" dxfId="2274" priority="5359" operator="containsText" text="ENCERRADO">
      <formula>NOT(ISERROR(SEARCH(("ENCERRADO"),(K1178))))</formula>
    </cfRule>
  </conditionalFormatting>
  <conditionalFormatting sqref="K1178:K1180">
    <cfRule type="containsText" dxfId="2273" priority="5360" operator="containsText" text="PROVIDÊNCIAS">
      <formula>NOT(ISERROR(SEARCH(("PROVIDÊNCIAS"),(K1178))))</formula>
    </cfRule>
  </conditionalFormatting>
  <conditionalFormatting sqref="K1178:K1180">
    <cfRule type="containsText" dxfId="2272" priority="5361" operator="containsText" text="URGENTE">
      <formula>NOT(ISERROR(SEARCH(("URGENTE"),(K1178))))</formula>
    </cfRule>
  </conditionalFormatting>
  <conditionalFormatting sqref="K1178:K1180">
    <cfRule type="containsText" dxfId="2271" priority="5362" operator="containsText" text="VIGENTE">
      <formula>NOT(ISERROR(SEARCH(("VIGENTE"),(K1178))))</formula>
    </cfRule>
  </conditionalFormatting>
  <conditionalFormatting sqref="K1157:K1159">
    <cfRule type="containsText" dxfId="2270" priority="5363" operator="containsText" text="URGENTE">
      <formula>NOT(ISERROR(SEARCH(("URGENTE"),(K1157))))</formula>
    </cfRule>
  </conditionalFormatting>
  <conditionalFormatting sqref="K1157:K1159">
    <cfRule type="containsText" dxfId="2269" priority="5364" operator="containsText" text="URGENTE">
      <formula>NOT(ISERROR(SEARCH(("URGENTE"),(K1157))))</formula>
    </cfRule>
  </conditionalFormatting>
  <conditionalFormatting sqref="K1157:K1159">
    <cfRule type="containsText" dxfId="2268" priority="5365" operator="containsText" text="URGENTE">
      <formula>NOT(ISERROR(SEARCH(("URGENTE"),(K1157))))</formula>
    </cfRule>
  </conditionalFormatting>
  <conditionalFormatting sqref="K1157:K1159">
    <cfRule type="containsText" dxfId="2267" priority="5366" operator="containsText" text="ENCERRADO">
      <formula>NOT(ISERROR(SEARCH(("ENCERRADO"),(K1157))))</formula>
    </cfRule>
  </conditionalFormatting>
  <conditionalFormatting sqref="K1157:K1159">
    <cfRule type="containsText" dxfId="2266" priority="5367" operator="containsText" text="PROVIDÊNCIAS">
      <formula>NOT(ISERROR(SEARCH(("PROVIDÊNCIAS"),(K1157))))</formula>
    </cfRule>
  </conditionalFormatting>
  <conditionalFormatting sqref="K1157:K1159">
    <cfRule type="containsText" dxfId="2265" priority="5368" operator="containsText" text="URGENTE">
      <formula>NOT(ISERROR(SEARCH(("URGENTE"),(K1157))))</formula>
    </cfRule>
  </conditionalFormatting>
  <conditionalFormatting sqref="K1157:K1159">
    <cfRule type="containsText" dxfId="2264" priority="5369" operator="containsText" text="VIGENTE">
      <formula>NOT(ISERROR(SEARCH(("VIGENTE"),(K1157))))</formula>
    </cfRule>
  </conditionalFormatting>
  <conditionalFormatting sqref="K1155">
    <cfRule type="containsText" dxfId="2263" priority="5370" operator="containsText" text="URGENTE">
      <formula>NOT(ISERROR(SEARCH(("URGENTE"),(K1155))))</formula>
    </cfRule>
  </conditionalFormatting>
  <conditionalFormatting sqref="K1155">
    <cfRule type="containsText" dxfId="2262" priority="5371" operator="containsText" text="URGENTE">
      <formula>NOT(ISERROR(SEARCH(("URGENTE"),(K1155))))</formula>
    </cfRule>
  </conditionalFormatting>
  <conditionalFormatting sqref="K1155">
    <cfRule type="containsText" dxfId="2261" priority="5372" operator="containsText" text="URGENTE">
      <formula>NOT(ISERROR(SEARCH(("URGENTE"),(K1155))))</formula>
    </cfRule>
  </conditionalFormatting>
  <conditionalFormatting sqref="K1155">
    <cfRule type="containsText" dxfId="2260" priority="5373" operator="containsText" text="ENCERRADO">
      <formula>NOT(ISERROR(SEARCH(("ENCERRADO"),(K1155))))</formula>
    </cfRule>
  </conditionalFormatting>
  <conditionalFormatting sqref="K1155">
    <cfRule type="containsText" dxfId="2259" priority="5374" operator="containsText" text="PROVIDÊNCIAS">
      <formula>NOT(ISERROR(SEARCH(("PROVIDÊNCIAS"),(K1155))))</formula>
    </cfRule>
  </conditionalFormatting>
  <conditionalFormatting sqref="K1155">
    <cfRule type="containsText" dxfId="2258" priority="5375" operator="containsText" text="URGENTE">
      <formula>NOT(ISERROR(SEARCH(("URGENTE"),(K1155))))</formula>
    </cfRule>
  </conditionalFormatting>
  <conditionalFormatting sqref="K1155">
    <cfRule type="containsText" dxfId="2257" priority="5376" operator="containsText" text="VIGENTE">
      <formula>NOT(ISERROR(SEARCH(("VIGENTE"),(K1155))))</formula>
    </cfRule>
  </conditionalFormatting>
  <conditionalFormatting sqref="K1142:K1144">
    <cfRule type="containsText" dxfId="2256" priority="5377" operator="containsText" text="URGENTE">
      <formula>NOT(ISERROR(SEARCH(("URGENTE"),(K1142))))</formula>
    </cfRule>
  </conditionalFormatting>
  <conditionalFormatting sqref="K1142:K1144">
    <cfRule type="containsText" dxfId="2255" priority="5378" operator="containsText" text="URGENTE">
      <formula>NOT(ISERROR(SEARCH(("URGENTE"),(K1142))))</formula>
    </cfRule>
  </conditionalFormatting>
  <conditionalFormatting sqref="K1142:K1144">
    <cfRule type="containsText" dxfId="2254" priority="5379" operator="containsText" text="URGENTE">
      <formula>NOT(ISERROR(SEARCH(("URGENTE"),(K1142))))</formula>
    </cfRule>
  </conditionalFormatting>
  <conditionalFormatting sqref="K1142:K1144">
    <cfRule type="containsText" dxfId="2253" priority="5380" operator="containsText" text="ENCERRADO">
      <formula>NOT(ISERROR(SEARCH(("ENCERRADO"),(K1142))))</formula>
    </cfRule>
  </conditionalFormatting>
  <conditionalFormatting sqref="K1142:K1144">
    <cfRule type="containsText" dxfId="2252" priority="5381" operator="containsText" text="PROVIDÊNCIAS">
      <formula>NOT(ISERROR(SEARCH(("PROVIDÊNCIAS"),(K1142))))</formula>
    </cfRule>
  </conditionalFormatting>
  <conditionalFormatting sqref="K1142:K1144">
    <cfRule type="containsText" dxfId="2251" priority="5382" operator="containsText" text="URGENTE">
      <formula>NOT(ISERROR(SEARCH(("URGENTE"),(K1142))))</formula>
    </cfRule>
  </conditionalFormatting>
  <conditionalFormatting sqref="K1142:K1144">
    <cfRule type="containsText" dxfId="2250" priority="5383" operator="containsText" text="VIGENTE">
      <formula>NOT(ISERROR(SEARCH(("VIGENTE"),(K1142))))</formula>
    </cfRule>
  </conditionalFormatting>
  <conditionalFormatting sqref="K856">
    <cfRule type="containsText" dxfId="2249" priority="5384" operator="containsText" text="URGENTE">
      <formula>NOT(ISERROR(SEARCH(("URGENTE"),(K856))))</formula>
    </cfRule>
  </conditionalFormatting>
  <conditionalFormatting sqref="K856">
    <cfRule type="containsText" dxfId="2248" priority="5385" operator="containsText" text="URGENTE">
      <formula>NOT(ISERROR(SEARCH(("URGENTE"),(K856))))</formula>
    </cfRule>
  </conditionalFormatting>
  <conditionalFormatting sqref="K856">
    <cfRule type="containsText" dxfId="2247" priority="5386" operator="containsText" text="URGENTE">
      <formula>NOT(ISERROR(SEARCH(("URGENTE"),(K856))))</formula>
    </cfRule>
  </conditionalFormatting>
  <conditionalFormatting sqref="K856">
    <cfRule type="containsText" dxfId="2246" priority="5387" operator="containsText" text="ENCERRADO">
      <formula>NOT(ISERROR(SEARCH(("ENCERRADO"),(K856))))</formula>
    </cfRule>
  </conditionalFormatting>
  <conditionalFormatting sqref="K856">
    <cfRule type="containsText" dxfId="2245" priority="5388" operator="containsText" text="PROVIDÊNCIAS">
      <formula>NOT(ISERROR(SEARCH(("PROVIDÊNCIAS"),(K856))))</formula>
    </cfRule>
  </conditionalFormatting>
  <conditionalFormatting sqref="K856">
    <cfRule type="containsText" dxfId="2244" priority="5389" operator="containsText" text="URGENTE">
      <formula>NOT(ISERROR(SEARCH(("URGENTE"),(K856))))</formula>
    </cfRule>
  </conditionalFormatting>
  <conditionalFormatting sqref="K856">
    <cfRule type="containsText" dxfId="2243" priority="5390" operator="containsText" text="VIGENTE">
      <formula>NOT(ISERROR(SEARCH(("VIGENTE"),(K856))))</formula>
    </cfRule>
  </conditionalFormatting>
  <conditionalFormatting sqref="K649">
    <cfRule type="containsText" dxfId="2242" priority="5391" operator="containsText" text="URGENTE">
      <formula>NOT(ISERROR(SEARCH(("URGENTE"),(K649))))</formula>
    </cfRule>
  </conditionalFormatting>
  <conditionalFormatting sqref="K649">
    <cfRule type="containsText" dxfId="2241" priority="5392" operator="containsText" text="URGENTE">
      <formula>NOT(ISERROR(SEARCH(("URGENTE"),(K649))))</formula>
    </cfRule>
  </conditionalFormatting>
  <conditionalFormatting sqref="K649">
    <cfRule type="containsText" dxfId="2240" priority="5393" operator="containsText" text="URGENTE">
      <formula>NOT(ISERROR(SEARCH(("URGENTE"),(K649))))</formula>
    </cfRule>
  </conditionalFormatting>
  <conditionalFormatting sqref="K649">
    <cfRule type="containsText" dxfId="2239" priority="5394" operator="containsText" text="ENCERRADO">
      <formula>NOT(ISERROR(SEARCH(("ENCERRADO"),(K649))))</formula>
    </cfRule>
  </conditionalFormatting>
  <conditionalFormatting sqref="K649">
    <cfRule type="containsText" dxfId="2238" priority="5395" operator="containsText" text="PROVIDÊNCIAS">
      <formula>NOT(ISERROR(SEARCH(("PROVIDÊNCIAS"),(K649))))</formula>
    </cfRule>
  </conditionalFormatting>
  <conditionalFormatting sqref="K649">
    <cfRule type="containsText" dxfId="2237" priority="5396" operator="containsText" text="URGENTE">
      <formula>NOT(ISERROR(SEARCH(("URGENTE"),(K649))))</formula>
    </cfRule>
  </conditionalFormatting>
  <conditionalFormatting sqref="K649">
    <cfRule type="containsText" dxfId="2236" priority="5397" operator="containsText" text="VIGENTE">
      <formula>NOT(ISERROR(SEARCH(("VIGENTE"),(K649))))</formula>
    </cfRule>
  </conditionalFormatting>
  <conditionalFormatting sqref="K1162">
    <cfRule type="containsText" dxfId="2235" priority="5398" operator="containsText" text="URGENTE">
      <formula>NOT(ISERROR(SEARCH(("URGENTE"),(K1162))))</formula>
    </cfRule>
  </conditionalFormatting>
  <conditionalFormatting sqref="K1162">
    <cfRule type="containsText" dxfId="2234" priority="5399" operator="containsText" text="URGENTE">
      <formula>NOT(ISERROR(SEARCH(("URGENTE"),(K1162))))</formula>
    </cfRule>
  </conditionalFormatting>
  <conditionalFormatting sqref="K1162">
    <cfRule type="containsText" dxfId="2233" priority="5400" operator="containsText" text="URGENTE">
      <formula>NOT(ISERROR(SEARCH(("URGENTE"),(K1162))))</formula>
    </cfRule>
  </conditionalFormatting>
  <conditionalFormatting sqref="K1162">
    <cfRule type="containsText" dxfId="2232" priority="5401" operator="containsText" text="ENCERRADO">
      <formula>NOT(ISERROR(SEARCH(("ENCERRADO"),(K1162))))</formula>
    </cfRule>
  </conditionalFormatting>
  <conditionalFormatting sqref="K1162">
    <cfRule type="containsText" dxfId="2231" priority="5402" operator="containsText" text="PROVIDÊNCIAS">
      <formula>NOT(ISERROR(SEARCH(("PROVIDÊNCIAS"),(K1162))))</formula>
    </cfRule>
  </conditionalFormatting>
  <conditionalFormatting sqref="K1162">
    <cfRule type="containsText" dxfId="2230" priority="5403" operator="containsText" text="URGENTE">
      <formula>NOT(ISERROR(SEARCH(("URGENTE"),(K1162))))</formula>
    </cfRule>
  </conditionalFormatting>
  <conditionalFormatting sqref="K1162">
    <cfRule type="containsText" dxfId="2229" priority="5404" operator="containsText" text="VIGENTE">
      <formula>NOT(ISERROR(SEARCH(("VIGENTE"),(K1162))))</formula>
    </cfRule>
  </conditionalFormatting>
  <conditionalFormatting sqref="K396">
    <cfRule type="containsText" dxfId="2228" priority="5405" operator="containsText" text="URGENTE">
      <formula>NOT(ISERROR(SEARCH(("URGENTE"),(K396))))</formula>
    </cfRule>
  </conditionalFormatting>
  <conditionalFormatting sqref="K396">
    <cfRule type="containsText" dxfId="2227" priority="5406" operator="containsText" text="URGENTE">
      <formula>NOT(ISERROR(SEARCH(("URGENTE"),(K396))))</formula>
    </cfRule>
  </conditionalFormatting>
  <conditionalFormatting sqref="K396">
    <cfRule type="containsText" dxfId="2226" priority="5407" operator="containsText" text="URGENTE">
      <formula>NOT(ISERROR(SEARCH(("URGENTE"),(K396))))</formula>
    </cfRule>
  </conditionalFormatting>
  <conditionalFormatting sqref="K396">
    <cfRule type="containsText" dxfId="2225" priority="5408" operator="containsText" text="ENCERRADO">
      <formula>NOT(ISERROR(SEARCH(("ENCERRADO"),(K396))))</formula>
    </cfRule>
  </conditionalFormatting>
  <conditionalFormatting sqref="K396">
    <cfRule type="containsText" dxfId="2224" priority="5409" operator="containsText" text="PROVIDÊNCIAS">
      <formula>NOT(ISERROR(SEARCH(("PROVIDÊNCIAS"),(K396))))</formula>
    </cfRule>
  </conditionalFormatting>
  <conditionalFormatting sqref="K396">
    <cfRule type="containsText" dxfId="2223" priority="5410" operator="containsText" text="URGENTE">
      <formula>NOT(ISERROR(SEARCH(("URGENTE"),(K396))))</formula>
    </cfRule>
  </conditionalFormatting>
  <conditionalFormatting sqref="K396">
    <cfRule type="containsText" dxfId="2222" priority="5411" operator="containsText" text="VIGENTE">
      <formula>NOT(ISERROR(SEARCH(("VIGENTE"),(K396))))</formula>
    </cfRule>
  </conditionalFormatting>
  <conditionalFormatting sqref="K1153">
    <cfRule type="containsText" dxfId="2221" priority="5412" operator="containsText" text="VIGENTE">
      <formula>NOT(ISERROR(SEARCH(("VIGENTE"),(K1153))))</formula>
    </cfRule>
  </conditionalFormatting>
  <conditionalFormatting sqref="K1153">
    <cfRule type="containsText" dxfId="2220" priority="5413" operator="containsText" text="URGENTE">
      <formula>NOT(ISERROR(SEARCH(("URGENTE"),(K1153))))</formula>
    </cfRule>
  </conditionalFormatting>
  <conditionalFormatting sqref="K1153">
    <cfRule type="containsText" dxfId="2219" priority="5414" operator="containsText" text="PROVIDÊNCIAS">
      <formula>NOT(ISERROR(SEARCH(("PROVIDÊNCIAS"),(K1153))))</formula>
    </cfRule>
  </conditionalFormatting>
  <conditionalFormatting sqref="K1153">
    <cfRule type="containsText" dxfId="2218" priority="5415" operator="containsText" text="ENCERRADO">
      <formula>NOT(ISERROR(SEARCH(("ENCERRADO"),(K1153))))</formula>
    </cfRule>
  </conditionalFormatting>
  <conditionalFormatting sqref="K1153">
    <cfRule type="containsText" dxfId="2217" priority="5416" operator="containsText" text="URGENTE">
      <formula>NOT(ISERROR(SEARCH(("URGENTE"),(K1153))))</formula>
    </cfRule>
  </conditionalFormatting>
  <conditionalFormatting sqref="K1153">
    <cfRule type="containsText" dxfId="2216" priority="5417" operator="containsText" text="URGENTE">
      <formula>NOT(ISERROR(SEARCH(("URGENTE"),(K1153))))</formula>
    </cfRule>
  </conditionalFormatting>
  <conditionalFormatting sqref="K1153">
    <cfRule type="containsText" dxfId="2215" priority="5418" operator="containsText" text="URGENTE">
      <formula>NOT(ISERROR(SEARCH(("URGENTE"),(K1153))))</formula>
    </cfRule>
  </conditionalFormatting>
  <conditionalFormatting sqref="K157">
    <cfRule type="containsText" dxfId="2214" priority="5419" operator="containsText" text="URGENTE">
      <formula>NOT(ISERROR(SEARCH(("URGENTE"),(K157))))</formula>
    </cfRule>
  </conditionalFormatting>
  <conditionalFormatting sqref="K157">
    <cfRule type="containsText" dxfId="2213" priority="5420" operator="containsText" text="URGENTE">
      <formula>NOT(ISERROR(SEARCH(("URGENTE"),(K157))))</formula>
    </cfRule>
  </conditionalFormatting>
  <conditionalFormatting sqref="K157">
    <cfRule type="containsText" dxfId="2212" priority="5421" operator="containsText" text="URGENTE">
      <formula>NOT(ISERROR(SEARCH(("URGENTE"),(K157))))</formula>
    </cfRule>
  </conditionalFormatting>
  <conditionalFormatting sqref="K157">
    <cfRule type="containsText" dxfId="2211" priority="5422" operator="containsText" text="ENCERRADO">
      <formula>NOT(ISERROR(SEARCH(("ENCERRADO"),(K157))))</formula>
    </cfRule>
  </conditionalFormatting>
  <conditionalFormatting sqref="K157">
    <cfRule type="containsText" dxfId="2210" priority="5423" operator="containsText" text="PROVIDÊNCIAS">
      <formula>NOT(ISERROR(SEARCH(("PROVIDÊNCIAS"),(K157))))</formula>
    </cfRule>
  </conditionalFormatting>
  <conditionalFormatting sqref="K157">
    <cfRule type="containsText" dxfId="2209" priority="5424" operator="containsText" text="URGENTE">
      <formula>NOT(ISERROR(SEARCH(("URGENTE"),(K157))))</formula>
    </cfRule>
  </conditionalFormatting>
  <conditionalFormatting sqref="K157">
    <cfRule type="containsText" dxfId="2208" priority="5425" operator="containsText" text="VIGENTE">
      <formula>NOT(ISERROR(SEARCH(("VIGENTE"),(K157))))</formula>
    </cfRule>
  </conditionalFormatting>
  <conditionalFormatting sqref="K154">
    <cfRule type="containsText" dxfId="2207" priority="5426" operator="containsText" text="URGENTE">
      <formula>NOT(ISERROR(SEARCH(("URGENTE"),(K154))))</formula>
    </cfRule>
  </conditionalFormatting>
  <conditionalFormatting sqref="K154">
    <cfRule type="containsText" dxfId="2206" priority="5427" operator="containsText" text="URGENTE">
      <formula>NOT(ISERROR(SEARCH(("URGENTE"),(K154))))</formula>
    </cfRule>
  </conditionalFormatting>
  <conditionalFormatting sqref="K154">
    <cfRule type="containsText" dxfId="2205" priority="5428" operator="containsText" text="URGENTE">
      <formula>NOT(ISERROR(SEARCH(("URGENTE"),(K154))))</formula>
    </cfRule>
  </conditionalFormatting>
  <conditionalFormatting sqref="K154">
    <cfRule type="containsText" dxfId="2204" priority="5429" operator="containsText" text="ENCERRADO">
      <formula>NOT(ISERROR(SEARCH(("ENCERRADO"),(K154))))</formula>
    </cfRule>
  </conditionalFormatting>
  <conditionalFormatting sqref="K154">
    <cfRule type="containsText" dxfId="2203" priority="5430" operator="containsText" text="PROVIDÊNCIAS">
      <formula>NOT(ISERROR(SEARCH(("PROVIDÊNCIAS"),(K154))))</formula>
    </cfRule>
  </conditionalFormatting>
  <conditionalFormatting sqref="K154">
    <cfRule type="containsText" dxfId="2202" priority="5431" operator="containsText" text="URGENTE">
      <formula>NOT(ISERROR(SEARCH(("URGENTE"),(K154))))</formula>
    </cfRule>
  </conditionalFormatting>
  <conditionalFormatting sqref="K154">
    <cfRule type="containsText" dxfId="2201" priority="5432" operator="containsText" text="VIGENTE">
      <formula>NOT(ISERROR(SEARCH(("VIGENTE"),(K154))))</formula>
    </cfRule>
  </conditionalFormatting>
  <conditionalFormatting sqref="K152">
    <cfRule type="containsText" dxfId="2200" priority="5433" operator="containsText" text="URGENTE">
      <formula>NOT(ISERROR(SEARCH(("URGENTE"),(K152))))</formula>
    </cfRule>
  </conditionalFormatting>
  <conditionalFormatting sqref="K152">
    <cfRule type="containsText" dxfId="2199" priority="5434" operator="containsText" text="URGENTE">
      <formula>NOT(ISERROR(SEARCH(("URGENTE"),(K152))))</formula>
    </cfRule>
  </conditionalFormatting>
  <conditionalFormatting sqref="K152">
    <cfRule type="containsText" dxfId="2198" priority="5435" operator="containsText" text="URGENTE">
      <formula>NOT(ISERROR(SEARCH(("URGENTE"),(K152))))</formula>
    </cfRule>
  </conditionalFormatting>
  <conditionalFormatting sqref="K152">
    <cfRule type="containsText" dxfId="2197" priority="5436" operator="containsText" text="ENCERRADO">
      <formula>NOT(ISERROR(SEARCH(("ENCERRADO"),(K152))))</formula>
    </cfRule>
  </conditionalFormatting>
  <conditionalFormatting sqref="K152">
    <cfRule type="containsText" dxfId="2196" priority="5437" operator="containsText" text="PROVIDÊNCIAS">
      <formula>NOT(ISERROR(SEARCH(("PROVIDÊNCIAS"),(K152))))</formula>
    </cfRule>
  </conditionalFormatting>
  <conditionalFormatting sqref="K152">
    <cfRule type="containsText" dxfId="2195" priority="5438" operator="containsText" text="URGENTE">
      <formula>NOT(ISERROR(SEARCH(("URGENTE"),(K152))))</formula>
    </cfRule>
  </conditionalFormatting>
  <conditionalFormatting sqref="K152">
    <cfRule type="containsText" dxfId="2194" priority="5439" operator="containsText" text="VIGENTE">
      <formula>NOT(ISERROR(SEARCH(("VIGENTE"),(K152))))</formula>
    </cfRule>
  </conditionalFormatting>
  <conditionalFormatting sqref="K979">
    <cfRule type="containsText" dxfId="2193" priority="5440" operator="containsText" text="URGENTE">
      <formula>NOT(ISERROR(SEARCH(("URGENTE"),(K979))))</formula>
    </cfRule>
  </conditionalFormatting>
  <conditionalFormatting sqref="K979">
    <cfRule type="containsText" dxfId="2192" priority="5441" operator="containsText" text="URGENTE">
      <formula>NOT(ISERROR(SEARCH(("URGENTE"),(K979))))</formula>
    </cfRule>
  </conditionalFormatting>
  <conditionalFormatting sqref="K979">
    <cfRule type="containsText" dxfId="2191" priority="5442" operator="containsText" text="URGENTE">
      <formula>NOT(ISERROR(SEARCH(("URGENTE"),(K979))))</formula>
    </cfRule>
  </conditionalFormatting>
  <conditionalFormatting sqref="K979">
    <cfRule type="containsText" dxfId="2190" priority="5443" operator="containsText" text="ENCERRADO">
      <formula>NOT(ISERROR(SEARCH(("ENCERRADO"),(K979))))</formula>
    </cfRule>
  </conditionalFormatting>
  <conditionalFormatting sqref="K979">
    <cfRule type="containsText" dxfId="2189" priority="5444" operator="containsText" text="PROVIDÊNCIAS">
      <formula>NOT(ISERROR(SEARCH(("PROVIDÊNCIAS"),(K979))))</formula>
    </cfRule>
  </conditionalFormatting>
  <conditionalFormatting sqref="K979">
    <cfRule type="containsText" dxfId="2188" priority="5445" operator="containsText" text="URGENTE">
      <formula>NOT(ISERROR(SEARCH(("URGENTE"),(K979))))</formula>
    </cfRule>
  </conditionalFormatting>
  <conditionalFormatting sqref="K979">
    <cfRule type="containsText" dxfId="2187" priority="5446" operator="containsText" text="VIGENTE">
      <formula>NOT(ISERROR(SEARCH(("VIGENTE"),(K979))))</formula>
    </cfRule>
  </conditionalFormatting>
  <conditionalFormatting sqref="K1272">
    <cfRule type="containsText" dxfId="2186" priority="5447" operator="containsText" text="VIGENTE">
      <formula>NOT(ISERROR(SEARCH(("VIGENTE"),(K1272))))</formula>
    </cfRule>
  </conditionalFormatting>
  <conditionalFormatting sqref="K1272">
    <cfRule type="containsText" dxfId="2185" priority="5448" operator="containsText" text="URGENTE">
      <formula>NOT(ISERROR(SEARCH(("URGENTE"),(K1272))))</formula>
    </cfRule>
  </conditionalFormatting>
  <conditionalFormatting sqref="K1272">
    <cfRule type="containsText" dxfId="2184" priority="5449" operator="containsText" text="PROVIDÊNCIAS">
      <formula>NOT(ISERROR(SEARCH(("PROVIDÊNCIAS"),(K1272))))</formula>
    </cfRule>
  </conditionalFormatting>
  <conditionalFormatting sqref="K1272">
    <cfRule type="containsText" dxfId="2183" priority="5450" operator="containsText" text="ENCERRADO">
      <formula>NOT(ISERROR(SEARCH(("ENCERRADO"),(K1272))))</formula>
    </cfRule>
  </conditionalFormatting>
  <conditionalFormatting sqref="K1272">
    <cfRule type="containsText" dxfId="2182" priority="5451" operator="containsText" text="URGENTE">
      <formula>NOT(ISERROR(SEARCH(("URGENTE"),(K1272))))</formula>
    </cfRule>
  </conditionalFormatting>
  <conditionalFormatting sqref="K1272">
    <cfRule type="containsText" dxfId="2181" priority="5452" operator="containsText" text="URGENTE">
      <formula>NOT(ISERROR(SEARCH(("URGENTE"),(K1272))))</formula>
    </cfRule>
  </conditionalFormatting>
  <conditionalFormatting sqref="K1272">
    <cfRule type="containsText" dxfId="2180" priority="5453" operator="containsText" text="URGENTE">
      <formula>NOT(ISERROR(SEARCH(("URGENTE"),(K1272))))</formula>
    </cfRule>
  </conditionalFormatting>
  <conditionalFormatting sqref="K960">
    <cfRule type="containsText" dxfId="2179" priority="5454" operator="containsText" text="VIGENTE">
      <formula>NOT(ISERROR(SEARCH(("VIGENTE"),(K960))))</formula>
    </cfRule>
  </conditionalFormatting>
  <conditionalFormatting sqref="K960">
    <cfRule type="containsText" dxfId="2178" priority="5455" operator="containsText" text="URGENTE">
      <formula>NOT(ISERROR(SEARCH(("URGENTE"),(K960))))</formula>
    </cfRule>
  </conditionalFormatting>
  <conditionalFormatting sqref="K960">
    <cfRule type="containsText" dxfId="2177" priority="5456" operator="containsText" text="PROVIDÊNCIAS">
      <formula>NOT(ISERROR(SEARCH(("PROVIDÊNCIAS"),(K960))))</formula>
    </cfRule>
  </conditionalFormatting>
  <conditionalFormatting sqref="K960">
    <cfRule type="containsText" dxfId="2176" priority="5457" operator="containsText" text="ENCERRADO">
      <formula>NOT(ISERROR(SEARCH(("ENCERRADO"),(K960))))</formula>
    </cfRule>
  </conditionalFormatting>
  <conditionalFormatting sqref="K960">
    <cfRule type="containsText" dxfId="2175" priority="5458" operator="containsText" text="URGENTE">
      <formula>NOT(ISERROR(SEARCH(("URGENTE"),(K960))))</formula>
    </cfRule>
  </conditionalFormatting>
  <conditionalFormatting sqref="K960">
    <cfRule type="containsText" dxfId="2174" priority="5459" operator="containsText" text="URGENTE">
      <formula>NOT(ISERROR(SEARCH(("URGENTE"),(K960))))</formula>
    </cfRule>
  </conditionalFormatting>
  <conditionalFormatting sqref="K960">
    <cfRule type="containsText" dxfId="2173" priority="5460" operator="containsText" text="URGENTE">
      <formula>NOT(ISERROR(SEARCH(("URGENTE"),(K960))))</formula>
    </cfRule>
  </conditionalFormatting>
  <conditionalFormatting sqref="K1152">
    <cfRule type="containsText" dxfId="2172" priority="5461" operator="containsText" text="URGENTE">
      <formula>NOT(ISERROR(SEARCH(("URGENTE"),(K1152))))</formula>
    </cfRule>
  </conditionalFormatting>
  <conditionalFormatting sqref="K1152">
    <cfRule type="containsText" dxfId="2171" priority="5462" operator="containsText" text="URGENTE">
      <formula>NOT(ISERROR(SEARCH(("URGENTE"),(K1152))))</formula>
    </cfRule>
  </conditionalFormatting>
  <conditionalFormatting sqref="K1152">
    <cfRule type="containsText" dxfId="2170" priority="5463" operator="containsText" text="URGENTE">
      <formula>NOT(ISERROR(SEARCH(("URGENTE"),(K1152))))</formula>
    </cfRule>
  </conditionalFormatting>
  <conditionalFormatting sqref="K1152">
    <cfRule type="containsText" dxfId="2169" priority="5464" operator="containsText" text="ENCERRADO">
      <formula>NOT(ISERROR(SEARCH(("ENCERRADO"),(K1152))))</formula>
    </cfRule>
  </conditionalFormatting>
  <conditionalFormatting sqref="K1152">
    <cfRule type="containsText" dxfId="2168" priority="5465" operator="containsText" text="PROVIDÊNCIAS">
      <formula>NOT(ISERROR(SEARCH(("PROVIDÊNCIAS"),(K1152))))</formula>
    </cfRule>
  </conditionalFormatting>
  <conditionalFormatting sqref="K1152">
    <cfRule type="containsText" dxfId="2167" priority="5466" operator="containsText" text="URGENTE">
      <formula>NOT(ISERROR(SEARCH(("URGENTE"),(K1152))))</formula>
    </cfRule>
  </conditionalFormatting>
  <conditionalFormatting sqref="K1152">
    <cfRule type="containsText" dxfId="2166" priority="5467" operator="containsText" text="VIGENTE">
      <formula>NOT(ISERROR(SEARCH(("VIGENTE"),(K1152))))</formula>
    </cfRule>
  </conditionalFormatting>
  <conditionalFormatting sqref="K1149">
    <cfRule type="containsText" dxfId="2165" priority="5468" operator="containsText" text="URGENTE">
      <formula>NOT(ISERROR(SEARCH(("URGENTE"),(K1149))))</formula>
    </cfRule>
  </conditionalFormatting>
  <conditionalFormatting sqref="K1149">
    <cfRule type="containsText" dxfId="2164" priority="5469" operator="containsText" text="URGENTE">
      <formula>NOT(ISERROR(SEARCH(("URGENTE"),(K1149))))</formula>
    </cfRule>
  </conditionalFormatting>
  <conditionalFormatting sqref="K1149">
    <cfRule type="containsText" dxfId="2163" priority="5470" operator="containsText" text="URGENTE">
      <formula>NOT(ISERROR(SEARCH(("URGENTE"),(K1149))))</formula>
    </cfRule>
  </conditionalFormatting>
  <conditionalFormatting sqref="K1149">
    <cfRule type="containsText" dxfId="2162" priority="5471" operator="containsText" text="ENCERRADO">
      <formula>NOT(ISERROR(SEARCH(("ENCERRADO"),(K1149))))</formula>
    </cfRule>
  </conditionalFormatting>
  <conditionalFormatting sqref="K1149">
    <cfRule type="containsText" dxfId="2161" priority="5472" operator="containsText" text="PROVIDÊNCIAS">
      <formula>NOT(ISERROR(SEARCH(("PROVIDÊNCIAS"),(K1149))))</formula>
    </cfRule>
  </conditionalFormatting>
  <conditionalFormatting sqref="K1149">
    <cfRule type="containsText" dxfId="2160" priority="5473" operator="containsText" text="URGENTE">
      <formula>NOT(ISERROR(SEARCH(("URGENTE"),(K1149))))</formula>
    </cfRule>
  </conditionalFormatting>
  <conditionalFormatting sqref="K1149">
    <cfRule type="containsText" dxfId="2159" priority="5474" operator="containsText" text="VIGENTE">
      <formula>NOT(ISERROR(SEARCH(("VIGENTE"),(K1149))))</formula>
    </cfRule>
  </conditionalFormatting>
  <conditionalFormatting sqref="K916">
    <cfRule type="containsText" dxfId="2158" priority="5475" operator="containsText" text="URGENTE">
      <formula>NOT(ISERROR(SEARCH(("URGENTE"),(K916))))</formula>
    </cfRule>
  </conditionalFormatting>
  <conditionalFormatting sqref="K916">
    <cfRule type="containsText" dxfId="2157" priority="5476" operator="containsText" text="URGENTE">
      <formula>NOT(ISERROR(SEARCH(("URGENTE"),(K916))))</formula>
    </cfRule>
  </conditionalFormatting>
  <conditionalFormatting sqref="K916">
    <cfRule type="containsText" dxfId="2156" priority="5477" operator="containsText" text="URGENTE">
      <formula>NOT(ISERROR(SEARCH(("URGENTE"),(K916))))</formula>
    </cfRule>
  </conditionalFormatting>
  <conditionalFormatting sqref="K916">
    <cfRule type="containsText" dxfId="2155" priority="5478" operator="containsText" text="ENCERRADO">
      <formula>NOT(ISERROR(SEARCH(("ENCERRADO"),(K916))))</formula>
    </cfRule>
  </conditionalFormatting>
  <conditionalFormatting sqref="K916">
    <cfRule type="containsText" dxfId="2154" priority="5479" operator="containsText" text="PROVIDÊNCIAS">
      <formula>NOT(ISERROR(SEARCH(("PROVIDÊNCIAS"),(K916))))</formula>
    </cfRule>
  </conditionalFormatting>
  <conditionalFormatting sqref="K916">
    <cfRule type="containsText" dxfId="2153" priority="5480" operator="containsText" text="URGENTE">
      <formula>NOT(ISERROR(SEARCH(("URGENTE"),(K916))))</formula>
    </cfRule>
  </conditionalFormatting>
  <conditionalFormatting sqref="K916">
    <cfRule type="containsText" dxfId="2152" priority="5481" operator="containsText" text="VIGENTE">
      <formula>NOT(ISERROR(SEARCH(("VIGENTE"),(K916))))</formula>
    </cfRule>
  </conditionalFormatting>
  <conditionalFormatting sqref="K904">
    <cfRule type="containsText" dxfId="2151" priority="5482" operator="containsText" text="URGENTE">
      <formula>NOT(ISERROR(SEARCH(("URGENTE"),(K904))))</formula>
    </cfRule>
  </conditionalFormatting>
  <conditionalFormatting sqref="K904">
    <cfRule type="containsText" dxfId="2150" priority="5483" operator="containsText" text="URGENTE">
      <formula>NOT(ISERROR(SEARCH(("URGENTE"),(K904))))</formula>
    </cfRule>
  </conditionalFormatting>
  <conditionalFormatting sqref="K904">
    <cfRule type="containsText" dxfId="2149" priority="5484" operator="containsText" text="URGENTE">
      <formula>NOT(ISERROR(SEARCH(("URGENTE"),(K904))))</formula>
    </cfRule>
  </conditionalFormatting>
  <conditionalFormatting sqref="K904">
    <cfRule type="containsText" dxfId="2148" priority="5485" operator="containsText" text="ENCERRADO">
      <formula>NOT(ISERROR(SEARCH(("ENCERRADO"),(K904))))</formula>
    </cfRule>
  </conditionalFormatting>
  <conditionalFormatting sqref="K904">
    <cfRule type="containsText" dxfId="2147" priority="5486" operator="containsText" text="PROVIDÊNCIAS">
      <formula>NOT(ISERROR(SEARCH(("PROVIDÊNCIAS"),(K904))))</formula>
    </cfRule>
  </conditionalFormatting>
  <conditionalFormatting sqref="K904">
    <cfRule type="containsText" dxfId="2146" priority="5487" operator="containsText" text="URGENTE">
      <formula>NOT(ISERROR(SEARCH(("URGENTE"),(K904))))</formula>
    </cfRule>
  </conditionalFormatting>
  <conditionalFormatting sqref="K904">
    <cfRule type="containsText" dxfId="2145" priority="5488" operator="containsText" text="VIGENTE">
      <formula>NOT(ISERROR(SEARCH(("VIGENTE"),(K904))))</formula>
    </cfRule>
  </conditionalFormatting>
  <conditionalFormatting sqref="K900">
    <cfRule type="containsText" dxfId="2144" priority="5489" operator="containsText" text="URGENTE">
      <formula>NOT(ISERROR(SEARCH(("URGENTE"),(K900))))</formula>
    </cfRule>
  </conditionalFormatting>
  <conditionalFormatting sqref="K900">
    <cfRule type="containsText" dxfId="2143" priority="5490" operator="containsText" text="URGENTE">
      <formula>NOT(ISERROR(SEARCH(("URGENTE"),(K900))))</formula>
    </cfRule>
  </conditionalFormatting>
  <conditionalFormatting sqref="K900">
    <cfRule type="containsText" dxfId="2142" priority="5491" operator="containsText" text="URGENTE">
      <formula>NOT(ISERROR(SEARCH(("URGENTE"),(K900))))</formula>
    </cfRule>
  </conditionalFormatting>
  <conditionalFormatting sqref="K900">
    <cfRule type="containsText" dxfId="2141" priority="5492" operator="containsText" text="ENCERRADO">
      <formula>NOT(ISERROR(SEARCH(("ENCERRADO"),(K900))))</formula>
    </cfRule>
  </conditionalFormatting>
  <conditionalFormatting sqref="K900">
    <cfRule type="containsText" dxfId="2140" priority="5493" operator="containsText" text="PROVIDÊNCIAS">
      <formula>NOT(ISERROR(SEARCH(("PROVIDÊNCIAS"),(K900))))</formula>
    </cfRule>
  </conditionalFormatting>
  <conditionalFormatting sqref="K900">
    <cfRule type="containsText" dxfId="2139" priority="5494" operator="containsText" text="URGENTE">
      <formula>NOT(ISERROR(SEARCH(("URGENTE"),(K900))))</formula>
    </cfRule>
  </conditionalFormatting>
  <conditionalFormatting sqref="K900">
    <cfRule type="containsText" dxfId="2138" priority="5495" operator="containsText" text="VIGENTE">
      <formula>NOT(ISERROR(SEARCH(("VIGENTE"),(K900))))</formula>
    </cfRule>
  </conditionalFormatting>
  <conditionalFormatting sqref="K807">
    <cfRule type="containsText" dxfId="2137" priority="5496" operator="containsText" text="URGENTE">
      <formula>NOT(ISERROR(SEARCH(("URGENTE"),(K807))))</formula>
    </cfRule>
  </conditionalFormatting>
  <conditionalFormatting sqref="K807">
    <cfRule type="containsText" dxfId="2136" priority="5497" operator="containsText" text="URGENTE">
      <formula>NOT(ISERROR(SEARCH(("URGENTE"),(K807))))</formula>
    </cfRule>
  </conditionalFormatting>
  <conditionalFormatting sqref="K807">
    <cfRule type="containsText" dxfId="2135" priority="5498" operator="containsText" text="URGENTE">
      <formula>NOT(ISERROR(SEARCH(("URGENTE"),(K807))))</formula>
    </cfRule>
  </conditionalFormatting>
  <conditionalFormatting sqref="K807">
    <cfRule type="containsText" dxfId="2134" priority="5499" operator="containsText" text="ENCERRADO">
      <formula>NOT(ISERROR(SEARCH(("ENCERRADO"),(K807))))</formula>
    </cfRule>
  </conditionalFormatting>
  <conditionalFormatting sqref="K807">
    <cfRule type="containsText" dxfId="2133" priority="5500" operator="containsText" text="PROVIDÊNCIAS">
      <formula>NOT(ISERROR(SEARCH(("PROVIDÊNCIAS"),(K807))))</formula>
    </cfRule>
  </conditionalFormatting>
  <conditionalFormatting sqref="K807">
    <cfRule type="containsText" dxfId="2132" priority="5501" operator="containsText" text="URGENTE">
      <formula>NOT(ISERROR(SEARCH(("URGENTE"),(K807))))</formula>
    </cfRule>
  </conditionalFormatting>
  <conditionalFormatting sqref="K807">
    <cfRule type="containsText" dxfId="2131" priority="5502" operator="containsText" text="VIGENTE">
      <formula>NOT(ISERROR(SEARCH(("VIGENTE"),(K807))))</formula>
    </cfRule>
  </conditionalFormatting>
  <conditionalFormatting sqref="K745">
    <cfRule type="containsText" dxfId="2130" priority="5503" operator="containsText" text="URGENTE">
      <formula>NOT(ISERROR(SEARCH(("URGENTE"),(K745))))</formula>
    </cfRule>
  </conditionalFormatting>
  <conditionalFormatting sqref="K745">
    <cfRule type="containsText" dxfId="2129" priority="5504" operator="containsText" text="URGENTE">
      <formula>NOT(ISERROR(SEARCH(("URGENTE"),(K745))))</formula>
    </cfRule>
  </conditionalFormatting>
  <conditionalFormatting sqref="K745">
    <cfRule type="containsText" dxfId="2128" priority="5505" operator="containsText" text="URGENTE">
      <formula>NOT(ISERROR(SEARCH(("URGENTE"),(K745))))</formula>
    </cfRule>
  </conditionalFormatting>
  <conditionalFormatting sqref="K745">
    <cfRule type="containsText" dxfId="2127" priority="5506" operator="containsText" text="ENCERRADO">
      <formula>NOT(ISERROR(SEARCH(("ENCERRADO"),(K745))))</formula>
    </cfRule>
  </conditionalFormatting>
  <conditionalFormatting sqref="K745">
    <cfRule type="containsText" dxfId="2126" priority="5507" operator="containsText" text="PROVIDÊNCIAS">
      <formula>NOT(ISERROR(SEARCH(("PROVIDÊNCIAS"),(K745))))</formula>
    </cfRule>
  </conditionalFormatting>
  <conditionalFormatting sqref="K745">
    <cfRule type="containsText" dxfId="2125" priority="5508" operator="containsText" text="URGENTE">
      <formula>NOT(ISERROR(SEARCH(("URGENTE"),(K745))))</formula>
    </cfRule>
  </conditionalFormatting>
  <conditionalFormatting sqref="K745">
    <cfRule type="containsText" dxfId="2124" priority="5509" operator="containsText" text="VIGENTE">
      <formula>NOT(ISERROR(SEARCH(("VIGENTE"),(K745))))</formula>
    </cfRule>
  </conditionalFormatting>
  <conditionalFormatting sqref="K670">
    <cfRule type="containsText" dxfId="2123" priority="5510" operator="containsText" text="URGENTE">
      <formula>NOT(ISERROR(SEARCH(("URGENTE"),(K670))))</formula>
    </cfRule>
  </conditionalFormatting>
  <conditionalFormatting sqref="K670">
    <cfRule type="containsText" dxfId="2122" priority="5511" operator="containsText" text="URGENTE">
      <formula>NOT(ISERROR(SEARCH(("URGENTE"),(K670))))</formula>
    </cfRule>
  </conditionalFormatting>
  <conditionalFormatting sqref="K670">
    <cfRule type="containsText" dxfId="2121" priority="5512" operator="containsText" text="URGENTE">
      <formula>NOT(ISERROR(SEARCH(("URGENTE"),(K670))))</formula>
    </cfRule>
  </conditionalFormatting>
  <conditionalFormatting sqref="K670">
    <cfRule type="containsText" dxfId="2120" priority="5513" operator="containsText" text="ENCERRADO">
      <formula>NOT(ISERROR(SEARCH(("ENCERRADO"),(K670))))</formula>
    </cfRule>
  </conditionalFormatting>
  <conditionalFormatting sqref="K670">
    <cfRule type="containsText" dxfId="2119" priority="5514" operator="containsText" text="PROVIDÊNCIAS">
      <formula>NOT(ISERROR(SEARCH(("PROVIDÊNCIAS"),(K670))))</formula>
    </cfRule>
  </conditionalFormatting>
  <conditionalFormatting sqref="K670">
    <cfRule type="containsText" dxfId="2118" priority="5515" operator="containsText" text="URGENTE">
      <formula>NOT(ISERROR(SEARCH(("URGENTE"),(K670))))</formula>
    </cfRule>
  </conditionalFormatting>
  <conditionalFormatting sqref="K670">
    <cfRule type="containsText" dxfId="2117" priority="5516" operator="containsText" text="VIGENTE">
      <formula>NOT(ISERROR(SEARCH(("VIGENTE"),(K670))))</formula>
    </cfRule>
  </conditionalFormatting>
  <conditionalFormatting sqref="K140">
    <cfRule type="containsText" dxfId="2116" priority="5517" operator="containsText" text="VIGENTE">
      <formula>NOT(ISERROR(SEARCH(("VIGENTE"),(K140))))</formula>
    </cfRule>
  </conditionalFormatting>
  <conditionalFormatting sqref="K140">
    <cfRule type="containsText" dxfId="2115" priority="5518" operator="containsText" text="URGENTE">
      <formula>NOT(ISERROR(SEARCH(("URGENTE"),(K140))))</formula>
    </cfRule>
  </conditionalFormatting>
  <conditionalFormatting sqref="K140">
    <cfRule type="containsText" dxfId="2114" priority="5519" operator="containsText" text="PROVIDÊNCIAS">
      <formula>NOT(ISERROR(SEARCH(("PROVIDÊNCIAS"),(K140))))</formula>
    </cfRule>
  </conditionalFormatting>
  <conditionalFormatting sqref="K140">
    <cfRule type="containsText" dxfId="2113" priority="5520" operator="containsText" text="ENCERRADO">
      <formula>NOT(ISERROR(SEARCH(("ENCERRADO"),(K140))))</formula>
    </cfRule>
  </conditionalFormatting>
  <conditionalFormatting sqref="K140">
    <cfRule type="containsText" dxfId="2112" priority="5521" operator="containsText" text="URGENTE">
      <formula>NOT(ISERROR(SEARCH(("URGENTE"),(K140))))</formula>
    </cfRule>
  </conditionalFormatting>
  <conditionalFormatting sqref="K140">
    <cfRule type="containsText" dxfId="2111" priority="5522" operator="containsText" text="URGENTE">
      <formula>NOT(ISERROR(SEARCH(("URGENTE"),(K140))))</formula>
    </cfRule>
  </conditionalFormatting>
  <conditionalFormatting sqref="K140">
    <cfRule type="containsText" dxfId="2110" priority="5523" operator="containsText" text="URGENTE">
      <formula>NOT(ISERROR(SEARCH(("URGENTE"),(K140))))</formula>
    </cfRule>
  </conditionalFormatting>
  <conditionalFormatting sqref="K773:K774">
    <cfRule type="containsText" dxfId="2109" priority="5524" operator="containsText" text="VIGENTE">
      <formula>NOT(ISERROR(SEARCH(("VIGENTE"),(K773))))</formula>
    </cfRule>
  </conditionalFormatting>
  <conditionalFormatting sqref="K773:K774">
    <cfRule type="containsText" dxfId="2108" priority="5525" operator="containsText" text="URGENTE">
      <formula>NOT(ISERROR(SEARCH(("URGENTE"),(K773))))</formula>
    </cfRule>
  </conditionalFormatting>
  <conditionalFormatting sqref="K773:K774">
    <cfRule type="containsText" dxfId="2107" priority="5526" operator="containsText" text="PROVIDÊNCIAS">
      <formula>NOT(ISERROR(SEARCH(("PROVIDÊNCIAS"),(K773))))</formula>
    </cfRule>
  </conditionalFormatting>
  <conditionalFormatting sqref="K773:K774">
    <cfRule type="containsText" dxfId="2106" priority="5527" operator="containsText" text="ENCERRADO">
      <formula>NOT(ISERROR(SEARCH(("ENCERRADO"),(K773))))</formula>
    </cfRule>
  </conditionalFormatting>
  <conditionalFormatting sqref="K773:K774">
    <cfRule type="containsText" dxfId="2105" priority="5528" operator="containsText" text="URGENTE">
      <formula>NOT(ISERROR(SEARCH(("URGENTE"),(K773))))</formula>
    </cfRule>
  </conditionalFormatting>
  <conditionalFormatting sqref="K773:K774">
    <cfRule type="containsText" dxfId="2104" priority="5529" operator="containsText" text="URGENTE">
      <formula>NOT(ISERROR(SEARCH(("URGENTE"),(K773))))</formula>
    </cfRule>
  </conditionalFormatting>
  <conditionalFormatting sqref="K773:K774">
    <cfRule type="containsText" dxfId="2103" priority="5530" operator="containsText" text="URGENTE">
      <formula>NOT(ISERROR(SEARCH(("URGENTE"),(K773))))</formula>
    </cfRule>
  </conditionalFormatting>
  <conditionalFormatting sqref="K618:K643">
    <cfRule type="containsText" dxfId="2102" priority="5531" operator="containsText" text="VIGENTE">
      <formula>NOT(ISERROR(SEARCH(("VIGENTE"),(K618))))</formula>
    </cfRule>
  </conditionalFormatting>
  <conditionalFormatting sqref="K618:K643">
    <cfRule type="containsText" dxfId="2101" priority="5532" operator="containsText" text="URGENTE">
      <formula>NOT(ISERROR(SEARCH(("URGENTE"),(K618))))</formula>
    </cfRule>
  </conditionalFormatting>
  <conditionalFormatting sqref="K618:K643">
    <cfRule type="containsText" dxfId="2100" priority="5533" operator="containsText" text="PROVIDÊNCIAS">
      <formula>NOT(ISERROR(SEARCH(("PROVIDÊNCIAS"),(K618))))</formula>
    </cfRule>
  </conditionalFormatting>
  <conditionalFormatting sqref="K618:K643">
    <cfRule type="containsText" dxfId="2099" priority="5534" operator="containsText" text="ENCERRADO">
      <formula>NOT(ISERROR(SEARCH(("ENCERRADO"),(K618))))</formula>
    </cfRule>
  </conditionalFormatting>
  <conditionalFormatting sqref="K618:K643">
    <cfRule type="containsText" dxfId="2098" priority="5535" operator="containsText" text="URGENTE">
      <formula>NOT(ISERROR(SEARCH(("URGENTE"),(K618))))</formula>
    </cfRule>
  </conditionalFormatting>
  <conditionalFormatting sqref="K618:K643">
    <cfRule type="containsText" dxfId="2097" priority="5536" operator="containsText" text="URGENTE">
      <formula>NOT(ISERROR(SEARCH(("URGENTE"),(K618))))</formula>
    </cfRule>
  </conditionalFormatting>
  <conditionalFormatting sqref="K618:K643">
    <cfRule type="containsText" dxfId="2096" priority="5537" operator="containsText" text="URGENTE">
      <formula>NOT(ISERROR(SEARCH(("URGENTE"),(K618))))</formula>
    </cfRule>
  </conditionalFormatting>
  <conditionalFormatting sqref="K1168">
    <cfRule type="containsText" dxfId="2095" priority="5538" operator="containsText" text="VIGENTE">
      <formula>NOT(ISERROR(SEARCH(("VIGENTE"),(K1168))))</formula>
    </cfRule>
  </conditionalFormatting>
  <conditionalFormatting sqref="K1168">
    <cfRule type="containsText" dxfId="2094" priority="5539" operator="containsText" text="URGENTE">
      <formula>NOT(ISERROR(SEARCH(("URGENTE"),(K1168))))</formula>
    </cfRule>
  </conditionalFormatting>
  <conditionalFormatting sqref="K1168">
    <cfRule type="containsText" dxfId="2093" priority="5540" operator="containsText" text="PROVIDÊNCIAS">
      <formula>NOT(ISERROR(SEARCH(("PROVIDÊNCIAS"),(K1168))))</formula>
    </cfRule>
  </conditionalFormatting>
  <conditionalFormatting sqref="K1168">
    <cfRule type="containsText" dxfId="2092" priority="5541" operator="containsText" text="ENCERRADO">
      <formula>NOT(ISERROR(SEARCH(("ENCERRADO"),(K1168))))</formula>
    </cfRule>
  </conditionalFormatting>
  <conditionalFormatting sqref="K1168">
    <cfRule type="containsText" dxfId="2091" priority="5542" operator="containsText" text="URGENTE">
      <formula>NOT(ISERROR(SEARCH(("URGENTE"),(K1168))))</formula>
    </cfRule>
  </conditionalFormatting>
  <conditionalFormatting sqref="K1168">
    <cfRule type="containsText" dxfId="2090" priority="5543" operator="containsText" text="URGENTE">
      <formula>NOT(ISERROR(SEARCH(("URGENTE"),(K1168))))</formula>
    </cfRule>
  </conditionalFormatting>
  <conditionalFormatting sqref="K1168">
    <cfRule type="containsText" dxfId="2089" priority="5544" operator="containsText" text="URGENTE">
      <formula>NOT(ISERROR(SEARCH(("URGENTE"),(K1168))))</formula>
    </cfRule>
  </conditionalFormatting>
  <conditionalFormatting sqref="K1127:K1135">
    <cfRule type="containsText" dxfId="2088" priority="5545" operator="containsText" text="URGENTE">
      <formula>NOT(ISERROR(SEARCH(("URGENTE"),(K1127))))</formula>
    </cfRule>
  </conditionalFormatting>
  <conditionalFormatting sqref="K1127:K1135">
    <cfRule type="containsText" dxfId="2087" priority="5546" operator="containsText" text="URGENTE">
      <formula>NOT(ISERROR(SEARCH(("URGENTE"),(K1127))))</formula>
    </cfRule>
  </conditionalFormatting>
  <conditionalFormatting sqref="K1127:K1135">
    <cfRule type="containsText" dxfId="2086" priority="5547" operator="containsText" text="URGENTE">
      <formula>NOT(ISERROR(SEARCH(("URGENTE"),(K1127))))</formula>
    </cfRule>
  </conditionalFormatting>
  <conditionalFormatting sqref="K1127:K1135">
    <cfRule type="containsText" dxfId="2085" priority="5548" operator="containsText" text="ENCERRADO">
      <formula>NOT(ISERROR(SEARCH(("ENCERRADO"),(K1127))))</formula>
    </cfRule>
  </conditionalFormatting>
  <conditionalFormatting sqref="K1127:K1135">
    <cfRule type="containsText" dxfId="2084" priority="5549" operator="containsText" text="PROVIDÊNCIAS">
      <formula>NOT(ISERROR(SEARCH(("PROVIDÊNCIAS"),(K1127))))</formula>
    </cfRule>
  </conditionalFormatting>
  <conditionalFormatting sqref="K1127:K1135">
    <cfRule type="containsText" dxfId="2083" priority="5550" operator="containsText" text="URGENTE">
      <formula>NOT(ISERROR(SEARCH(("URGENTE"),(K1127))))</formula>
    </cfRule>
  </conditionalFormatting>
  <conditionalFormatting sqref="K1127:K1135">
    <cfRule type="containsText" dxfId="2082" priority="5551" operator="containsText" text="VIGENTE">
      <formula>NOT(ISERROR(SEARCH(("VIGENTE"),(K1127))))</formula>
    </cfRule>
  </conditionalFormatting>
  <conditionalFormatting sqref="K899">
    <cfRule type="containsText" dxfId="2081" priority="5552" operator="containsText" text="URGENTE">
      <formula>NOT(ISERROR(SEARCH(("URGENTE"),(K899))))</formula>
    </cfRule>
  </conditionalFormatting>
  <conditionalFormatting sqref="K899">
    <cfRule type="containsText" dxfId="2080" priority="5553" operator="containsText" text="URGENTE">
      <formula>NOT(ISERROR(SEARCH(("URGENTE"),(K899))))</formula>
    </cfRule>
  </conditionalFormatting>
  <conditionalFormatting sqref="K899">
    <cfRule type="containsText" dxfId="2079" priority="5554" operator="containsText" text="URGENTE">
      <formula>NOT(ISERROR(SEARCH(("URGENTE"),(K899))))</formula>
    </cfRule>
  </conditionalFormatting>
  <conditionalFormatting sqref="K899">
    <cfRule type="containsText" dxfId="2078" priority="5555" operator="containsText" text="ENCERRADO">
      <formula>NOT(ISERROR(SEARCH(("ENCERRADO"),(K899))))</formula>
    </cfRule>
  </conditionalFormatting>
  <conditionalFormatting sqref="K899">
    <cfRule type="containsText" dxfId="2077" priority="5556" operator="containsText" text="PROVIDÊNCIAS">
      <formula>NOT(ISERROR(SEARCH(("PROVIDÊNCIAS"),(K899))))</formula>
    </cfRule>
  </conditionalFormatting>
  <conditionalFormatting sqref="K899">
    <cfRule type="containsText" dxfId="2076" priority="5557" operator="containsText" text="URGENTE">
      <formula>NOT(ISERROR(SEARCH(("URGENTE"),(K899))))</formula>
    </cfRule>
  </conditionalFormatting>
  <conditionalFormatting sqref="K899">
    <cfRule type="containsText" dxfId="2075" priority="5558" operator="containsText" text="VIGENTE">
      <formula>NOT(ISERROR(SEARCH(("VIGENTE"),(K899))))</formula>
    </cfRule>
  </conditionalFormatting>
  <conditionalFormatting sqref="K553">
    <cfRule type="containsText" dxfId="2074" priority="5559" operator="containsText" text="URGENTE">
      <formula>NOT(ISERROR(SEARCH(("URGENTE"),(K553))))</formula>
    </cfRule>
  </conditionalFormatting>
  <conditionalFormatting sqref="K553">
    <cfRule type="containsText" dxfId="2073" priority="5560" operator="containsText" text="URGENTE">
      <formula>NOT(ISERROR(SEARCH(("URGENTE"),(K553))))</formula>
    </cfRule>
  </conditionalFormatting>
  <conditionalFormatting sqref="K553">
    <cfRule type="containsText" dxfId="2072" priority="5561" operator="containsText" text="URGENTE">
      <formula>NOT(ISERROR(SEARCH(("URGENTE"),(K553))))</formula>
    </cfRule>
  </conditionalFormatting>
  <conditionalFormatting sqref="K553">
    <cfRule type="containsText" dxfId="2071" priority="5562" operator="containsText" text="ENCERRADO">
      <formula>NOT(ISERROR(SEARCH(("ENCERRADO"),(K553))))</formula>
    </cfRule>
  </conditionalFormatting>
  <conditionalFormatting sqref="K553">
    <cfRule type="containsText" dxfId="2070" priority="5563" operator="containsText" text="PROVIDÊNCIAS">
      <formula>NOT(ISERROR(SEARCH(("PROVIDÊNCIAS"),(K553))))</formula>
    </cfRule>
  </conditionalFormatting>
  <conditionalFormatting sqref="K553">
    <cfRule type="containsText" dxfId="2069" priority="5564" operator="containsText" text="URGENTE">
      <formula>NOT(ISERROR(SEARCH(("URGENTE"),(K553))))</formula>
    </cfRule>
  </conditionalFormatting>
  <conditionalFormatting sqref="K553">
    <cfRule type="containsText" dxfId="2068" priority="5565" operator="containsText" text="VIGENTE">
      <formula>NOT(ISERROR(SEARCH(("VIGENTE"),(K553))))</formula>
    </cfRule>
  </conditionalFormatting>
  <conditionalFormatting sqref="K497">
    <cfRule type="containsText" dxfId="2067" priority="5566" operator="containsText" text="VIGENTE">
      <formula>NOT(ISERROR(SEARCH(("VIGENTE"),(K497))))</formula>
    </cfRule>
  </conditionalFormatting>
  <conditionalFormatting sqref="K497">
    <cfRule type="containsText" dxfId="2066" priority="5567" operator="containsText" text="URGENTE">
      <formula>NOT(ISERROR(SEARCH(("URGENTE"),(K497))))</formula>
    </cfRule>
  </conditionalFormatting>
  <conditionalFormatting sqref="K497">
    <cfRule type="containsText" dxfId="2065" priority="5568" operator="containsText" text="PROVIDÊNCIAS">
      <formula>NOT(ISERROR(SEARCH(("PROVIDÊNCIAS"),(K497))))</formula>
    </cfRule>
  </conditionalFormatting>
  <conditionalFormatting sqref="K497">
    <cfRule type="containsText" dxfId="2064" priority="5569" operator="containsText" text="ENCERRADO">
      <formula>NOT(ISERROR(SEARCH(("ENCERRADO"),(K497))))</formula>
    </cfRule>
  </conditionalFormatting>
  <conditionalFormatting sqref="K497">
    <cfRule type="containsText" dxfId="2063" priority="5570" operator="containsText" text="URGENTE">
      <formula>NOT(ISERROR(SEARCH(("URGENTE"),(K497))))</formula>
    </cfRule>
  </conditionalFormatting>
  <conditionalFormatting sqref="K497">
    <cfRule type="containsText" dxfId="2062" priority="5571" operator="containsText" text="URGENTE">
      <formula>NOT(ISERROR(SEARCH(("URGENTE"),(K497))))</formula>
    </cfRule>
  </conditionalFormatting>
  <conditionalFormatting sqref="K497">
    <cfRule type="containsText" dxfId="2061" priority="5572" operator="containsText" text="URGENTE">
      <formula>NOT(ISERROR(SEARCH(("URGENTE"),(K497))))</formula>
    </cfRule>
  </conditionalFormatting>
  <conditionalFormatting sqref="K1246 J1289:L1289 K1447:K1508">
    <cfRule type="containsText" dxfId="2060" priority="5573" operator="containsText" text="URGENTE">
      <formula>NOT(ISERROR(SEARCH(("URGENTE"),(K1246))))</formula>
    </cfRule>
  </conditionalFormatting>
  <conditionalFormatting sqref="K1246 J1289 K1447:K1508">
    <cfRule type="containsText" dxfId="2059" priority="5574" operator="containsText" text="URGENTE">
      <formula>NOT(ISERROR(SEARCH(("URGENTE"),(K1246))))</formula>
    </cfRule>
  </conditionalFormatting>
  <conditionalFormatting sqref="K1246 J1289 K1447:K1508">
    <cfRule type="containsText" dxfId="2058" priority="5575" operator="containsText" text="URGENTE">
      <formula>NOT(ISERROR(SEARCH(("URGENTE"),(K1246))))</formula>
    </cfRule>
  </conditionalFormatting>
  <conditionalFormatting sqref="K1246 J1289:L1289 K1447:K1508">
    <cfRule type="containsText" dxfId="2057" priority="5576" operator="containsText" text="ENCERRADO">
      <formula>NOT(ISERROR(SEARCH(("ENCERRADO"),(K1246))))</formula>
    </cfRule>
  </conditionalFormatting>
  <conditionalFormatting sqref="K1246 J1289:L1289 K1447:K1508">
    <cfRule type="containsText" dxfId="2056" priority="5577" operator="containsText" text="PROVIDÊNCIAS">
      <formula>NOT(ISERROR(SEARCH(("PROVIDÊNCIAS"),(K1246))))</formula>
    </cfRule>
  </conditionalFormatting>
  <conditionalFormatting sqref="K1246 J1289 K1447:K1508">
    <cfRule type="containsText" dxfId="2055" priority="5578" operator="containsText" text="URGENTE">
      <formula>NOT(ISERROR(SEARCH(("URGENTE"),(K1246))))</formula>
    </cfRule>
  </conditionalFormatting>
  <conditionalFormatting sqref="K1246 J1289:L1289 K1447:K1508">
    <cfRule type="containsText" dxfId="2054" priority="5579" operator="containsText" text="VIGENTE">
      <formula>NOT(ISERROR(SEARCH(("VIGENTE"),(K1246))))</formula>
    </cfRule>
  </conditionalFormatting>
  <conditionalFormatting sqref="J1235:L1237 K1245">
    <cfRule type="containsText" dxfId="2053" priority="5580" operator="containsText" text="URGENTE">
      <formula>NOT(ISERROR(SEARCH(("URGENTE"),(J1235))))</formula>
    </cfRule>
  </conditionalFormatting>
  <conditionalFormatting sqref="J1235:J1237 K1245">
    <cfRule type="containsText" dxfId="2052" priority="5581" operator="containsText" text="URGENTE">
      <formula>NOT(ISERROR(SEARCH(("URGENTE"),(J1235))))</formula>
    </cfRule>
  </conditionalFormatting>
  <conditionalFormatting sqref="J1235:J1237 K1245">
    <cfRule type="containsText" dxfId="2051" priority="5582" operator="containsText" text="URGENTE">
      <formula>NOT(ISERROR(SEARCH(("URGENTE"),(J1235))))</formula>
    </cfRule>
  </conditionalFormatting>
  <conditionalFormatting sqref="J1235:L1237 K1245">
    <cfRule type="containsText" dxfId="2050" priority="5583" operator="containsText" text="ENCERRADO">
      <formula>NOT(ISERROR(SEARCH(("ENCERRADO"),(J1235))))</formula>
    </cfRule>
  </conditionalFormatting>
  <conditionalFormatting sqref="J1235:L1237 K1245">
    <cfRule type="containsText" dxfId="2049" priority="5584" operator="containsText" text="PROVIDÊNCIAS">
      <formula>NOT(ISERROR(SEARCH(("PROVIDÊNCIAS"),(J1235))))</formula>
    </cfRule>
  </conditionalFormatting>
  <conditionalFormatting sqref="J1235:J1237 K1245">
    <cfRule type="containsText" dxfId="2048" priority="5585" operator="containsText" text="URGENTE">
      <formula>NOT(ISERROR(SEARCH(("URGENTE"),(J1235))))</formula>
    </cfRule>
  </conditionalFormatting>
  <conditionalFormatting sqref="J1235:L1237 K1245">
    <cfRule type="containsText" dxfId="2047" priority="5586" operator="containsText" text="VIGENTE">
      <formula>NOT(ISERROR(SEARCH(("VIGENTE"),(J1235))))</formula>
    </cfRule>
  </conditionalFormatting>
  <conditionalFormatting sqref="K1234">
    <cfRule type="containsText" dxfId="2046" priority="5587" operator="containsText" text="URGENTE">
      <formula>NOT(ISERROR(SEARCH(("URGENTE"),(K1234))))</formula>
    </cfRule>
  </conditionalFormatting>
  <conditionalFormatting sqref="K1234">
    <cfRule type="containsText" dxfId="2045" priority="5588" operator="containsText" text="URGENTE">
      <formula>NOT(ISERROR(SEARCH(("URGENTE"),(K1234))))</formula>
    </cfRule>
  </conditionalFormatting>
  <conditionalFormatting sqref="K1234">
    <cfRule type="containsText" dxfId="2044" priority="5589" operator="containsText" text="URGENTE">
      <formula>NOT(ISERROR(SEARCH(("URGENTE"),(K1234))))</formula>
    </cfRule>
  </conditionalFormatting>
  <conditionalFormatting sqref="K1234">
    <cfRule type="containsText" dxfId="2043" priority="5590" operator="containsText" text="ENCERRADO">
      <formula>NOT(ISERROR(SEARCH(("ENCERRADO"),(K1234))))</formula>
    </cfRule>
  </conditionalFormatting>
  <conditionalFormatting sqref="K1234">
    <cfRule type="containsText" dxfId="2042" priority="5591" operator="containsText" text="PROVIDÊNCIAS">
      <formula>NOT(ISERROR(SEARCH(("PROVIDÊNCIAS"),(K1234))))</formula>
    </cfRule>
  </conditionalFormatting>
  <conditionalFormatting sqref="K1234">
    <cfRule type="containsText" dxfId="2041" priority="5592" operator="containsText" text="URGENTE">
      <formula>NOT(ISERROR(SEARCH(("URGENTE"),(K1234))))</formula>
    </cfRule>
  </conditionalFormatting>
  <conditionalFormatting sqref="K1234">
    <cfRule type="containsText" dxfId="2040" priority="5593" operator="containsText" text="VIGENTE">
      <formula>NOT(ISERROR(SEARCH(("VIGENTE"),(K1234))))</formula>
    </cfRule>
  </conditionalFormatting>
  <conditionalFormatting sqref="K1233">
    <cfRule type="containsText" dxfId="2039" priority="5594" operator="containsText" text="URGENTE">
      <formula>NOT(ISERROR(SEARCH(("URGENTE"),(K1233))))</formula>
    </cfRule>
  </conditionalFormatting>
  <conditionalFormatting sqref="K1233">
    <cfRule type="containsText" dxfId="2038" priority="5595" operator="containsText" text="URGENTE">
      <formula>NOT(ISERROR(SEARCH(("URGENTE"),(K1233))))</formula>
    </cfRule>
  </conditionalFormatting>
  <conditionalFormatting sqref="K1233">
    <cfRule type="containsText" dxfId="2037" priority="5596" operator="containsText" text="URGENTE">
      <formula>NOT(ISERROR(SEARCH(("URGENTE"),(K1233))))</formula>
    </cfRule>
  </conditionalFormatting>
  <conditionalFormatting sqref="K1233">
    <cfRule type="containsText" dxfId="2036" priority="5597" operator="containsText" text="ENCERRADO">
      <formula>NOT(ISERROR(SEARCH(("ENCERRADO"),(K1233))))</formula>
    </cfRule>
  </conditionalFormatting>
  <conditionalFormatting sqref="K1233">
    <cfRule type="containsText" dxfId="2035" priority="5598" operator="containsText" text="PROVIDÊNCIAS">
      <formula>NOT(ISERROR(SEARCH(("PROVIDÊNCIAS"),(K1233))))</formula>
    </cfRule>
  </conditionalFormatting>
  <conditionalFormatting sqref="K1233">
    <cfRule type="containsText" dxfId="2034" priority="5599" operator="containsText" text="URGENTE">
      <formula>NOT(ISERROR(SEARCH(("URGENTE"),(K1233))))</formula>
    </cfRule>
  </conditionalFormatting>
  <conditionalFormatting sqref="K1233">
    <cfRule type="containsText" dxfId="2033" priority="5600" operator="containsText" text="VIGENTE">
      <formula>NOT(ISERROR(SEARCH(("VIGENTE"),(K1233))))</formula>
    </cfRule>
  </conditionalFormatting>
  <conditionalFormatting sqref="K1222">
    <cfRule type="containsText" dxfId="2032" priority="5601" operator="containsText" text="URGENTE">
      <formula>NOT(ISERROR(SEARCH(("URGENTE"),(K1222))))</formula>
    </cfRule>
  </conditionalFormatting>
  <conditionalFormatting sqref="K1222">
    <cfRule type="containsText" dxfId="2031" priority="5602" operator="containsText" text="URGENTE">
      <formula>NOT(ISERROR(SEARCH(("URGENTE"),(K1222))))</formula>
    </cfRule>
  </conditionalFormatting>
  <conditionalFormatting sqref="K1222">
    <cfRule type="containsText" dxfId="2030" priority="5603" operator="containsText" text="URGENTE">
      <formula>NOT(ISERROR(SEARCH(("URGENTE"),(K1222))))</formula>
    </cfRule>
  </conditionalFormatting>
  <conditionalFormatting sqref="K1222">
    <cfRule type="containsText" dxfId="2029" priority="5604" operator="containsText" text="ENCERRADO">
      <formula>NOT(ISERROR(SEARCH(("ENCERRADO"),(K1222))))</formula>
    </cfRule>
  </conditionalFormatting>
  <conditionalFormatting sqref="K1222">
    <cfRule type="containsText" dxfId="2028" priority="5605" operator="containsText" text="PROVIDÊNCIAS">
      <formula>NOT(ISERROR(SEARCH(("PROVIDÊNCIAS"),(K1222))))</formula>
    </cfRule>
  </conditionalFormatting>
  <conditionalFormatting sqref="K1222">
    <cfRule type="containsText" dxfId="2027" priority="5606" operator="containsText" text="URGENTE">
      <formula>NOT(ISERROR(SEARCH(("URGENTE"),(K1222))))</formula>
    </cfRule>
  </conditionalFormatting>
  <conditionalFormatting sqref="K1222">
    <cfRule type="containsText" dxfId="2026" priority="5607" operator="containsText" text="VIGENTE">
      <formula>NOT(ISERROR(SEARCH(("VIGENTE"),(K1222))))</formula>
    </cfRule>
  </conditionalFormatting>
  <conditionalFormatting sqref="K1221">
    <cfRule type="containsText" dxfId="2025" priority="5608" operator="containsText" text="URGENTE">
      <formula>NOT(ISERROR(SEARCH(("URGENTE"),(K1221))))</formula>
    </cfRule>
  </conditionalFormatting>
  <conditionalFormatting sqref="K1221">
    <cfRule type="containsText" dxfId="2024" priority="5609" operator="containsText" text="URGENTE">
      <formula>NOT(ISERROR(SEARCH(("URGENTE"),(K1221))))</formula>
    </cfRule>
  </conditionalFormatting>
  <conditionalFormatting sqref="K1221">
    <cfRule type="containsText" dxfId="2023" priority="5610" operator="containsText" text="URGENTE">
      <formula>NOT(ISERROR(SEARCH(("URGENTE"),(K1221))))</formula>
    </cfRule>
  </conditionalFormatting>
  <conditionalFormatting sqref="K1221">
    <cfRule type="containsText" dxfId="2022" priority="5611" operator="containsText" text="ENCERRADO">
      <formula>NOT(ISERROR(SEARCH(("ENCERRADO"),(K1221))))</formula>
    </cfRule>
  </conditionalFormatting>
  <conditionalFormatting sqref="K1221">
    <cfRule type="containsText" dxfId="2021" priority="5612" operator="containsText" text="PROVIDÊNCIAS">
      <formula>NOT(ISERROR(SEARCH(("PROVIDÊNCIAS"),(K1221))))</formula>
    </cfRule>
  </conditionalFormatting>
  <conditionalFormatting sqref="K1221">
    <cfRule type="containsText" dxfId="2020" priority="5613" operator="containsText" text="URGENTE">
      <formula>NOT(ISERROR(SEARCH(("URGENTE"),(K1221))))</formula>
    </cfRule>
  </conditionalFormatting>
  <conditionalFormatting sqref="K1221">
    <cfRule type="containsText" dxfId="2019" priority="5614" operator="containsText" text="VIGENTE">
      <formula>NOT(ISERROR(SEARCH(("VIGENTE"),(K1221))))</formula>
    </cfRule>
  </conditionalFormatting>
  <conditionalFormatting sqref="K1215:K1216">
    <cfRule type="containsText" dxfId="2018" priority="5615" operator="containsText" text="URGENTE">
      <formula>NOT(ISERROR(SEARCH(("URGENTE"),(K1215))))</formula>
    </cfRule>
  </conditionalFormatting>
  <conditionalFormatting sqref="K1215:K1216">
    <cfRule type="containsText" dxfId="2017" priority="5616" operator="containsText" text="URGENTE">
      <formula>NOT(ISERROR(SEARCH(("URGENTE"),(K1215))))</formula>
    </cfRule>
  </conditionalFormatting>
  <conditionalFormatting sqref="K1215:K1216">
    <cfRule type="containsText" dxfId="2016" priority="5617" operator="containsText" text="URGENTE">
      <formula>NOT(ISERROR(SEARCH(("URGENTE"),(K1215))))</formula>
    </cfRule>
  </conditionalFormatting>
  <conditionalFormatting sqref="K1215:K1216">
    <cfRule type="containsText" dxfId="2015" priority="5618" operator="containsText" text="ENCERRADO">
      <formula>NOT(ISERROR(SEARCH(("ENCERRADO"),(K1215))))</formula>
    </cfRule>
  </conditionalFormatting>
  <conditionalFormatting sqref="K1215:K1216">
    <cfRule type="containsText" dxfId="2014" priority="5619" operator="containsText" text="PROVIDÊNCIAS">
      <formula>NOT(ISERROR(SEARCH(("PROVIDÊNCIAS"),(K1215))))</formula>
    </cfRule>
  </conditionalFormatting>
  <conditionalFormatting sqref="K1215:K1216">
    <cfRule type="containsText" dxfId="2013" priority="5620" operator="containsText" text="URGENTE">
      <formula>NOT(ISERROR(SEARCH(("URGENTE"),(K1215))))</formula>
    </cfRule>
  </conditionalFormatting>
  <conditionalFormatting sqref="K1215:K1216">
    <cfRule type="containsText" dxfId="2012" priority="5621" operator="containsText" text="VIGENTE">
      <formula>NOT(ISERROR(SEARCH(("VIGENTE"),(K1215))))</formula>
    </cfRule>
  </conditionalFormatting>
  <conditionalFormatting sqref="K1192 K1196">
    <cfRule type="containsText" dxfId="2011" priority="5622" operator="containsText" text="URGENTE">
      <formula>NOT(ISERROR(SEARCH(("URGENTE"),(K1192))))</formula>
    </cfRule>
  </conditionalFormatting>
  <conditionalFormatting sqref="K1192 K1196">
    <cfRule type="containsText" dxfId="2010" priority="5623" operator="containsText" text="URGENTE">
      <formula>NOT(ISERROR(SEARCH(("URGENTE"),(K1192))))</formula>
    </cfRule>
  </conditionalFormatting>
  <conditionalFormatting sqref="K1192 K1196">
    <cfRule type="containsText" dxfId="2009" priority="5624" operator="containsText" text="URGENTE">
      <formula>NOT(ISERROR(SEARCH(("URGENTE"),(K1192))))</formula>
    </cfRule>
  </conditionalFormatting>
  <conditionalFormatting sqref="K1192 K1196">
    <cfRule type="containsText" dxfId="2008" priority="5625" operator="containsText" text="ENCERRADO">
      <formula>NOT(ISERROR(SEARCH(("ENCERRADO"),(K1192))))</formula>
    </cfRule>
  </conditionalFormatting>
  <conditionalFormatting sqref="K1192 K1196">
    <cfRule type="containsText" dxfId="2007" priority="5626" operator="containsText" text="PROVIDÊNCIAS">
      <formula>NOT(ISERROR(SEARCH(("PROVIDÊNCIAS"),(K1192))))</formula>
    </cfRule>
  </conditionalFormatting>
  <conditionalFormatting sqref="K1192 K1196">
    <cfRule type="containsText" dxfId="2006" priority="5627" operator="containsText" text="URGENTE">
      <formula>NOT(ISERROR(SEARCH(("URGENTE"),(K1192))))</formula>
    </cfRule>
  </conditionalFormatting>
  <conditionalFormatting sqref="K1192 K1196">
    <cfRule type="containsText" dxfId="2005" priority="5628" operator="containsText" text="VIGENTE">
      <formula>NOT(ISERROR(SEARCH(("VIGENTE"),(K1192))))</formula>
    </cfRule>
  </conditionalFormatting>
  <conditionalFormatting sqref="K1190">
    <cfRule type="containsText" dxfId="2004" priority="5629" operator="containsText" text="URGENTE">
      <formula>NOT(ISERROR(SEARCH(("URGENTE"),(K1190))))</formula>
    </cfRule>
  </conditionalFormatting>
  <conditionalFormatting sqref="K1190">
    <cfRule type="containsText" dxfId="2003" priority="5630" operator="containsText" text="URGENTE">
      <formula>NOT(ISERROR(SEARCH(("URGENTE"),(K1190))))</formula>
    </cfRule>
  </conditionalFormatting>
  <conditionalFormatting sqref="K1190">
    <cfRule type="containsText" dxfId="2002" priority="5631" operator="containsText" text="URGENTE">
      <formula>NOT(ISERROR(SEARCH(("URGENTE"),(K1190))))</formula>
    </cfRule>
  </conditionalFormatting>
  <conditionalFormatting sqref="K1190">
    <cfRule type="containsText" dxfId="2001" priority="5632" operator="containsText" text="ENCERRADO">
      <formula>NOT(ISERROR(SEARCH(("ENCERRADO"),(K1190))))</formula>
    </cfRule>
  </conditionalFormatting>
  <conditionalFormatting sqref="K1190">
    <cfRule type="containsText" dxfId="2000" priority="5633" operator="containsText" text="PROVIDÊNCIAS">
      <formula>NOT(ISERROR(SEARCH(("PROVIDÊNCIAS"),(K1190))))</formula>
    </cfRule>
  </conditionalFormatting>
  <conditionalFormatting sqref="K1190">
    <cfRule type="containsText" dxfId="1999" priority="5634" operator="containsText" text="URGENTE">
      <formula>NOT(ISERROR(SEARCH(("URGENTE"),(K1190))))</formula>
    </cfRule>
  </conditionalFormatting>
  <conditionalFormatting sqref="K1190">
    <cfRule type="containsText" dxfId="1998" priority="5635" operator="containsText" text="VIGENTE">
      <formula>NOT(ISERROR(SEARCH(("VIGENTE"),(K1190))))</formula>
    </cfRule>
  </conditionalFormatting>
  <conditionalFormatting sqref="K1189">
    <cfRule type="containsText" dxfId="1997" priority="5636" operator="containsText" text="URGENTE">
      <formula>NOT(ISERROR(SEARCH(("URGENTE"),(K1189))))</formula>
    </cfRule>
  </conditionalFormatting>
  <conditionalFormatting sqref="K1189">
    <cfRule type="containsText" dxfId="1996" priority="5637" operator="containsText" text="URGENTE">
      <formula>NOT(ISERROR(SEARCH(("URGENTE"),(K1189))))</formula>
    </cfRule>
  </conditionalFormatting>
  <conditionalFormatting sqref="K1189">
    <cfRule type="containsText" dxfId="1995" priority="5638" operator="containsText" text="URGENTE">
      <formula>NOT(ISERROR(SEARCH(("URGENTE"),(K1189))))</formula>
    </cfRule>
  </conditionalFormatting>
  <conditionalFormatting sqref="K1189">
    <cfRule type="containsText" dxfId="1994" priority="5639" operator="containsText" text="ENCERRADO">
      <formula>NOT(ISERROR(SEARCH(("ENCERRADO"),(K1189))))</formula>
    </cfRule>
  </conditionalFormatting>
  <conditionalFormatting sqref="K1189">
    <cfRule type="containsText" dxfId="1993" priority="5640" operator="containsText" text="PROVIDÊNCIAS">
      <formula>NOT(ISERROR(SEARCH(("PROVIDÊNCIAS"),(K1189))))</formula>
    </cfRule>
  </conditionalFormatting>
  <conditionalFormatting sqref="K1189">
    <cfRule type="containsText" dxfId="1992" priority="5641" operator="containsText" text="URGENTE">
      <formula>NOT(ISERROR(SEARCH(("URGENTE"),(K1189))))</formula>
    </cfRule>
  </conditionalFormatting>
  <conditionalFormatting sqref="K1189">
    <cfRule type="containsText" dxfId="1991" priority="5642" operator="containsText" text="VIGENTE">
      <formula>NOT(ISERROR(SEARCH(("VIGENTE"),(K1189))))</formula>
    </cfRule>
  </conditionalFormatting>
  <conditionalFormatting sqref="K1177">
    <cfRule type="containsText" dxfId="1990" priority="5643" operator="containsText" text="URGENTE">
      <formula>NOT(ISERROR(SEARCH(("URGENTE"),(K1177))))</formula>
    </cfRule>
  </conditionalFormatting>
  <conditionalFormatting sqref="K1177">
    <cfRule type="containsText" dxfId="1989" priority="5644" operator="containsText" text="URGENTE">
      <formula>NOT(ISERROR(SEARCH(("URGENTE"),(K1177))))</formula>
    </cfRule>
  </conditionalFormatting>
  <conditionalFormatting sqref="K1177">
    <cfRule type="containsText" dxfId="1988" priority="5645" operator="containsText" text="URGENTE">
      <formula>NOT(ISERROR(SEARCH(("URGENTE"),(K1177))))</formula>
    </cfRule>
  </conditionalFormatting>
  <conditionalFormatting sqref="K1177">
    <cfRule type="containsText" dxfId="1987" priority="5646" operator="containsText" text="ENCERRADO">
      <formula>NOT(ISERROR(SEARCH(("ENCERRADO"),(K1177))))</formula>
    </cfRule>
  </conditionalFormatting>
  <conditionalFormatting sqref="K1177">
    <cfRule type="containsText" dxfId="1986" priority="5647" operator="containsText" text="PROVIDÊNCIAS">
      <formula>NOT(ISERROR(SEARCH(("PROVIDÊNCIAS"),(K1177))))</formula>
    </cfRule>
  </conditionalFormatting>
  <conditionalFormatting sqref="K1177">
    <cfRule type="containsText" dxfId="1985" priority="5648" operator="containsText" text="URGENTE">
      <formula>NOT(ISERROR(SEARCH(("URGENTE"),(K1177))))</formula>
    </cfRule>
  </conditionalFormatting>
  <conditionalFormatting sqref="K1177">
    <cfRule type="containsText" dxfId="1984" priority="5649" operator="containsText" text="VIGENTE">
      <formula>NOT(ISERROR(SEARCH(("VIGENTE"),(K1177))))</formula>
    </cfRule>
  </conditionalFormatting>
  <conditionalFormatting sqref="K1164 K1166:K1167">
    <cfRule type="containsText" dxfId="1983" priority="5650" operator="containsText" text="URGENTE">
      <formula>NOT(ISERROR(SEARCH(("URGENTE"),(K1164))))</formula>
    </cfRule>
  </conditionalFormatting>
  <conditionalFormatting sqref="K1164 K1166:K1167">
    <cfRule type="containsText" dxfId="1982" priority="5651" operator="containsText" text="URGENTE">
      <formula>NOT(ISERROR(SEARCH(("URGENTE"),(K1164))))</formula>
    </cfRule>
  </conditionalFormatting>
  <conditionalFormatting sqref="K1164 K1166:K1167">
    <cfRule type="containsText" dxfId="1981" priority="5652" operator="containsText" text="URGENTE">
      <formula>NOT(ISERROR(SEARCH(("URGENTE"),(K1164))))</formula>
    </cfRule>
  </conditionalFormatting>
  <conditionalFormatting sqref="K1164 K1166:K1167">
    <cfRule type="containsText" dxfId="1980" priority="5653" operator="containsText" text="ENCERRADO">
      <formula>NOT(ISERROR(SEARCH(("ENCERRADO"),(K1164))))</formula>
    </cfRule>
  </conditionalFormatting>
  <conditionalFormatting sqref="K1164 K1166:K1167">
    <cfRule type="containsText" dxfId="1979" priority="5654" operator="containsText" text="PROVIDÊNCIAS">
      <formula>NOT(ISERROR(SEARCH(("PROVIDÊNCIAS"),(K1164))))</formula>
    </cfRule>
  </conditionalFormatting>
  <conditionalFormatting sqref="K1164 K1166:K1167">
    <cfRule type="containsText" dxfId="1978" priority="5655" operator="containsText" text="URGENTE">
      <formula>NOT(ISERROR(SEARCH(("URGENTE"),(K1164))))</formula>
    </cfRule>
  </conditionalFormatting>
  <conditionalFormatting sqref="K1164 K1166:K1167">
    <cfRule type="containsText" dxfId="1977" priority="5656" operator="containsText" text="VIGENTE">
      <formula>NOT(ISERROR(SEARCH(("VIGENTE"),(K1164))))</formula>
    </cfRule>
  </conditionalFormatting>
  <conditionalFormatting sqref="K1163">
    <cfRule type="containsText" dxfId="1976" priority="5657" operator="containsText" text="URGENTE">
      <formula>NOT(ISERROR(SEARCH(("URGENTE"),(K1163))))</formula>
    </cfRule>
  </conditionalFormatting>
  <conditionalFormatting sqref="K1163">
    <cfRule type="containsText" dxfId="1975" priority="5658" operator="containsText" text="URGENTE">
      <formula>NOT(ISERROR(SEARCH(("URGENTE"),(K1163))))</formula>
    </cfRule>
  </conditionalFormatting>
  <conditionalFormatting sqref="K1163">
    <cfRule type="containsText" dxfId="1974" priority="5659" operator="containsText" text="URGENTE">
      <formula>NOT(ISERROR(SEARCH(("URGENTE"),(K1163))))</formula>
    </cfRule>
  </conditionalFormatting>
  <conditionalFormatting sqref="K1163">
    <cfRule type="containsText" dxfId="1973" priority="5660" operator="containsText" text="ENCERRADO">
      <formula>NOT(ISERROR(SEARCH(("ENCERRADO"),(K1163))))</formula>
    </cfRule>
  </conditionalFormatting>
  <conditionalFormatting sqref="K1163">
    <cfRule type="containsText" dxfId="1972" priority="5661" operator="containsText" text="PROVIDÊNCIAS">
      <formula>NOT(ISERROR(SEARCH(("PROVIDÊNCIAS"),(K1163))))</formula>
    </cfRule>
  </conditionalFormatting>
  <conditionalFormatting sqref="K1163">
    <cfRule type="containsText" dxfId="1971" priority="5662" operator="containsText" text="URGENTE">
      <formula>NOT(ISERROR(SEARCH(("URGENTE"),(K1163))))</formula>
    </cfRule>
  </conditionalFormatting>
  <conditionalFormatting sqref="K1163">
    <cfRule type="containsText" dxfId="1970" priority="5663" operator="containsText" text="VIGENTE">
      <formula>NOT(ISERROR(SEARCH(("VIGENTE"),(K1163))))</formula>
    </cfRule>
  </conditionalFormatting>
  <conditionalFormatting sqref="K1148">
    <cfRule type="containsText" dxfId="1969" priority="5664" operator="containsText" text="URGENTE">
      <formula>NOT(ISERROR(SEARCH(("URGENTE"),(K1148))))</formula>
    </cfRule>
  </conditionalFormatting>
  <conditionalFormatting sqref="K1148">
    <cfRule type="containsText" dxfId="1968" priority="5665" operator="containsText" text="URGENTE">
      <formula>NOT(ISERROR(SEARCH(("URGENTE"),(K1148))))</formula>
    </cfRule>
  </conditionalFormatting>
  <conditionalFormatting sqref="K1148">
    <cfRule type="containsText" dxfId="1967" priority="5666" operator="containsText" text="URGENTE">
      <formula>NOT(ISERROR(SEARCH(("URGENTE"),(K1148))))</formula>
    </cfRule>
  </conditionalFormatting>
  <conditionalFormatting sqref="K1148">
    <cfRule type="containsText" dxfId="1966" priority="5667" operator="containsText" text="ENCERRADO">
      <formula>NOT(ISERROR(SEARCH(("ENCERRADO"),(K1148))))</formula>
    </cfRule>
  </conditionalFormatting>
  <conditionalFormatting sqref="K1148">
    <cfRule type="containsText" dxfId="1965" priority="5668" operator="containsText" text="PROVIDÊNCIAS">
      <formula>NOT(ISERROR(SEARCH(("PROVIDÊNCIAS"),(K1148))))</formula>
    </cfRule>
  </conditionalFormatting>
  <conditionalFormatting sqref="K1148">
    <cfRule type="containsText" dxfId="1964" priority="5669" operator="containsText" text="URGENTE">
      <formula>NOT(ISERROR(SEARCH(("URGENTE"),(K1148))))</formula>
    </cfRule>
  </conditionalFormatting>
  <conditionalFormatting sqref="K1148">
    <cfRule type="containsText" dxfId="1963" priority="5670" operator="containsText" text="VIGENTE">
      <formula>NOT(ISERROR(SEARCH(("VIGENTE"),(K1148))))</formula>
    </cfRule>
  </conditionalFormatting>
  <conditionalFormatting sqref="K905:K906">
    <cfRule type="containsText" dxfId="1962" priority="5671" operator="containsText" text="URGENTE">
      <formula>NOT(ISERROR(SEARCH(("URGENTE"),(K905))))</formula>
    </cfRule>
  </conditionalFormatting>
  <conditionalFormatting sqref="K905:K906">
    <cfRule type="containsText" dxfId="1961" priority="5672" operator="containsText" text="URGENTE">
      <formula>NOT(ISERROR(SEARCH(("URGENTE"),(K905))))</formula>
    </cfRule>
  </conditionalFormatting>
  <conditionalFormatting sqref="K905:K906">
    <cfRule type="containsText" dxfId="1960" priority="5673" operator="containsText" text="URGENTE">
      <formula>NOT(ISERROR(SEARCH(("URGENTE"),(K905))))</formula>
    </cfRule>
  </conditionalFormatting>
  <conditionalFormatting sqref="K905:K906">
    <cfRule type="containsText" dxfId="1959" priority="5674" operator="containsText" text="ENCERRADO">
      <formula>NOT(ISERROR(SEARCH(("ENCERRADO"),(K905))))</formula>
    </cfRule>
  </conditionalFormatting>
  <conditionalFormatting sqref="K905:K906">
    <cfRule type="containsText" dxfId="1958" priority="5675" operator="containsText" text="PROVIDÊNCIAS">
      <formula>NOT(ISERROR(SEARCH(("PROVIDÊNCIAS"),(K905))))</formula>
    </cfRule>
  </conditionalFormatting>
  <conditionalFormatting sqref="K905:K906">
    <cfRule type="containsText" dxfId="1957" priority="5676" operator="containsText" text="URGENTE">
      <formula>NOT(ISERROR(SEARCH(("URGENTE"),(K905))))</formula>
    </cfRule>
  </conditionalFormatting>
  <conditionalFormatting sqref="K905:K906">
    <cfRule type="containsText" dxfId="1956" priority="5677" operator="containsText" text="VIGENTE">
      <formula>NOT(ISERROR(SEARCH(("VIGENTE"),(K905))))</formula>
    </cfRule>
  </conditionalFormatting>
  <conditionalFormatting sqref="K903">
    <cfRule type="containsText" dxfId="1955" priority="5678" operator="containsText" text="URGENTE">
      <formula>NOT(ISERROR(SEARCH(("URGENTE"),(K903))))</formula>
    </cfRule>
  </conditionalFormatting>
  <conditionalFormatting sqref="K903">
    <cfRule type="containsText" dxfId="1954" priority="5679" operator="containsText" text="URGENTE">
      <formula>NOT(ISERROR(SEARCH(("URGENTE"),(K903))))</formula>
    </cfRule>
  </conditionalFormatting>
  <conditionalFormatting sqref="K903">
    <cfRule type="containsText" dxfId="1953" priority="5680" operator="containsText" text="URGENTE">
      <formula>NOT(ISERROR(SEARCH(("URGENTE"),(K903))))</formula>
    </cfRule>
  </conditionalFormatting>
  <conditionalFormatting sqref="K903">
    <cfRule type="containsText" dxfId="1952" priority="5681" operator="containsText" text="ENCERRADO">
      <formula>NOT(ISERROR(SEARCH(("ENCERRADO"),(K903))))</formula>
    </cfRule>
  </conditionalFormatting>
  <conditionalFormatting sqref="K903">
    <cfRule type="containsText" dxfId="1951" priority="5682" operator="containsText" text="PROVIDÊNCIAS">
      <formula>NOT(ISERROR(SEARCH(("PROVIDÊNCIAS"),(K903))))</formula>
    </cfRule>
  </conditionalFormatting>
  <conditionalFormatting sqref="K903">
    <cfRule type="containsText" dxfId="1950" priority="5683" operator="containsText" text="URGENTE">
      <formula>NOT(ISERROR(SEARCH(("URGENTE"),(K903))))</formula>
    </cfRule>
  </conditionalFormatting>
  <conditionalFormatting sqref="K903">
    <cfRule type="containsText" dxfId="1949" priority="5684" operator="containsText" text="VIGENTE">
      <formula>NOT(ISERROR(SEARCH(("VIGENTE"),(K903))))</formula>
    </cfRule>
  </conditionalFormatting>
  <conditionalFormatting sqref="K822">
    <cfRule type="containsText" dxfId="1948" priority="5685" operator="containsText" text="URGENTE">
      <formula>NOT(ISERROR(SEARCH(("URGENTE"),(K822))))</formula>
    </cfRule>
  </conditionalFormatting>
  <conditionalFormatting sqref="K822">
    <cfRule type="containsText" dxfId="1947" priority="5686" operator="containsText" text="URGENTE">
      <formula>NOT(ISERROR(SEARCH(("URGENTE"),(K822))))</formula>
    </cfRule>
  </conditionalFormatting>
  <conditionalFormatting sqref="K822">
    <cfRule type="containsText" dxfId="1946" priority="5687" operator="containsText" text="URGENTE">
      <formula>NOT(ISERROR(SEARCH(("URGENTE"),(K822))))</formula>
    </cfRule>
  </conditionalFormatting>
  <conditionalFormatting sqref="K822">
    <cfRule type="containsText" dxfId="1945" priority="5688" operator="containsText" text="ENCERRADO">
      <formula>NOT(ISERROR(SEARCH(("ENCERRADO"),(K822))))</formula>
    </cfRule>
  </conditionalFormatting>
  <conditionalFormatting sqref="K822">
    <cfRule type="containsText" dxfId="1944" priority="5689" operator="containsText" text="PROVIDÊNCIAS">
      <formula>NOT(ISERROR(SEARCH(("PROVIDÊNCIAS"),(K822))))</formula>
    </cfRule>
  </conditionalFormatting>
  <conditionalFormatting sqref="K822">
    <cfRule type="containsText" dxfId="1943" priority="5690" operator="containsText" text="URGENTE">
      <formula>NOT(ISERROR(SEARCH(("URGENTE"),(K822))))</formula>
    </cfRule>
  </conditionalFormatting>
  <conditionalFormatting sqref="K822">
    <cfRule type="containsText" dxfId="1942" priority="5691" operator="containsText" text="VIGENTE">
      <formula>NOT(ISERROR(SEARCH(("VIGENTE"),(K822))))</formula>
    </cfRule>
  </conditionalFormatting>
  <conditionalFormatting sqref="K755">
    <cfRule type="containsText" dxfId="1941" priority="5692" operator="containsText" text="URGENTE">
      <formula>NOT(ISERROR(SEARCH(("URGENTE"),(K755))))</formula>
    </cfRule>
  </conditionalFormatting>
  <conditionalFormatting sqref="K755">
    <cfRule type="containsText" dxfId="1940" priority="5693" operator="containsText" text="URGENTE">
      <formula>NOT(ISERROR(SEARCH(("URGENTE"),(K755))))</formula>
    </cfRule>
  </conditionalFormatting>
  <conditionalFormatting sqref="K755">
    <cfRule type="containsText" dxfId="1939" priority="5694" operator="containsText" text="URGENTE">
      <formula>NOT(ISERROR(SEARCH(("URGENTE"),(K755))))</formula>
    </cfRule>
  </conditionalFormatting>
  <conditionalFormatting sqref="K755">
    <cfRule type="containsText" dxfId="1938" priority="5695" operator="containsText" text="ENCERRADO">
      <formula>NOT(ISERROR(SEARCH(("ENCERRADO"),(K755))))</formula>
    </cfRule>
  </conditionalFormatting>
  <conditionalFormatting sqref="K755">
    <cfRule type="containsText" dxfId="1937" priority="5696" operator="containsText" text="PROVIDÊNCIAS">
      <formula>NOT(ISERROR(SEARCH(("PROVIDÊNCIAS"),(K755))))</formula>
    </cfRule>
  </conditionalFormatting>
  <conditionalFormatting sqref="K755">
    <cfRule type="containsText" dxfId="1936" priority="5697" operator="containsText" text="URGENTE">
      <formula>NOT(ISERROR(SEARCH(("URGENTE"),(K755))))</formula>
    </cfRule>
  </conditionalFormatting>
  <conditionalFormatting sqref="K755">
    <cfRule type="containsText" dxfId="1935" priority="5698" operator="containsText" text="VIGENTE">
      <formula>NOT(ISERROR(SEARCH(("VIGENTE"),(K755))))</formula>
    </cfRule>
  </conditionalFormatting>
  <conditionalFormatting sqref="K195">
    <cfRule type="containsText" dxfId="1934" priority="5699" operator="containsText" text="URGENTE">
      <formula>NOT(ISERROR(SEARCH(("URGENTE"),(K195))))</formula>
    </cfRule>
  </conditionalFormatting>
  <conditionalFormatting sqref="K195">
    <cfRule type="containsText" dxfId="1933" priority="5700" operator="containsText" text="URGENTE">
      <formula>NOT(ISERROR(SEARCH(("URGENTE"),(K195))))</formula>
    </cfRule>
  </conditionalFormatting>
  <conditionalFormatting sqref="K195">
    <cfRule type="containsText" dxfId="1932" priority="5701" operator="containsText" text="URGENTE">
      <formula>NOT(ISERROR(SEARCH(("URGENTE"),(K195))))</formula>
    </cfRule>
  </conditionalFormatting>
  <conditionalFormatting sqref="K195">
    <cfRule type="containsText" dxfId="1931" priority="5702" operator="containsText" text="ENCERRADO">
      <formula>NOT(ISERROR(SEARCH(("ENCERRADO"),(K195))))</formula>
    </cfRule>
  </conditionalFormatting>
  <conditionalFormatting sqref="K195">
    <cfRule type="containsText" dxfId="1930" priority="5703" operator="containsText" text="PROVIDÊNCIAS">
      <formula>NOT(ISERROR(SEARCH(("PROVIDÊNCIAS"),(K195))))</formula>
    </cfRule>
  </conditionalFormatting>
  <conditionalFormatting sqref="K195">
    <cfRule type="containsText" dxfId="1929" priority="5704" operator="containsText" text="URGENTE">
      <formula>NOT(ISERROR(SEARCH(("URGENTE"),(K195))))</formula>
    </cfRule>
  </conditionalFormatting>
  <conditionalFormatting sqref="K195">
    <cfRule type="containsText" dxfId="1928" priority="5705" operator="containsText" text="VIGENTE">
      <formula>NOT(ISERROR(SEARCH(("VIGENTE"),(K195))))</formula>
    </cfRule>
  </conditionalFormatting>
  <conditionalFormatting sqref="K995 K997:K1032">
    <cfRule type="containsText" dxfId="1927" priority="5706" operator="containsText" text="URGENTE">
      <formula>NOT(ISERROR(SEARCH(("URGENTE"),(K995))))</formula>
    </cfRule>
  </conditionalFormatting>
  <conditionalFormatting sqref="K995 K997:K1032">
    <cfRule type="containsText" dxfId="1926" priority="5707" operator="containsText" text="URGENTE">
      <formula>NOT(ISERROR(SEARCH(("URGENTE"),(K995))))</formula>
    </cfRule>
  </conditionalFormatting>
  <conditionalFormatting sqref="K995 K997:K1032">
    <cfRule type="containsText" dxfId="1925" priority="5708" operator="containsText" text="URGENTE">
      <formula>NOT(ISERROR(SEARCH(("URGENTE"),(K995))))</formula>
    </cfRule>
  </conditionalFormatting>
  <conditionalFormatting sqref="K995 K997:K1032">
    <cfRule type="containsText" dxfId="1924" priority="5709" operator="containsText" text="ENCERRADO">
      <formula>NOT(ISERROR(SEARCH(("ENCERRADO"),(K995))))</formula>
    </cfRule>
  </conditionalFormatting>
  <conditionalFormatting sqref="K995 K997:K1032">
    <cfRule type="containsText" dxfId="1923" priority="5710" operator="containsText" text="PROVIDÊNCIAS">
      <formula>NOT(ISERROR(SEARCH(("PROVIDÊNCIAS"),(K995))))</formula>
    </cfRule>
  </conditionalFormatting>
  <conditionalFormatting sqref="K995 K997:K1032">
    <cfRule type="containsText" dxfId="1922" priority="5711" operator="containsText" text="URGENTE">
      <formula>NOT(ISERROR(SEARCH(("URGENTE"),(K995))))</formula>
    </cfRule>
  </conditionalFormatting>
  <conditionalFormatting sqref="K995 K997:K1032">
    <cfRule type="containsText" dxfId="1921" priority="5712" operator="containsText" text="VIGENTE">
      <formula>NOT(ISERROR(SEARCH(("VIGENTE"),(K995))))</formula>
    </cfRule>
  </conditionalFormatting>
  <conditionalFormatting sqref="K988">
    <cfRule type="containsText" dxfId="1920" priority="5713" operator="containsText" text="URGENTE">
      <formula>NOT(ISERROR(SEARCH(("URGENTE"),(K988))))</formula>
    </cfRule>
  </conditionalFormatting>
  <conditionalFormatting sqref="K988">
    <cfRule type="containsText" dxfId="1919" priority="5714" operator="containsText" text="URGENTE">
      <formula>NOT(ISERROR(SEARCH(("URGENTE"),(K988))))</formula>
    </cfRule>
  </conditionalFormatting>
  <conditionalFormatting sqref="K988">
    <cfRule type="containsText" dxfId="1918" priority="5715" operator="containsText" text="URGENTE">
      <formula>NOT(ISERROR(SEARCH(("URGENTE"),(K988))))</formula>
    </cfRule>
  </conditionalFormatting>
  <conditionalFormatting sqref="K988">
    <cfRule type="containsText" dxfId="1917" priority="5716" operator="containsText" text="ENCERRADO">
      <formula>NOT(ISERROR(SEARCH(("ENCERRADO"),(K988))))</formula>
    </cfRule>
  </conditionalFormatting>
  <conditionalFormatting sqref="K988">
    <cfRule type="containsText" dxfId="1916" priority="5717" operator="containsText" text="PROVIDÊNCIAS">
      <formula>NOT(ISERROR(SEARCH(("PROVIDÊNCIAS"),(K988))))</formula>
    </cfRule>
  </conditionalFormatting>
  <conditionalFormatting sqref="K988">
    <cfRule type="containsText" dxfId="1915" priority="5718" operator="containsText" text="URGENTE">
      <formula>NOT(ISERROR(SEARCH(("URGENTE"),(K988))))</formula>
    </cfRule>
  </conditionalFormatting>
  <conditionalFormatting sqref="K988">
    <cfRule type="containsText" dxfId="1914" priority="5719" operator="containsText" text="VIGENTE">
      <formula>NOT(ISERROR(SEARCH(("VIGENTE"),(K988))))</formula>
    </cfRule>
  </conditionalFormatting>
  <conditionalFormatting sqref="K985">
    <cfRule type="containsText" dxfId="1913" priority="5720" operator="containsText" text="URGENTE">
      <formula>NOT(ISERROR(SEARCH(("URGENTE"),(K985))))</formula>
    </cfRule>
  </conditionalFormatting>
  <conditionalFormatting sqref="K985">
    <cfRule type="containsText" dxfId="1912" priority="5721" operator="containsText" text="URGENTE">
      <formula>NOT(ISERROR(SEARCH(("URGENTE"),(K985))))</formula>
    </cfRule>
  </conditionalFormatting>
  <conditionalFormatting sqref="K985">
    <cfRule type="containsText" dxfId="1911" priority="5722" operator="containsText" text="URGENTE">
      <formula>NOT(ISERROR(SEARCH(("URGENTE"),(K985))))</formula>
    </cfRule>
  </conditionalFormatting>
  <conditionalFormatting sqref="K985">
    <cfRule type="containsText" dxfId="1910" priority="5723" operator="containsText" text="ENCERRADO">
      <formula>NOT(ISERROR(SEARCH(("ENCERRADO"),(K985))))</formula>
    </cfRule>
  </conditionalFormatting>
  <conditionalFormatting sqref="K985">
    <cfRule type="containsText" dxfId="1909" priority="5724" operator="containsText" text="PROVIDÊNCIAS">
      <formula>NOT(ISERROR(SEARCH(("PROVIDÊNCIAS"),(K985))))</formula>
    </cfRule>
  </conditionalFormatting>
  <conditionalFormatting sqref="K985">
    <cfRule type="containsText" dxfId="1908" priority="5725" operator="containsText" text="URGENTE">
      <formula>NOT(ISERROR(SEARCH(("URGENTE"),(K985))))</formula>
    </cfRule>
  </conditionalFormatting>
  <conditionalFormatting sqref="K985">
    <cfRule type="containsText" dxfId="1907" priority="5726" operator="containsText" text="VIGENTE">
      <formula>NOT(ISERROR(SEARCH(("VIGENTE"),(K985))))</formula>
    </cfRule>
  </conditionalFormatting>
  <conditionalFormatting sqref="K978">
    <cfRule type="containsText" dxfId="1906" priority="5727" operator="containsText" text="URGENTE">
      <formula>NOT(ISERROR(SEARCH(("URGENTE"),(K978))))</formula>
    </cfRule>
  </conditionalFormatting>
  <conditionalFormatting sqref="K978">
    <cfRule type="containsText" dxfId="1905" priority="5728" operator="containsText" text="URGENTE">
      <formula>NOT(ISERROR(SEARCH(("URGENTE"),(K978))))</formula>
    </cfRule>
  </conditionalFormatting>
  <conditionalFormatting sqref="K978">
    <cfRule type="containsText" dxfId="1904" priority="5729" operator="containsText" text="URGENTE">
      <formula>NOT(ISERROR(SEARCH(("URGENTE"),(K978))))</formula>
    </cfRule>
  </conditionalFormatting>
  <conditionalFormatting sqref="K978">
    <cfRule type="containsText" dxfId="1903" priority="5730" operator="containsText" text="ENCERRADO">
      <formula>NOT(ISERROR(SEARCH(("ENCERRADO"),(K978))))</formula>
    </cfRule>
  </conditionalFormatting>
  <conditionalFormatting sqref="K978">
    <cfRule type="containsText" dxfId="1902" priority="5731" operator="containsText" text="PROVIDÊNCIAS">
      <formula>NOT(ISERROR(SEARCH(("PROVIDÊNCIAS"),(K978))))</formula>
    </cfRule>
  </conditionalFormatting>
  <conditionalFormatting sqref="K978">
    <cfRule type="containsText" dxfId="1901" priority="5732" operator="containsText" text="URGENTE">
      <formula>NOT(ISERROR(SEARCH(("URGENTE"),(K978))))</formula>
    </cfRule>
  </conditionalFormatting>
  <conditionalFormatting sqref="K978">
    <cfRule type="containsText" dxfId="1900" priority="5733" operator="containsText" text="VIGENTE">
      <formula>NOT(ISERROR(SEARCH(("VIGENTE"),(K978))))</formula>
    </cfRule>
  </conditionalFormatting>
  <conditionalFormatting sqref="K1100:K1125 K1163:K1164 K1166:K1167 K1175:K1177 K1189:K1190 K1192 K1196 K1215:K1216 K1221:K1222 K1233:K1234 J1235:J1237 K1245:K1246 J1289 K1447:K1515">
    <cfRule type="containsText" dxfId="1899" priority="5734" operator="containsText" text="VIGENTE">
      <formula>NOT(ISERROR(SEARCH(("VIGENTE"),(K1100))))</formula>
    </cfRule>
  </conditionalFormatting>
  <conditionalFormatting sqref="K1100:K1125 K1163:K1164 K1166:K1167 K1175:K1177 K1189:K1190 K1192 K1196 K1215:K1216 K1221:K1222 K1233:K1234 J1235:J1237 K1245:K1246 J1289 K1447:K1515">
    <cfRule type="containsText" dxfId="1898" priority="5735" operator="containsText" text="URGENTE">
      <formula>NOT(ISERROR(SEARCH(("URGENTE"),(K1100))))</formula>
    </cfRule>
  </conditionalFormatting>
  <conditionalFormatting sqref="K1100:K1125 K1163:K1164 K1166:K1167 K1175:K1177 K1189:K1190 K1192 K1196 K1215:K1216 K1221:K1222 K1233:K1234 J1235:J1237 K1245:K1246 J1289 K1447:K1515">
    <cfRule type="containsText" dxfId="1897" priority="5736" operator="containsText" text="PROVIDÊNCIAS">
      <formula>NOT(ISERROR(SEARCH(("PROVIDÊNCIAS"),(K1100))))</formula>
    </cfRule>
  </conditionalFormatting>
  <conditionalFormatting sqref="K1100:K1125 K1163:K1164 K1166:K1167 K1175:K1177 K1189:K1190 K1192 K1196 K1215:K1216 K1221:K1222 K1233:K1234 J1235:J1237 K1245:K1246 J1289 K1447:K1515">
    <cfRule type="containsText" dxfId="1896" priority="5737" operator="containsText" text="ENCERRADO">
      <formula>NOT(ISERROR(SEARCH(("ENCERRADO"),(K1100))))</formula>
    </cfRule>
  </conditionalFormatting>
  <conditionalFormatting sqref="K1100:K1125 K1163:K1164 K1166:K1167 K1175:K1177 K1189:K1190 K1192 K1196 K1215:K1216 K1221:K1222 K1233:K1234 J1235:J1237 K1245:K1246 J1289 K1447:K1515">
    <cfRule type="containsText" dxfId="1895" priority="5738" operator="containsText" text="URGENTE">
      <formula>NOT(ISERROR(SEARCH(("URGENTE"),(K1100))))</formula>
    </cfRule>
  </conditionalFormatting>
  <conditionalFormatting sqref="K1100:K1125 K1163:K1164 K1166:K1167 K1175:K1177 K1189:K1190 K1192 K1196 K1215:K1216 K1221:K1222 K1233:K1234 J1235:J1237 K1245:K1246 J1289 K1447:K1515">
    <cfRule type="containsText" dxfId="1894" priority="5739" operator="containsText" text="URGENTE">
      <formula>NOT(ISERROR(SEARCH(("URGENTE"),(K1100))))</formula>
    </cfRule>
  </conditionalFormatting>
  <conditionalFormatting sqref="K1100:K1125 K1163:K1164 K1166:K1167 K1175:K1177 K1189:K1190 K1192 K1196 K1215:K1216 K1221:K1222 K1233:K1234 J1235:J1237 K1245:K1246 J1289 K1447:K1515">
    <cfRule type="containsText" dxfId="1893" priority="5740" operator="containsText" text="URGENTE">
      <formula>NOT(ISERROR(SEARCH(("URGENTE"),(K1100))))</formula>
    </cfRule>
  </conditionalFormatting>
  <conditionalFormatting sqref="K984">
    <cfRule type="containsText" dxfId="1892" priority="5741" operator="containsText" text="URGENTE">
      <formula>NOT(ISERROR(SEARCH(("URGENTE"),(K984))))</formula>
    </cfRule>
  </conditionalFormatting>
  <conditionalFormatting sqref="K984">
    <cfRule type="containsText" dxfId="1891" priority="5742" operator="containsText" text="URGENTE">
      <formula>NOT(ISERROR(SEARCH(("URGENTE"),(K984))))</formula>
    </cfRule>
  </conditionalFormatting>
  <conditionalFormatting sqref="K984">
    <cfRule type="containsText" dxfId="1890" priority="5743" operator="containsText" text="URGENTE">
      <formula>NOT(ISERROR(SEARCH(("URGENTE"),(K984))))</formula>
    </cfRule>
  </conditionalFormatting>
  <conditionalFormatting sqref="K984">
    <cfRule type="containsText" dxfId="1889" priority="5744" operator="containsText" text="ENCERRADO">
      <formula>NOT(ISERROR(SEARCH(("ENCERRADO"),(K984))))</formula>
    </cfRule>
  </conditionalFormatting>
  <conditionalFormatting sqref="K984">
    <cfRule type="containsText" dxfId="1888" priority="5745" operator="containsText" text="PROVIDÊNCIAS">
      <formula>NOT(ISERROR(SEARCH(("PROVIDÊNCIAS"),(K984))))</formula>
    </cfRule>
  </conditionalFormatting>
  <conditionalFormatting sqref="K984">
    <cfRule type="containsText" dxfId="1887" priority="5746" operator="containsText" text="URGENTE">
      <formula>NOT(ISERROR(SEARCH(("URGENTE"),(K984))))</formula>
    </cfRule>
  </conditionalFormatting>
  <conditionalFormatting sqref="K984">
    <cfRule type="containsText" dxfId="1886" priority="5747" operator="containsText" text="VIGENTE">
      <formula>NOT(ISERROR(SEARCH(("VIGENTE"),(K984))))</formula>
    </cfRule>
  </conditionalFormatting>
  <conditionalFormatting sqref="K981">
    <cfRule type="containsText" dxfId="1885" priority="5748" operator="containsText" text="URGENTE">
      <formula>NOT(ISERROR(SEARCH(("URGENTE"),(K981))))</formula>
    </cfRule>
  </conditionalFormatting>
  <conditionalFormatting sqref="K981">
    <cfRule type="containsText" dxfId="1884" priority="5749" operator="containsText" text="URGENTE">
      <formula>NOT(ISERROR(SEARCH(("URGENTE"),(K981))))</formula>
    </cfRule>
  </conditionalFormatting>
  <conditionalFormatting sqref="K981">
    <cfRule type="containsText" dxfId="1883" priority="5750" operator="containsText" text="URGENTE">
      <formula>NOT(ISERROR(SEARCH(("URGENTE"),(K981))))</formula>
    </cfRule>
  </conditionalFormatting>
  <conditionalFormatting sqref="K981">
    <cfRule type="containsText" dxfId="1882" priority="5751" operator="containsText" text="ENCERRADO">
      <formula>NOT(ISERROR(SEARCH(("ENCERRADO"),(K981))))</formula>
    </cfRule>
  </conditionalFormatting>
  <conditionalFormatting sqref="K981">
    <cfRule type="containsText" dxfId="1881" priority="5752" operator="containsText" text="PROVIDÊNCIAS">
      <formula>NOT(ISERROR(SEARCH(("PROVIDÊNCIAS"),(K981))))</formula>
    </cfRule>
  </conditionalFormatting>
  <conditionalFormatting sqref="K981">
    <cfRule type="containsText" dxfId="1880" priority="5753" operator="containsText" text="URGENTE">
      <formula>NOT(ISERROR(SEARCH(("URGENTE"),(K981))))</formula>
    </cfRule>
  </conditionalFormatting>
  <conditionalFormatting sqref="K981">
    <cfRule type="containsText" dxfId="1879" priority="5754" operator="containsText" text="VIGENTE">
      <formula>NOT(ISERROR(SEARCH(("VIGENTE"),(K981))))</formula>
    </cfRule>
  </conditionalFormatting>
  <conditionalFormatting sqref="K980">
    <cfRule type="containsText" dxfId="1878" priority="5755" operator="containsText" text="URGENTE">
      <formula>NOT(ISERROR(SEARCH(("URGENTE"),(K980))))</formula>
    </cfRule>
  </conditionalFormatting>
  <conditionalFormatting sqref="K980">
    <cfRule type="containsText" dxfId="1877" priority="5756" operator="containsText" text="URGENTE">
      <formula>NOT(ISERROR(SEARCH(("URGENTE"),(K980))))</formula>
    </cfRule>
  </conditionalFormatting>
  <conditionalFormatting sqref="K980">
    <cfRule type="containsText" dxfId="1876" priority="5757" operator="containsText" text="URGENTE">
      <formula>NOT(ISERROR(SEARCH(("URGENTE"),(K980))))</formula>
    </cfRule>
  </conditionalFormatting>
  <conditionalFormatting sqref="K980">
    <cfRule type="containsText" dxfId="1875" priority="5758" operator="containsText" text="ENCERRADO">
      <formula>NOT(ISERROR(SEARCH(("ENCERRADO"),(K980))))</formula>
    </cfRule>
  </conditionalFormatting>
  <conditionalFormatting sqref="K980">
    <cfRule type="containsText" dxfId="1874" priority="5759" operator="containsText" text="PROVIDÊNCIAS">
      <formula>NOT(ISERROR(SEARCH(("PROVIDÊNCIAS"),(K980))))</formula>
    </cfRule>
  </conditionalFormatting>
  <conditionalFormatting sqref="K980">
    <cfRule type="containsText" dxfId="1873" priority="5760" operator="containsText" text="URGENTE">
      <formula>NOT(ISERROR(SEARCH(("URGENTE"),(K980))))</formula>
    </cfRule>
  </conditionalFormatting>
  <conditionalFormatting sqref="K980">
    <cfRule type="containsText" dxfId="1872" priority="5761" operator="containsText" text="VIGENTE">
      <formula>NOT(ISERROR(SEARCH(("VIGENTE"),(K980))))</formula>
    </cfRule>
  </conditionalFormatting>
  <conditionalFormatting sqref="K949">
    <cfRule type="containsText" dxfId="1871" priority="5762" operator="containsText" text="URGENTE">
      <formula>NOT(ISERROR(SEARCH(("URGENTE"),(K949))))</formula>
    </cfRule>
  </conditionalFormatting>
  <conditionalFormatting sqref="K949">
    <cfRule type="containsText" dxfId="1870" priority="5763" operator="containsText" text="URGENTE">
      <formula>NOT(ISERROR(SEARCH(("URGENTE"),(K949))))</formula>
    </cfRule>
  </conditionalFormatting>
  <conditionalFormatting sqref="K949">
    <cfRule type="containsText" dxfId="1869" priority="5764" operator="containsText" text="URGENTE">
      <formula>NOT(ISERROR(SEARCH(("URGENTE"),(K949))))</formula>
    </cfRule>
  </conditionalFormatting>
  <conditionalFormatting sqref="K949">
    <cfRule type="containsText" dxfId="1868" priority="5765" operator="containsText" text="ENCERRADO">
      <formula>NOT(ISERROR(SEARCH(("ENCERRADO"),(K949))))</formula>
    </cfRule>
  </conditionalFormatting>
  <conditionalFormatting sqref="K949">
    <cfRule type="containsText" dxfId="1867" priority="5766" operator="containsText" text="PROVIDÊNCIAS">
      <formula>NOT(ISERROR(SEARCH(("PROVIDÊNCIAS"),(K949))))</formula>
    </cfRule>
  </conditionalFormatting>
  <conditionalFormatting sqref="K949">
    <cfRule type="containsText" dxfId="1866" priority="5767" operator="containsText" text="URGENTE">
      <formula>NOT(ISERROR(SEARCH(("URGENTE"),(K949))))</formula>
    </cfRule>
  </conditionalFormatting>
  <conditionalFormatting sqref="K949">
    <cfRule type="containsText" dxfId="1865" priority="5768" operator="containsText" text="VIGENTE">
      <formula>NOT(ISERROR(SEARCH(("VIGENTE"),(K949))))</formula>
    </cfRule>
  </conditionalFormatting>
  <conditionalFormatting sqref="K1096:K1098">
    <cfRule type="containsText" dxfId="1864" priority="5769" operator="containsText" text="URGENTE">
      <formula>NOT(ISERROR(SEARCH(("URGENTE"),(K1096))))</formula>
    </cfRule>
  </conditionalFormatting>
  <conditionalFormatting sqref="K1096:K1098">
    <cfRule type="containsText" dxfId="1863" priority="5770" operator="containsText" text="URGENTE">
      <formula>NOT(ISERROR(SEARCH(("URGENTE"),(K1096))))</formula>
    </cfRule>
  </conditionalFormatting>
  <conditionalFormatting sqref="K1096:K1098">
    <cfRule type="containsText" dxfId="1862" priority="5771" operator="containsText" text="URGENTE">
      <formula>NOT(ISERROR(SEARCH(("URGENTE"),(K1096))))</formula>
    </cfRule>
  </conditionalFormatting>
  <conditionalFormatting sqref="K1096:K1098">
    <cfRule type="containsText" dxfId="1861" priority="5772" operator="containsText" text="ENCERRADO">
      <formula>NOT(ISERROR(SEARCH(("ENCERRADO"),(K1096))))</formula>
    </cfRule>
  </conditionalFormatting>
  <conditionalFormatting sqref="K1096:K1098">
    <cfRule type="containsText" dxfId="1860" priority="5773" operator="containsText" text="PROVIDÊNCIAS">
      <formula>NOT(ISERROR(SEARCH(("PROVIDÊNCIAS"),(K1096))))</formula>
    </cfRule>
  </conditionalFormatting>
  <conditionalFormatting sqref="K1096:K1098">
    <cfRule type="containsText" dxfId="1859" priority="5774" operator="containsText" text="URGENTE">
      <formula>NOT(ISERROR(SEARCH(("URGENTE"),(K1096))))</formula>
    </cfRule>
  </conditionalFormatting>
  <conditionalFormatting sqref="K1096:K1098">
    <cfRule type="containsText" dxfId="1858" priority="5775" operator="containsText" text="VIGENTE">
      <formula>NOT(ISERROR(SEARCH(("VIGENTE"),(K1096))))</formula>
    </cfRule>
  </conditionalFormatting>
  <conditionalFormatting sqref="K694:K696">
    <cfRule type="containsText" dxfId="1857" priority="5776" operator="containsText" text="VIGENTE">
      <formula>NOT(ISERROR(SEARCH(("VIGENTE"),(K694))))</formula>
    </cfRule>
  </conditionalFormatting>
  <conditionalFormatting sqref="K694:K696">
    <cfRule type="containsText" dxfId="1856" priority="5777" operator="containsText" text="URGENTE">
      <formula>NOT(ISERROR(SEARCH(("URGENTE"),(K694))))</formula>
    </cfRule>
  </conditionalFormatting>
  <conditionalFormatting sqref="K694:K696">
    <cfRule type="containsText" dxfId="1855" priority="5778" operator="containsText" text="PROVIDÊNCIAS">
      <formula>NOT(ISERROR(SEARCH(("PROVIDÊNCIAS"),(K694))))</formula>
    </cfRule>
  </conditionalFormatting>
  <conditionalFormatting sqref="K694:K696">
    <cfRule type="containsText" dxfId="1854" priority="5779" operator="containsText" text="ENCERRADO">
      <formula>NOT(ISERROR(SEARCH(("ENCERRADO"),(K694))))</formula>
    </cfRule>
  </conditionalFormatting>
  <conditionalFormatting sqref="K694:K696">
    <cfRule type="containsText" dxfId="1853" priority="5780" operator="containsText" text="URGENTE">
      <formula>NOT(ISERROR(SEARCH(("URGENTE"),(K694))))</formula>
    </cfRule>
  </conditionalFormatting>
  <conditionalFormatting sqref="K694:K696">
    <cfRule type="containsText" dxfId="1852" priority="5781" operator="containsText" text="URGENTE">
      <formula>NOT(ISERROR(SEARCH(("URGENTE"),(K694))))</formula>
    </cfRule>
  </conditionalFormatting>
  <conditionalFormatting sqref="K694:K696">
    <cfRule type="containsText" dxfId="1851" priority="5782" operator="containsText" text="URGENTE">
      <formula>NOT(ISERROR(SEARCH(("URGENTE"),(K694))))</formula>
    </cfRule>
  </conditionalFormatting>
  <conditionalFormatting sqref="K551">
    <cfRule type="containsText" dxfId="1850" priority="5783" operator="containsText" text="VIGENTE">
      <formula>NOT(ISERROR(SEARCH(("VIGENTE"),(K551))))</formula>
    </cfRule>
  </conditionalFormatting>
  <conditionalFormatting sqref="K551">
    <cfRule type="containsText" dxfId="1849" priority="5784" operator="containsText" text="URGENTE">
      <formula>NOT(ISERROR(SEARCH(("URGENTE"),(K551))))</formula>
    </cfRule>
  </conditionalFormatting>
  <conditionalFormatting sqref="K551">
    <cfRule type="containsText" dxfId="1848" priority="5785" operator="containsText" text="PROVIDÊNCIAS">
      <formula>NOT(ISERROR(SEARCH(("PROVIDÊNCIAS"),(K551))))</formula>
    </cfRule>
  </conditionalFormatting>
  <conditionalFormatting sqref="K551">
    <cfRule type="containsText" dxfId="1847" priority="5786" operator="containsText" text="ENCERRADO">
      <formula>NOT(ISERROR(SEARCH(("ENCERRADO"),(K551))))</formula>
    </cfRule>
  </conditionalFormatting>
  <conditionalFormatting sqref="K551">
    <cfRule type="containsText" dxfId="1846" priority="5787" operator="containsText" text="URGENTE">
      <formula>NOT(ISERROR(SEARCH(("URGENTE"),(K551))))</formula>
    </cfRule>
  </conditionalFormatting>
  <conditionalFormatting sqref="K551">
    <cfRule type="containsText" dxfId="1845" priority="5788" operator="containsText" text="URGENTE">
      <formula>NOT(ISERROR(SEARCH(("URGENTE"),(K551))))</formula>
    </cfRule>
  </conditionalFormatting>
  <conditionalFormatting sqref="K551">
    <cfRule type="containsText" dxfId="1844" priority="5789" operator="containsText" text="URGENTE">
      <formula>NOT(ISERROR(SEARCH(("URGENTE"),(K551))))</formula>
    </cfRule>
  </conditionalFormatting>
  <conditionalFormatting sqref="K960 K992:K993">
    <cfRule type="containsText" dxfId="1843" priority="5790" operator="containsText" text="VIGENTE">
      <formula>NOT(ISERROR(SEARCH(("VIGENTE"),(K960))))</formula>
    </cfRule>
  </conditionalFormatting>
  <conditionalFormatting sqref="K960 K992:K993">
    <cfRule type="containsText" dxfId="1842" priority="5791" operator="containsText" text="URGENTE">
      <formula>NOT(ISERROR(SEARCH(("URGENTE"),(K960))))</formula>
    </cfRule>
  </conditionalFormatting>
  <conditionalFormatting sqref="K960 K992:K993">
    <cfRule type="containsText" dxfId="1841" priority="5792" operator="containsText" text="PROVIDÊNCIAS">
      <formula>NOT(ISERROR(SEARCH(("PROVIDÊNCIAS"),(K960))))</formula>
    </cfRule>
  </conditionalFormatting>
  <conditionalFormatting sqref="K960 K992:K993">
    <cfRule type="containsText" dxfId="1840" priority="5793" operator="containsText" text="ENCERRADO">
      <formula>NOT(ISERROR(SEARCH(("ENCERRADO"),(K960))))</formula>
    </cfRule>
  </conditionalFormatting>
  <conditionalFormatting sqref="K960 K992:K993">
    <cfRule type="containsText" dxfId="1839" priority="5794" operator="containsText" text="URGENTE">
      <formula>NOT(ISERROR(SEARCH(("URGENTE"),(K960))))</formula>
    </cfRule>
  </conditionalFormatting>
  <conditionalFormatting sqref="K960 K992:K993">
    <cfRule type="containsText" dxfId="1838" priority="5795" operator="containsText" text="URGENTE">
      <formula>NOT(ISERROR(SEARCH(("URGENTE"),(K960))))</formula>
    </cfRule>
  </conditionalFormatting>
  <conditionalFormatting sqref="K960 K992:K993">
    <cfRule type="containsText" dxfId="1837" priority="5796" operator="containsText" text="URGENTE">
      <formula>NOT(ISERROR(SEARCH(("URGENTE"),(K960))))</formula>
    </cfRule>
  </conditionalFormatting>
  <conditionalFormatting sqref="K876:K877">
    <cfRule type="containsText" dxfId="1836" priority="5797" operator="containsText" text="VIGENTE">
      <formula>NOT(ISERROR(SEARCH(("VIGENTE"),(K876))))</formula>
    </cfRule>
  </conditionalFormatting>
  <conditionalFormatting sqref="K876:K877">
    <cfRule type="containsText" dxfId="1835" priority="5798" operator="containsText" text="URGENTE">
      <formula>NOT(ISERROR(SEARCH(("URGENTE"),(K876))))</formula>
    </cfRule>
  </conditionalFormatting>
  <conditionalFormatting sqref="K876:K877">
    <cfRule type="containsText" dxfId="1834" priority="5799" operator="containsText" text="PROVIDÊNCIAS">
      <formula>NOT(ISERROR(SEARCH(("PROVIDÊNCIAS"),(K876))))</formula>
    </cfRule>
  </conditionalFormatting>
  <conditionalFormatting sqref="K876:K877">
    <cfRule type="containsText" dxfId="1833" priority="5800" operator="containsText" text="ENCERRADO">
      <formula>NOT(ISERROR(SEARCH(("ENCERRADO"),(K876))))</formula>
    </cfRule>
  </conditionalFormatting>
  <conditionalFormatting sqref="K876:K877">
    <cfRule type="containsText" dxfId="1832" priority="5801" operator="containsText" text="URGENTE">
      <formula>NOT(ISERROR(SEARCH(("URGENTE"),(K876))))</formula>
    </cfRule>
  </conditionalFormatting>
  <conditionalFormatting sqref="K876:K877">
    <cfRule type="containsText" dxfId="1831" priority="5802" operator="containsText" text="URGENTE">
      <formula>NOT(ISERROR(SEARCH(("URGENTE"),(K876))))</formula>
    </cfRule>
  </conditionalFormatting>
  <conditionalFormatting sqref="K876:K877">
    <cfRule type="containsText" dxfId="1830" priority="5803" operator="containsText" text="URGENTE">
      <formula>NOT(ISERROR(SEARCH(("URGENTE"),(K876))))</formula>
    </cfRule>
  </conditionalFormatting>
  <conditionalFormatting sqref="K449:K450">
    <cfRule type="containsText" dxfId="1829" priority="5804" operator="containsText" text="VIGENTE">
      <formula>NOT(ISERROR(SEARCH(("VIGENTE"),(K449))))</formula>
    </cfRule>
  </conditionalFormatting>
  <conditionalFormatting sqref="K449:K450">
    <cfRule type="containsText" dxfId="1828" priority="5805" operator="containsText" text="URGENTE">
      <formula>NOT(ISERROR(SEARCH(("URGENTE"),(K449))))</formula>
    </cfRule>
  </conditionalFormatting>
  <conditionalFormatting sqref="K449:K450">
    <cfRule type="containsText" dxfId="1827" priority="5806" operator="containsText" text="PROVIDÊNCIAS">
      <formula>NOT(ISERROR(SEARCH(("PROVIDÊNCIAS"),(K449))))</formula>
    </cfRule>
  </conditionalFormatting>
  <conditionalFormatting sqref="K449:K450">
    <cfRule type="containsText" dxfId="1826" priority="5807" operator="containsText" text="ENCERRADO">
      <formula>NOT(ISERROR(SEARCH(("ENCERRADO"),(K449))))</formula>
    </cfRule>
  </conditionalFormatting>
  <conditionalFormatting sqref="K449:K450">
    <cfRule type="containsText" dxfId="1825" priority="5808" operator="containsText" text="URGENTE">
      <formula>NOT(ISERROR(SEARCH(("URGENTE"),(K449))))</formula>
    </cfRule>
  </conditionalFormatting>
  <conditionalFormatting sqref="K449:K450">
    <cfRule type="containsText" dxfId="1824" priority="5809" operator="containsText" text="URGENTE">
      <formula>NOT(ISERROR(SEARCH(("URGENTE"),(K449))))</formula>
    </cfRule>
  </conditionalFormatting>
  <conditionalFormatting sqref="K449:K450">
    <cfRule type="containsText" dxfId="1823" priority="5810" operator="containsText" text="URGENTE">
      <formula>NOT(ISERROR(SEARCH(("URGENTE"),(K449))))</formula>
    </cfRule>
  </conditionalFormatting>
  <conditionalFormatting sqref="K257">
    <cfRule type="containsText" dxfId="1822" priority="5811" operator="containsText" text="URGENTE">
      <formula>NOT(ISERROR(SEARCH(("URGENTE"),(K257))))</formula>
    </cfRule>
  </conditionalFormatting>
  <conditionalFormatting sqref="K257">
    <cfRule type="containsText" dxfId="1821" priority="5812" operator="containsText" text="URGENTE">
      <formula>NOT(ISERROR(SEARCH(("URGENTE"),(K257))))</formula>
    </cfRule>
  </conditionalFormatting>
  <conditionalFormatting sqref="K257">
    <cfRule type="containsText" dxfId="1820" priority="5813" operator="containsText" text="URGENTE">
      <formula>NOT(ISERROR(SEARCH(("URGENTE"),(K257))))</formula>
    </cfRule>
  </conditionalFormatting>
  <conditionalFormatting sqref="K257">
    <cfRule type="containsText" dxfId="1819" priority="5814" operator="containsText" text="ENCERRADO">
      <formula>NOT(ISERROR(SEARCH(("ENCERRADO"),(K257))))</formula>
    </cfRule>
  </conditionalFormatting>
  <conditionalFormatting sqref="K257">
    <cfRule type="containsText" dxfId="1818" priority="5815" operator="containsText" text="PROVIDÊNCIAS">
      <formula>NOT(ISERROR(SEARCH(("PROVIDÊNCIAS"),(K257))))</formula>
    </cfRule>
  </conditionalFormatting>
  <conditionalFormatting sqref="K257">
    <cfRule type="containsText" dxfId="1817" priority="5816" operator="containsText" text="URGENTE">
      <formula>NOT(ISERROR(SEARCH(("URGENTE"),(K257))))</formula>
    </cfRule>
  </conditionalFormatting>
  <conditionalFormatting sqref="K257">
    <cfRule type="containsText" dxfId="1816" priority="5817" operator="containsText" text="VIGENTE">
      <formula>NOT(ISERROR(SEARCH(("VIGENTE"),(K257))))</formula>
    </cfRule>
  </conditionalFormatting>
  <conditionalFormatting sqref="K806">
    <cfRule type="containsText" dxfId="1815" priority="5818" operator="containsText" text="URGENTE">
      <formula>NOT(ISERROR(SEARCH(("URGENTE"),(K806))))</formula>
    </cfRule>
  </conditionalFormatting>
  <conditionalFormatting sqref="K806">
    <cfRule type="containsText" dxfId="1814" priority="5819" operator="containsText" text="URGENTE">
      <formula>NOT(ISERROR(SEARCH(("URGENTE"),(K806))))</formula>
    </cfRule>
  </conditionalFormatting>
  <conditionalFormatting sqref="K806">
    <cfRule type="containsText" dxfId="1813" priority="5820" operator="containsText" text="URGENTE">
      <formula>NOT(ISERROR(SEARCH(("URGENTE"),(K806))))</formula>
    </cfRule>
  </conditionalFormatting>
  <conditionalFormatting sqref="K806">
    <cfRule type="containsText" dxfId="1812" priority="5821" operator="containsText" text="ENCERRADO">
      <formula>NOT(ISERROR(SEARCH(("ENCERRADO"),(K806))))</formula>
    </cfRule>
  </conditionalFormatting>
  <conditionalFormatting sqref="K806">
    <cfRule type="containsText" dxfId="1811" priority="5822" operator="containsText" text="PROVIDÊNCIAS">
      <formula>NOT(ISERROR(SEARCH(("PROVIDÊNCIAS"),(K806))))</formula>
    </cfRule>
  </conditionalFormatting>
  <conditionalFormatting sqref="K806">
    <cfRule type="containsText" dxfId="1810" priority="5823" operator="containsText" text="URGENTE">
      <formula>NOT(ISERROR(SEARCH(("URGENTE"),(K806))))</formula>
    </cfRule>
  </conditionalFormatting>
  <conditionalFormatting sqref="K806">
    <cfRule type="containsText" dxfId="1809" priority="5824" operator="containsText" text="VIGENTE">
      <formula>NOT(ISERROR(SEARCH(("VIGENTE"),(K806))))</formula>
    </cfRule>
  </conditionalFormatting>
  <conditionalFormatting sqref="K875">
    <cfRule type="containsText" dxfId="1808" priority="5825" operator="containsText" text="URGENTE">
      <formula>NOT(ISERROR(SEARCH(("URGENTE"),(K875))))</formula>
    </cfRule>
  </conditionalFormatting>
  <conditionalFormatting sqref="K875">
    <cfRule type="containsText" dxfId="1807" priority="5826" operator="containsText" text="URGENTE">
      <formula>NOT(ISERROR(SEARCH(("URGENTE"),(K875))))</formula>
    </cfRule>
  </conditionalFormatting>
  <conditionalFormatting sqref="K875">
    <cfRule type="containsText" dxfId="1806" priority="5827" operator="containsText" text="URGENTE">
      <formula>NOT(ISERROR(SEARCH(("URGENTE"),(K875))))</formula>
    </cfRule>
  </conditionalFormatting>
  <conditionalFormatting sqref="K875">
    <cfRule type="containsText" dxfId="1805" priority="5828" operator="containsText" text="ENCERRADO">
      <formula>NOT(ISERROR(SEARCH(("ENCERRADO"),(K875))))</formula>
    </cfRule>
  </conditionalFormatting>
  <conditionalFormatting sqref="K875">
    <cfRule type="containsText" dxfId="1804" priority="5829" operator="containsText" text="PROVIDÊNCIAS">
      <formula>NOT(ISERROR(SEARCH(("PROVIDÊNCIAS"),(K875))))</formula>
    </cfRule>
  </conditionalFormatting>
  <conditionalFormatting sqref="K875">
    <cfRule type="containsText" dxfId="1803" priority="5830" operator="containsText" text="URGENTE">
      <formula>NOT(ISERROR(SEARCH(("URGENTE"),(K875))))</formula>
    </cfRule>
  </conditionalFormatting>
  <conditionalFormatting sqref="K875">
    <cfRule type="containsText" dxfId="1802" priority="5831" operator="containsText" text="VIGENTE">
      <formula>NOT(ISERROR(SEARCH(("VIGENTE"),(K875))))</formula>
    </cfRule>
  </conditionalFormatting>
  <conditionalFormatting sqref="K923:K924">
    <cfRule type="containsText" dxfId="1801" priority="5832" operator="containsText" text="VIGENTE">
      <formula>NOT(ISERROR(SEARCH(("VIGENTE"),(K923))))</formula>
    </cfRule>
  </conditionalFormatting>
  <conditionalFormatting sqref="K923:K924">
    <cfRule type="containsText" dxfId="1800" priority="5833" operator="containsText" text="URGENTE">
      <formula>NOT(ISERROR(SEARCH(("URGENTE"),(K923))))</formula>
    </cfRule>
  </conditionalFormatting>
  <conditionalFormatting sqref="K923:K924">
    <cfRule type="containsText" dxfId="1799" priority="5834" operator="containsText" text="PROVIDÊNCIAS">
      <formula>NOT(ISERROR(SEARCH(("PROVIDÊNCIAS"),(K923))))</formula>
    </cfRule>
  </conditionalFormatting>
  <conditionalFormatting sqref="K923:K924">
    <cfRule type="containsText" dxfId="1798" priority="5835" operator="containsText" text="ENCERRADO">
      <formula>NOT(ISERROR(SEARCH(("ENCERRADO"),(K923))))</formula>
    </cfRule>
  </conditionalFormatting>
  <conditionalFormatting sqref="K923:K924">
    <cfRule type="containsText" dxfId="1797" priority="5836" operator="containsText" text="URGENTE">
      <formula>NOT(ISERROR(SEARCH(("URGENTE"),(K923))))</formula>
    </cfRule>
  </conditionalFormatting>
  <conditionalFormatting sqref="K923:K924">
    <cfRule type="containsText" dxfId="1796" priority="5837" operator="containsText" text="URGENTE">
      <formula>NOT(ISERROR(SEARCH(("URGENTE"),(K923))))</formula>
    </cfRule>
  </conditionalFormatting>
  <conditionalFormatting sqref="K923:K924">
    <cfRule type="containsText" dxfId="1795" priority="5838" operator="containsText" text="URGENTE">
      <formula>NOT(ISERROR(SEARCH(("URGENTE"),(K923))))</formula>
    </cfRule>
  </conditionalFormatting>
  <conditionalFormatting sqref="K808">
    <cfRule type="containsText" dxfId="1794" priority="5839" operator="containsText" text="URGENTE">
      <formula>NOT(ISERROR(SEARCH(("URGENTE"),(K808))))</formula>
    </cfRule>
  </conditionalFormatting>
  <conditionalFormatting sqref="K808">
    <cfRule type="containsText" dxfId="1793" priority="5840" operator="containsText" text="URGENTE">
      <formula>NOT(ISERROR(SEARCH(("URGENTE"),(K808))))</formula>
    </cfRule>
  </conditionalFormatting>
  <conditionalFormatting sqref="K808">
    <cfRule type="containsText" dxfId="1792" priority="5841" operator="containsText" text="URGENTE">
      <formula>NOT(ISERROR(SEARCH(("URGENTE"),(K808))))</formula>
    </cfRule>
  </conditionalFormatting>
  <conditionalFormatting sqref="K808">
    <cfRule type="containsText" dxfId="1791" priority="5842" operator="containsText" text="ENCERRADO">
      <formula>NOT(ISERROR(SEARCH(("ENCERRADO"),(K808))))</formula>
    </cfRule>
  </conditionalFormatting>
  <conditionalFormatting sqref="K808">
    <cfRule type="containsText" dxfId="1790" priority="5843" operator="containsText" text="PROVIDÊNCIAS">
      <formula>NOT(ISERROR(SEARCH(("PROVIDÊNCIAS"),(K808))))</formula>
    </cfRule>
  </conditionalFormatting>
  <conditionalFormatting sqref="K808">
    <cfRule type="containsText" dxfId="1789" priority="5844" operator="containsText" text="URGENTE">
      <formula>NOT(ISERROR(SEARCH(("URGENTE"),(K808))))</formula>
    </cfRule>
  </conditionalFormatting>
  <conditionalFormatting sqref="K808">
    <cfRule type="containsText" dxfId="1788" priority="5845" operator="containsText" text="VIGENTE">
      <formula>NOT(ISERROR(SEARCH(("VIGENTE"),(K808))))</formula>
    </cfRule>
  </conditionalFormatting>
  <conditionalFormatting sqref="K991">
    <cfRule type="containsText" dxfId="1787" priority="5846" operator="containsText" text="URGENTE">
      <formula>NOT(ISERROR(SEARCH(("URGENTE"),(K991))))</formula>
    </cfRule>
  </conditionalFormatting>
  <conditionalFormatting sqref="K991">
    <cfRule type="containsText" dxfId="1786" priority="5847" operator="containsText" text="URGENTE">
      <formula>NOT(ISERROR(SEARCH(("URGENTE"),(K991))))</formula>
    </cfRule>
  </conditionalFormatting>
  <conditionalFormatting sqref="K991">
    <cfRule type="containsText" dxfId="1785" priority="5848" operator="containsText" text="URGENTE">
      <formula>NOT(ISERROR(SEARCH(("URGENTE"),(K991))))</formula>
    </cfRule>
  </conditionalFormatting>
  <conditionalFormatting sqref="K991">
    <cfRule type="containsText" dxfId="1784" priority="5849" operator="containsText" text="ENCERRADO">
      <formula>NOT(ISERROR(SEARCH(("ENCERRADO"),(K991))))</formula>
    </cfRule>
  </conditionalFormatting>
  <conditionalFormatting sqref="K991">
    <cfRule type="containsText" dxfId="1783" priority="5850" operator="containsText" text="PROVIDÊNCIAS">
      <formula>NOT(ISERROR(SEARCH(("PROVIDÊNCIAS"),(K991))))</formula>
    </cfRule>
  </conditionalFormatting>
  <conditionalFormatting sqref="K991">
    <cfRule type="containsText" dxfId="1782" priority="5851" operator="containsText" text="URGENTE">
      <formula>NOT(ISERROR(SEARCH(("URGENTE"),(K991))))</formula>
    </cfRule>
  </conditionalFormatting>
  <conditionalFormatting sqref="K991">
    <cfRule type="containsText" dxfId="1781" priority="5852" operator="containsText" text="VIGENTE">
      <formula>NOT(ISERROR(SEARCH(("VIGENTE"),(K991))))</formula>
    </cfRule>
  </conditionalFormatting>
  <conditionalFormatting sqref="K1038:L1038">
    <cfRule type="containsText" dxfId="1780" priority="5853" operator="containsText" text="URGENTE">
      <formula>NOT(ISERROR(SEARCH(("URGENTE"),(K1038))))</formula>
    </cfRule>
  </conditionalFormatting>
  <conditionalFormatting sqref="K1038:L1038">
    <cfRule type="containsText" dxfId="1779" priority="5854" operator="containsText" text="URGENTE">
      <formula>NOT(ISERROR(SEARCH(("URGENTE"),(K1038))))</formula>
    </cfRule>
  </conditionalFormatting>
  <conditionalFormatting sqref="K1038:L1038">
    <cfRule type="containsText" dxfId="1778" priority="5855" operator="containsText" text="URGENTE">
      <formula>NOT(ISERROR(SEARCH(("URGENTE"),(K1038))))</formula>
    </cfRule>
  </conditionalFormatting>
  <conditionalFormatting sqref="K1038:L1038">
    <cfRule type="containsText" dxfId="1777" priority="5856" operator="containsText" text="ENCERRADO">
      <formula>NOT(ISERROR(SEARCH(("ENCERRADO"),(K1038))))</formula>
    </cfRule>
  </conditionalFormatting>
  <conditionalFormatting sqref="K1038:L1038">
    <cfRule type="containsText" dxfId="1776" priority="5857" operator="containsText" text="PROVIDÊNCIAS">
      <formula>NOT(ISERROR(SEARCH(("PROVIDÊNCIAS"),(K1038))))</formula>
    </cfRule>
  </conditionalFormatting>
  <conditionalFormatting sqref="K1038:L1038">
    <cfRule type="containsText" dxfId="1775" priority="5858" operator="containsText" text="URGENTE">
      <formula>NOT(ISERROR(SEARCH(("URGENTE"),(K1038))))</formula>
    </cfRule>
  </conditionalFormatting>
  <conditionalFormatting sqref="K1038:L1038">
    <cfRule type="containsText" dxfId="1774" priority="5859" operator="containsText" text="VIGENTE">
      <formula>NOT(ISERROR(SEARCH(("VIGENTE"),(K1038))))</formula>
    </cfRule>
  </conditionalFormatting>
  <conditionalFormatting sqref="K874">
    <cfRule type="containsText" dxfId="1773" priority="5860" operator="containsText" text="URGENTE">
      <formula>NOT(ISERROR(SEARCH(("URGENTE"),(K874))))</formula>
    </cfRule>
  </conditionalFormatting>
  <conditionalFormatting sqref="K874">
    <cfRule type="containsText" dxfId="1772" priority="5861" operator="containsText" text="URGENTE">
      <formula>NOT(ISERROR(SEARCH(("URGENTE"),(K874))))</formula>
    </cfRule>
  </conditionalFormatting>
  <conditionalFormatting sqref="K874">
    <cfRule type="containsText" dxfId="1771" priority="5862" operator="containsText" text="URGENTE">
      <formula>NOT(ISERROR(SEARCH(("URGENTE"),(K874))))</formula>
    </cfRule>
  </conditionalFormatting>
  <conditionalFormatting sqref="K874">
    <cfRule type="containsText" dxfId="1770" priority="5863" operator="containsText" text="ENCERRADO">
      <formula>NOT(ISERROR(SEARCH(("ENCERRADO"),(K874))))</formula>
    </cfRule>
  </conditionalFormatting>
  <conditionalFormatting sqref="K874">
    <cfRule type="containsText" dxfId="1769" priority="5864" operator="containsText" text="PROVIDÊNCIAS">
      <formula>NOT(ISERROR(SEARCH(("PROVIDÊNCIAS"),(K874))))</formula>
    </cfRule>
  </conditionalFormatting>
  <conditionalFormatting sqref="K874">
    <cfRule type="containsText" dxfId="1768" priority="5865" operator="containsText" text="URGENTE">
      <formula>NOT(ISERROR(SEARCH(("URGENTE"),(K874))))</formula>
    </cfRule>
  </conditionalFormatting>
  <conditionalFormatting sqref="K874">
    <cfRule type="containsText" dxfId="1767" priority="5866" operator="containsText" text="VIGENTE">
      <formula>NOT(ISERROR(SEARCH(("VIGENTE"),(K874))))</formula>
    </cfRule>
  </conditionalFormatting>
  <conditionalFormatting sqref="K878">
    <cfRule type="containsText" dxfId="1766" priority="5867" operator="containsText" text="URGENTE">
      <formula>NOT(ISERROR(SEARCH(("URGENTE"),(K878))))</formula>
    </cfRule>
  </conditionalFormatting>
  <conditionalFormatting sqref="K878">
    <cfRule type="containsText" dxfId="1765" priority="5868" operator="containsText" text="URGENTE">
      <formula>NOT(ISERROR(SEARCH(("URGENTE"),(K878))))</formula>
    </cfRule>
  </conditionalFormatting>
  <conditionalFormatting sqref="K878">
    <cfRule type="containsText" dxfId="1764" priority="5869" operator="containsText" text="URGENTE">
      <formula>NOT(ISERROR(SEARCH(("URGENTE"),(K878))))</formula>
    </cfRule>
  </conditionalFormatting>
  <conditionalFormatting sqref="K878">
    <cfRule type="containsText" dxfId="1763" priority="5870" operator="containsText" text="ENCERRADO">
      <formula>NOT(ISERROR(SEARCH(("ENCERRADO"),(K878))))</formula>
    </cfRule>
  </conditionalFormatting>
  <conditionalFormatting sqref="K878">
    <cfRule type="containsText" dxfId="1762" priority="5871" operator="containsText" text="PROVIDÊNCIAS">
      <formula>NOT(ISERROR(SEARCH(("PROVIDÊNCIAS"),(K878))))</formula>
    </cfRule>
  </conditionalFormatting>
  <conditionalFormatting sqref="K878">
    <cfRule type="containsText" dxfId="1761" priority="5872" operator="containsText" text="URGENTE">
      <formula>NOT(ISERROR(SEARCH(("URGENTE"),(K878))))</formula>
    </cfRule>
  </conditionalFormatting>
  <conditionalFormatting sqref="K878">
    <cfRule type="containsText" dxfId="1760" priority="5873" operator="containsText" text="VIGENTE">
      <formula>NOT(ISERROR(SEARCH(("VIGENTE"),(K878))))</formula>
    </cfRule>
  </conditionalFormatting>
  <conditionalFormatting sqref="K858">
    <cfRule type="containsText" dxfId="1759" priority="5874" operator="containsText" text="URGENTE">
      <formula>NOT(ISERROR(SEARCH(("URGENTE"),(K858))))</formula>
    </cfRule>
  </conditionalFormatting>
  <conditionalFormatting sqref="K858">
    <cfRule type="containsText" dxfId="1758" priority="5875" operator="containsText" text="URGENTE">
      <formula>NOT(ISERROR(SEARCH(("URGENTE"),(K858))))</formula>
    </cfRule>
  </conditionalFormatting>
  <conditionalFormatting sqref="K858">
    <cfRule type="containsText" dxfId="1757" priority="5876" operator="containsText" text="URGENTE">
      <formula>NOT(ISERROR(SEARCH(("URGENTE"),(K858))))</formula>
    </cfRule>
  </conditionalFormatting>
  <conditionalFormatting sqref="K858">
    <cfRule type="containsText" dxfId="1756" priority="5877" operator="containsText" text="ENCERRADO">
      <formula>NOT(ISERROR(SEARCH(("ENCERRADO"),(K858))))</formula>
    </cfRule>
  </conditionalFormatting>
  <conditionalFormatting sqref="K858">
    <cfRule type="containsText" dxfId="1755" priority="5878" operator="containsText" text="PROVIDÊNCIAS">
      <formula>NOT(ISERROR(SEARCH(("PROVIDÊNCIAS"),(K858))))</formula>
    </cfRule>
  </conditionalFormatting>
  <conditionalFormatting sqref="K858">
    <cfRule type="containsText" dxfId="1754" priority="5879" operator="containsText" text="URGENTE">
      <formula>NOT(ISERROR(SEARCH(("URGENTE"),(K858))))</formula>
    </cfRule>
  </conditionalFormatting>
  <conditionalFormatting sqref="K858">
    <cfRule type="containsText" dxfId="1753" priority="5880" operator="containsText" text="VIGENTE">
      <formula>NOT(ISERROR(SEARCH(("VIGENTE"),(K858))))</formula>
    </cfRule>
  </conditionalFormatting>
  <conditionalFormatting sqref="K743:K744">
    <cfRule type="containsText" dxfId="1752" priority="5881" operator="containsText" text="URGENTE">
      <formula>NOT(ISERROR(SEARCH(("URGENTE"),(K743))))</formula>
    </cfRule>
  </conditionalFormatting>
  <conditionalFormatting sqref="K743:K744">
    <cfRule type="containsText" dxfId="1751" priority="5882" operator="containsText" text="URGENTE">
      <formula>NOT(ISERROR(SEARCH(("URGENTE"),(K743))))</formula>
    </cfRule>
  </conditionalFormatting>
  <conditionalFormatting sqref="K743:K744">
    <cfRule type="containsText" dxfId="1750" priority="5883" operator="containsText" text="URGENTE">
      <formula>NOT(ISERROR(SEARCH(("URGENTE"),(K743))))</formula>
    </cfRule>
  </conditionalFormatting>
  <conditionalFormatting sqref="K743:K744">
    <cfRule type="containsText" dxfId="1749" priority="5884" operator="containsText" text="ENCERRADO">
      <formula>NOT(ISERROR(SEARCH(("ENCERRADO"),(K743))))</formula>
    </cfRule>
  </conditionalFormatting>
  <conditionalFormatting sqref="K743:K744">
    <cfRule type="containsText" dxfId="1748" priority="5885" operator="containsText" text="PROVIDÊNCIAS">
      <formula>NOT(ISERROR(SEARCH(("PROVIDÊNCIAS"),(K743))))</formula>
    </cfRule>
  </conditionalFormatting>
  <conditionalFormatting sqref="K743:K744">
    <cfRule type="containsText" dxfId="1747" priority="5886" operator="containsText" text="URGENTE">
      <formula>NOT(ISERROR(SEARCH(("URGENTE"),(K743))))</formula>
    </cfRule>
  </conditionalFormatting>
  <conditionalFormatting sqref="K743:K744">
    <cfRule type="containsText" dxfId="1746" priority="5887" operator="containsText" text="VIGENTE">
      <formula>NOT(ISERROR(SEARCH(("VIGENTE"),(K743))))</formula>
    </cfRule>
  </conditionalFormatting>
  <conditionalFormatting sqref="K972">
    <cfRule type="containsText" dxfId="1745" priority="5888" operator="containsText" text="URGENTE">
      <formula>NOT(ISERROR(SEARCH(("URGENTE"),(K972))))</formula>
    </cfRule>
  </conditionalFormatting>
  <conditionalFormatting sqref="K972">
    <cfRule type="containsText" dxfId="1744" priority="5889" operator="containsText" text="URGENTE">
      <formula>NOT(ISERROR(SEARCH(("URGENTE"),(K972))))</formula>
    </cfRule>
  </conditionalFormatting>
  <conditionalFormatting sqref="K972">
    <cfRule type="containsText" dxfId="1743" priority="5890" operator="containsText" text="URGENTE">
      <formula>NOT(ISERROR(SEARCH(("URGENTE"),(K972))))</formula>
    </cfRule>
  </conditionalFormatting>
  <conditionalFormatting sqref="K972">
    <cfRule type="containsText" dxfId="1742" priority="5891" operator="containsText" text="ENCERRADO">
      <formula>NOT(ISERROR(SEARCH(("ENCERRADO"),(K972))))</formula>
    </cfRule>
  </conditionalFormatting>
  <conditionalFormatting sqref="K972">
    <cfRule type="containsText" dxfId="1741" priority="5892" operator="containsText" text="PROVIDÊNCIAS">
      <formula>NOT(ISERROR(SEARCH(("PROVIDÊNCIAS"),(K972))))</formula>
    </cfRule>
  </conditionalFormatting>
  <conditionalFormatting sqref="K972">
    <cfRule type="containsText" dxfId="1740" priority="5893" operator="containsText" text="URGENTE">
      <formula>NOT(ISERROR(SEARCH(("URGENTE"),(K972))))</formula>
    </cfRule>
  </conditionalFormatting>
  <conditionalFormatting sqref="K972">
    <cfRule type="containsText" dxfId="1739" priority="5894" operator="containsText" text="VIGENTE">
      <formula>NOT(ISERROR(SEARCH(("VIGENTE"),(K972))))</formula>
    </cfRule>
  </conditionalFormatting>
  <conditionalFormatting sqref="K1175:K1176">
    <cfRule type="containsText" dxfId="1738" priority="5895" operator="containsText" text="URGENTE">
      <formula>NOT(ISERROR(SEARCH(("URGENTE"),(K1175))))</formula>
    </cfRule>
  </conditionalFormatting>
  <conditionalFormatting sqref="K1175:K1176">
    <cfRule type="containsText" dxfId="1737" priority="5896" operator="containsText" text="URGENTE">
      <formula>NOT(ISERROR(SEARCH(("URGENTE"),(K1175))))</formula>
    </cfRule>
  </conditionalFormatting>
  <conditionalFormatting sqref="K1175:K1176">
    <cfRule type="containsText" dxfId="1736" priority="5897" operator="containsText" text="URGENTE">
      <formula>NOT(ISERROR(SEARCH(("URGENTE"),(K1175))))</formula>
    </cfRule>
  </conditionalFormatting>
  <conditionalFormatting sqref="K1175:K1176">
    <cfRule type="containsText" dxfId="1735" priority="5898" operator="containsText" text="ENCERRADO">
      <formula>NOT(ISERROR(SEARCH(("ENCERRADO"),(K1175))))</formula>
    </cfRule>
  </conditionalFormatting>
  <conditionalFormatting sqref="K1175:K1176">
    <cfRule type="containsText" dxfId="1734" priority="5899" operator="containsText" text="PROVIDÊNCIAS">
      <formula>NOT(ISERROR(SEARCH(("PROVIDÊNCIAS"),(K1175))))</formula>
    </cfRule>
  </conditionalFormatting>
  <conditionalFormatting sqref="K1175:K1176">
    <cfRule type="containsText" dxfId="1733" priority="5900" operator="containsText" text="URGENTE">
      <formula>NOT(ISERROR(SEARCH(("URGENTE"),(K1175))))</formula>
    </cfRule>
  </conditionalFormatting>
  <conditionalFormatting sqref="K1175:K1176">
    <cfRule type="containsText" dxfId="1732" priority="5901" operator="containsText" text="VIGENTE">
      <formula>NOT(ISERROR(SEARCH(("VIGENTE"),(K1175))))</formula>
    </cfRule>
  </conditionalFormatting>
  <conditionalFormatting sqref="K1147">
    <cfRule type="containsText" dxfId="1731" priority="5902" operator="containsText" text="URGENTE">
      <formula>NOT(ISERROR(SEARCH(("URGENTE"),(K1147))))</formula>
    </cfRule>
  </conditionalFormatting>
  <conditionalFormatting sqref="K1147">
    <cfRule type="containsText" dxfId="1730" priority="5903" operator="containsText" text="URGENTE">
      <formula>NOT(ISERROR(SEARCH(("URGENTE"),(K1147))))</formula>
    </cfRule>
  </conditionalFormatting>
  <conditionalFormatting sqref="K1147">
    <cfRule type="containsText" dxfId="1729" priority="5904" operator="containsText" text="URGENTE">
      <formula>NOT(ISERROR(SEARCH(("URGENTE"),(K1147))))</formula>
    </cfRule>
  </conditionalFormatting>
  <conditionalFormatting sqref="K1147">
    <cfRule type="containsText" dxfId="1728" priority="5905" operator="containsText" text="ENCERRADO">
      <formula>NOT(ISERROR(SEARCH(("ENCERRADO"),(K1147))))</formula>
    </cfRule>
  </conditionalFormatting>
  <conditionalFormatting sqref="K1147">
    <cfRule type="containsText" dxfId="1727" priority="5906" operator="containsText" text="PROVIDÊNCIAS">
      <formula>NOT(ISERROR(SEARCH(("PROVIDÊNCIAS"),(K1147))))</formula>
    </cfRule>
  </conditionalFormatting>
  <conditionalFormatting sqref="K1147">
    <cfRule type="containsText" dxfId="1726" priority="5907" operator="containsText" text="URGENTE">
      <formula>NOT(ISERROR(SEARCH(("URGENTE"),(K1147))))</formula>
    </cfRule>
  </conditionalFormatting>
  <conditionalFormatting sqref="K1147">
    <cfRule type="containsText" dxfId="1725" priority="5908" operator="containsText" text="VIGENTE">
      <formula>NOT(ISERROR(SEARCH(("VIGENTE"),(K1147))))</formula>
    </cfRule>
  </conditionalFormatting>
  <conditionalFormatting sqref="K430 K432">
    <cfRule type="containsText" dxfId="1724" priority="5909" operator="containsText" text="VIGENTE">
      <formula>NOT(ISERROR(SEARCH(("VIGENTE"),(K430))))</formula>
    </cfRule>
  </conditionalFormatting>
  <conditionalFormatting sqref="K430 K432">
    <cfRule type="containsText" dxfId="1723" priority="5910" operator="containsText" text="URGENTE">
      <formula>NOT(ISERROR(SEARCH(("URGENTE"),(K430))))</formula>
    </cfRule>
  </conditionalFormatting>
  <conditionalFormatting sqref="K430 K432">
    <cfRule type="containsText" dxfId="1722" priority="5911" operator="containsText" text="PROVIDÊNCIAS">
      <formula>NOT(ISERROR(SEARCH(("PROVIDÊNCIAS"),(K430))))</formula>
    </cfRule>
  </conditionalFormatting>
  <conditionalFormatting sqref="K430 K432">
    <cfRule type="containsText" dxfId="1721" priority="5912" operator="containsText" text="ENCERRADO">
      <formula>NOT(ISERROR(SEARCH(("ENCERRADO"),(K430))))</formula>
    </cfRule>
  </conditionalFormatting>
  <conditionalFormatting sqref="K430 K432">
    <cfRule type="containsText" dxfId="1720" priority="5913" operator="containsText" text="URGENTE">
      <formula>NOT(ISERROR(SEARCH(("URGENTE"),(K430))))</formula>
    </cfRule>
  </conditionalFormatting>
  <conditionalFormatting sqref="K430 K432">
    <cfRule type="containsText" dxfId="1719" priority="5914" operator="containsText" text="URGENTE">
      <formula>NOT(ISERROR(SEARCH(("URGENTE"),(K430))))</formula>
    </cfRule>
  </conditionalFormatting>
  <conditionalFormatting sqref="K430 K432">
    <cfRule type="containsText" dxfId="1718" priority="5915" operator="containsText" text="URGENTE">
      <formula>NOT(ISERROR(SEARCH(("URGENTE"),(K430))))</formula>
    </cfRule>
  </conditionalFormatting>
  <conditionalFormatting sqref="K230:K256">
    <cfRule type="containsText" dxfId="1717" priority="5916" operator="containsText" text="VIGENTE">
      <formula>NOT(ISERROR(SEARCH(("VIGENTE"),(K230))))</formula>
    </cfRule>
  </conditionalFormatting>
  <conditionalFormatting sqref="K230:K256">
    <cfRule type="containsText" dxfId="1716" priority="5917" operator="containsText" text="URGENTE">
      <formula>NOT(ISERROR(SEARCH(("URGENTE"),(K230))))</formula>
    </cfRule>
  </conditionalFormatting>
  <conditionalFormatting sqref="K230:K256">
    <cfRule type="containsText" dxfId="1715" priority="5918" operator="containsText" text="PROVIDÊNCIAS">
      <formula>NOT(ISERROR(SEARCH(("PROVIDÊNCIAS"),(K230))))</formula>
    </cfRule>
  </conditionalFormatting>
  <conditionalFormatting sqref="K230:K256">
    <cfRule type="containsText" dxfId="1714" priority="5919" operator="containsText" text="ENCERRADO">
      <formula>NOT(ISERROR(SEARCH(("ENCERRADO"),(K230))))</formula>
    </cfRule>
  </conditionalFormatting>
  <conditionalFormatting sqref="K230:K256">
    <cfRule type="containsText" dxfId="1713" priority="5920" operator="containsText" text="URGENTE">
      <formula>NOT(ISERROR(SEARCH(("URGENTE"),(K230))))</formula>
    </cfRule>
  </conditionalFormatting>
  <conditionalFormatting sqref="K230:K256">
    <cfRule type="containsText" dxfId="1712" priority="5921" operator="containsText" text="URGENTE">
      <formula>NOT(ISERROR(SEARCH(("URGENTE"),(K230))))</formula>
    </cfRule>
  </conditionalFormatting>
  <conditionalFormatting sqref="K230:K256">
    <cfRule type="containsText" dxfId="1711" priority="5922" operator="containsText" text="URGENTE">
      <formula>NOT(ISERROR(SEARCH(("URGENTE"),(K230))))</formula>
    </cfRule>
  </conditionalFormatting>
  <conditionalFormatting sqref="K836:K837">
    <cfRule type="containsText" dxfId="1710" priority="5923" operator="containsText" text="URGENTE">
      <formula>NOT(ISERROR(SEARCH(("URGENTE"),(K836))))</formula>
    </cfRule>
  </conditionalFormatting>
  <conditionalFormatting sqref="K836:K837">
    <cfRule type="containsText" dxfId="1709" priority="5924" operator="containsText" text="URGENTE">
      <formula>NOT(ISERROR(SEARCH(("URGENTE"),(K836))))</formula>
    </cfRule>
  </conditionalFormatting>
  <conditionalFormatting sqref="K836:K837">
    <cfRule type="containsText" dxfId="1708" priority="5925" operator="containsText" text="URGENTE">
      <formula>NOT(ISERROR(SEARCH(("URGENTE"),(K836))))</formula>
    </cfRule>
  </conditionalFormatting>
  <conditionalFormatting sqref="K836:K837">
    <cfRule type="containsText" dxfId="1707" priority="5926" operator="containsText" text="ENCERRADO">
      <formula>NOT(ISERROR(SEARCH(("ENCERRADO"),(K836))))</formula>
    </cfRule>
  </conditionalFormatting>
  <conditionalFormatting sqref="K836:K837">
    <cfRule type="containsText" dxfId="1706" priority="5927" operator="containsText" text="PROVIDÊNCIAS">
      <formula>NOT(ISERROR(SEARCH(("PROVIDÊNCIAS"),(K836))))</formula>
    </cfRule>
  </conditionalFormatting>
  <conditionalFormatting sqref="K836:K837">
    <cfRule type="containsText" dxfId="1705" priority="5928" operator="containsText" text="URGENTE">
      <formula>NOT(ISERROR(SEARCH(("URGENTE"),(K836))))</formula>
    </cfRule>
  </conditionalFormatting>
  <conditionalFormatting sqref="K836:K837">
    <cfRule type="containsText" dxfId="1704" priority="5929" operator="containsText" text="VIGENTE">
      <formula>NOT(ISERROR(SEARCH(("VIGENTE"),(K836))))</formula>
    </cfRule>
  </conditionalFormatting>
  <conditionalFormatting sqref="K830">
    <cfRule type="containsText" dxfId="1703" priority="5930" operator="containsText" text="URGENTE">
      <formula>NOT(ISERROR(SEARCH(("URGENTE"),(K830))))</formula>
    </cfRule>
  </conditionalFormatting>
  <conditionalFormatting sqref="K830">
    <cfRule type="containsText" dxfId="1702" priority="5931" operator="containsText" text="URGENTE">
      <formula>NOT(ISERROR(SEARCH(("URGENTE"),(K830))))</formula>
    </cfRule>
  </conditionalFormatting>
  <conditionalFormatting sqref="K830">
    <cfRule type="containsText" dxfId="1701" priority="5932" operator="containsText" text="URGENTE">
      <formula>NOT(ISERROR(SEARCH(("URGENTE"),(K830))))</formula>
    </cfRule>
  </conditionalFormatting>
  <conditionalFormatting sqref="K830">
    <cfRule type="containsText" dxfId="1700" priority="5933" operator="containsText" text="ENCERRADO">
      <formula>NOT(ISERROR(SEARCH(("ENCERRADO"),(K830))))</formula>
    </cfRule>
  </conditionalFormatting>
  <conditionalFormatting sqref="K830">
    <cfRule type="containsText" dxfId="1699" priority="5934" operator="containsText" text="PROVIDÊNCIAS">
      <formula>NOT(ISERROR(SEARCH(("PROVIDÊNCIAS"),(K830))))</formula>
    </cfRule>
  </conditionalFormatting>
  <conditionalFormatting sqref="K830">
    <cfRule type="containsText" dxfId="1698" priority="5935" operator="containsText" text="URGENTE">
      <formula>NOT(ISERROR(SEARCH(("URGENTE"),(K830))))</formula>
    </cfRule>
  </conditionalFormatting>
  <conditionalFormatting sqref="K830">
    <cfRule type="containsText" dxfId="1697" priority="5936" operator="containsText" text="VIGENTE">
      <formula>NOT(ISERROR(SEARCH(("VIGENTE"),(K830))))</formula>
    </cfRule>
  </conditionalFormatting>
  <conditionalFormatting sqref="K804:K805">
    <cfRule type="containsText" dxfId="1696" priority="5937" operator="containsText" text="URGENTE">
      <formula>NOT(ISERROR(SEARCH(("URGENTE"),(K804))))</formula>
    </cfRule>
  </conditionalFormatting>
  <conditionalFormatting sqref="K804:K805">
    <cfRule type="containsText" dxfId="1695" priority="5938" operator="containsText" text="URGENTE">
      <formula>NOT(ISERROR(SEARCH(("URGENTE"),(K804))))</formula>
    </cfRule>
  </conditionalFormatting>
  <conditionalFormatting sqref="K804:K805">
    <cfRule type="containsText" dxfId="1694" priority="5939" operator="containsText" text="URGENTE">
      <formula>NOT(ISERROR(SEARCH(("URGENTE"),(K804))))</formula>
    </cfRule>
  </conditionalFormatting>
  <conditionalFormatting sqref="K804:K805">
    <cfRule type="containsText" dxfId="1693" priority="5940" operator="containsText" text="ENCERRADO">
      <formula>NOT(ISERROR(SEARCH(("ENCERRADO"),(K804))))</formula>
    </cfRule>
  </conditionalFormatting>
  <conditionalFormatting sqref="K804:K805">
    <cfRule type="containsText" dxfId="1692" priority="5941" operator="containsText" text="PROVIDÊNCIAS">
      <formula>NOT(ISERROR(SEARCH(("PROVIDÊNCIAS"),(K804))))</formula>
    </cfRule>
  </conditionalFormatting>
  <conditionalFormatting sqref="K804:K805">
    <cfRule type="containsText" dxfId="1691" priority="5942" operator="containsText" text="URGENTE">
      <formula>NOT(ISERROR(SEARCH(("URGENTE"),(K804))))</formula>
    </cfRule>
  </conditionalFormatting>
  <conditionalFormatting sqref="K804:K805">
    <cfRule type="containsText" dxfId="1690" priority="5943" operator="containsText" text="VIGENTE">
      <formula>NOT(ISERROR(SEARCH(("VIGENTE"),(K804))))</formula>
    </cfRule>
  </conditionalFormatting>
  <conditionalFormatting sqref="K803">
    <cfRule type="containsText" dxfId="1689" priority="5944" operator="containsText" text="VIGENTE">
      <formula>NOT(ISERROR(SEARCH(("VIGENTE"),(K803))))</formula>
    </cfRule>
  </conditionalFormatting>
  <conditionalFormatting sqref="K803">
    <cfRule type="containsText" dxfId="1688" priority="5945" operator="containsText" text="URGENTE">
      <formula>NOT(ISERROR(SEARCH(("URGENTE"),(K803))))</formula>
    </cfRule>
  </conditionalFormatting>
  <conditionalFormatting sqref="K803">
    <cfRule type="containsText" dxfId="1687" priority="5946" operator="containsText" text="PROVIDÊNCIAS">
      <formula>NOT(ISERROR(SEARCH(("PROVIDÊNCIAS"),(K803))))</formula>
    </cfRule>
  </conditionalFormatting>
  <conditionalFormatting sqref="K803">
    <cfRule type="containsText" dxfId="1686" priority="5947" operator="containsText" text="ENCERRADO">
      <formula>NOT(ISERROR(SEARCH(("ENCERRADO"),(K803))))</formula>
    </cfRule>
  </conditionalFormatting>
  <conditionalFormatting sqref="K803">
    <cfRule type="containsText" dxfId="1685" priority="5948" operator="containsText" text="URGENTE">
      <formula>NOT(ISERROR(SEARCH(("URGENTE"),(K803))))</formula>
    </cfRule>
  </conditionalFormatting>
  <conditionalFormatting sqref="K803">
    <cfRule type="containsText" dxfId="1684" priority="5949" operator="containsText" text="URGENTE">
      <formula>NOT(ISERROR(SEARCH(("URGENTE"),(K803))))</formula>
    </cfRule>
  </conditionalFormatting>
  <conditionalFormatting sqref="K803">
    <cfRule type="containsText" dxfId="1683" priority="5950" operator="containsText" text="URGENTE">
      <formula>NOT(ISERROR(SEARCH(("URGENTE"),(K803))))</formula>
    </cfRule>
  </conditionalFormatting>
  <conditionalFormatting sqref="K448">
    <cfRule type="containsText" dxfId="1682" priority="5951" operator="containsText" text="URGENTE">
      <formula>NOT(ISERROR(SEARCH(("URGENTE"),(K448))))</formula>
    </cfRule>
  </conditionalFormatting>
  <conditionalFormatting sqref="K448">
    <cfRule type="containsText" dxfId="1681" priority="5952" operator="containsText" text="URGENTE">
      <formula>NOT(ISERROR(SEARCH(("URGENTE"),(K448))))</formula>
    </cfRule>
  </conditionalFormatting>
  <conditionalFormatting sqref="K448">
    <cfRule type="containsText" dxfId="1680" priority="5953" operator="containsText" text="URGENTE">
      <formula>NOT(ISERROR(SEARCH(("URGENTE"),(K448))))</formula>
    </cfRule>
  </conditionalFormatting>
  <conditionalFormatting sqref="K448">
    <cfRule type="containsText" dxfId="1679" priority="5954" operator="containsText" text="ENCERRADO">
      <formula>NOT(ISERROR(SEARCH(("ENCERRADO"),(K448))))</formula>
    </cfRule>
  </conditionalFormatting>
  <conditionalFormatting sqref="K448">
    <cfRule type="containsText" dxfId="1678" priority="5955" operator="containsText" text="PROVIDÊNCIAS">
      <formula>NOT(ISERROR(SEARCH(("PROVIDÊNCIAS"),(K448))))</formula>
    </cfRule>
  </conditionalFormatting>
  <conditionalFormatting sqref="K448">
    <cfRule type="containsText" dxfId="1677" priority="5956" operator="containsText" text="URGENTE">
      <formula>NOT(ISERROR(SEARCH(("URGENTE"),(K448))))</formula>
    </cfRule>
  </conditionalFormatting>
  <conditionalFormatting sqref="K448">
    <cfRule type="containsText" dxfId="1676" priority="5957" operator="containsText" text="VIGENTE">
      <formula>NOT(ISERROR(SEARCH(("VIGENTE"),(K448))))</formula>
    </cfRule>
  </conditionalFormatting>
  <conditionalFormatting sqref="K577">
    <cfRule type="containsText" dxfId="1675" priority="5958" operator="containsText" text="URGENTE">
      <formula>NOT(ISERROR(SEARCH(("URGENTE"),(K577))))</formula>
    </cfRule>
  </conditionalFormatting>
  <conditionalFormatting sqref="K577">
    <cfRule type="containsText" dxfId="1674" priority="5959" operator="containsText" text="URGENTE">
      <formula>NOT(ISERROR(SEARCH(("URGENTE"),(K577))))</formula>
    </cfRule>
  </conditionalFormatting>
  <conditionalFormatting sqref="K577">
    <cfRule type="containsText" dxfId="1673" priority="5960" operator="containsText" text="URGENTE">
      <formula>NOT(ISERROR(SEARCH(("URGENTE"),(K577))))</formula>
    </cfRule>
  </conditionalFormatting>
  <conditionalFormatting sqref="K577">
    <cfRule type="containsText" dxfId="1672" priority="5961" operator="containsText" text="ENCERRADO">
      <formula>NOT(ISERROR(SEARCH(("ENCERRADO"),(K577))))</formula>
    </cfRule>
  </conditionalFormatting>
  <conditionalFormatting sqref="K577">
    <cfRule type="containsText" dxfId="1671" priority="5962" operator="containsText" text="PROVIDÊNCIAS">
      <formula>NOT(ISERROR(SEARCH(("PROVIDÊNCIAS"),(K577))))</formula>
    </cfRule>
  </conditionalFormatting>
  <conditionalFormatting sqref="K577">
    <cfRule type="containsText" dxfId="1670" priority="5963" operator="containsText" text="URGENTE">
      <formula>NOT(ISERROR(SEARCH(("URGENTE"),(K577))))</formula>
    </cfRule>
  </conditionalFormatting>
  <conditionalFormatting sqref="K577">
    <cfRule type="containsText" dxfId="1669" priority="5964" operator="containsText" text="VIGENTE">
      <formula>NOT(ISERROR(SEARCH(("VIGENTE"),(K577))))</formula>
    </cfRule>
  </conditionalFormatting>
  <conditionalFormatting sqref="K159">
    <cfRule type="containsText" dxfId="1668" priority="5965" operator="containsText" text="VIGENTE">
      <formula>NOT(ISERROR(SEARCH(("VIGENTE"),(K159))))</formula>
    </cfRule>
  </conditionalFormatting>
  <conditionalFormatting sqref="K159">
    <cfRule type="containsText" dxfId="1667" priority="5966" operator="containsText" text="URGENTE">
      <formula>NOT(ISERROR(SEARCH(("URGENTE"),(K159))))</formula>
    </cfRule>
  </conditionalFormatting>
  <conditionalFormatting sqref="K159">
    <cfRule type="containsText" dxfId="1666" priority="5967" operator="containsText" text="PROVIDÊNCIAS">
      <formula>NOT(ISERROR(SEARCH(("PROVIDÊNCIAS"),(K159))))</formula>
    </cfRule>
  </conditionalFormatting>
  <conditionalFormatting sqref="K159">
    <cfRule type="containsText" dxfId="1665" priority="5968" operator="containsText" text="ENCERRADO">
      <formula>NOT(ISERROR(SEARCH(("ENCERRADO"),(K159))))</formula>
    </cfRule>
  </conditionalFormatting>
  <conditionalFormatting sqref="K159">
    <cfRule type="containsText" dxfId="1664" priority="5969" operator="containsText" text="URGENTE">
      <formula>NOT(ISERROR(SEARCH(("URGENTE"),(K159))))</formula>
    </cfRule>
  </conditionalFormatting>
  <conditionalFormatting sqref="K159">
    <cfRule type="containsText" dxfId="1663" priority="5970" operator="containsText" text="URGENTE">
      <formula>NOT(ISERROR(SEARCH(("URGENTE"),(K159))))</formula>
    </cfRule>
  </conditionalFormatting>
  <conditionalFormatting sqref="K159">
    <cfRule type="containsText" dxfId="1662" priority="5971" operator="containsText" text="URGENTE">
      <formula>NOT(ISERROR(SEARCH(("URGENTE"),(K159))))</formula>
    </cfRule>
  </conditionalFormatting>
  <conditionalFormatting sqref="K197:K198">
    <cfRule type="containsText" dxfId="1661" priority="5972" operator="containsText" text="URGENTE">
      <formula>NOT(ISERROR(SEARCH(("URGENTE"),(K197))))</formula>
    </cfRule>
  </conditionalFormatting>
  <conditionalFormatting sqref="K197:K198">
    <cfRule type="containsText" dxfId="1660" priority="5973" operator="containsText" text="URGENTE">
      <formula>NOT(ISERROR(SEARCH(("URGENTE"),(K197))))</formula>
    </cfRule>
  </conditionalFormatting>
  <conditionalFormatting sqref="K197:K198">
    <cfRule type="containsText" dxfId="1659" priority="5974" operator="containsText" text="URGENTE">
      <formula>NOT(ISERROR(SEARCH(("URGENTE"),(K197))))</formula>
    </cfRule>
  </conditionalFormatting>
  <conditionalFormatting sqref="K197:K198">
    <cfRule type="containsText" dxfId="1658" priority="5975" operator="containsText" text="ENCERRADO">
      <formula>NOT(ISERROR(SEARCH(("ENCERRADO"),(K197))))</formula>
    </cfRule>
  </conditionalFormatting>
  <conditionalFormatting sqref="K197:K198">
    <cfRule type="containsText" dxfId="1657" priority="5976" operator="containsText" text="PROVIDÊNCIAS">
      <formula>NOT(ISERROR(SEARCH(("PROVIDÊNCIAS"),(K197))))</formula>
    </cfRule>
  </conditionalFormatting>
  <conditionalFormatting sqref="K197:K198">
    <cfRule type="containsText" dxfId="1656" priority="5977" operator="containsText" text="URGENTE">
      <formula>NOT(ISERROR(SEARCH(("URGENTE"),(K197))))</formula>
    </cfRule>
  </conditionalFormatting>
  <conditionalFormatting sqref="K197:K198">
    <cfRule type="containsText" dxfId="1655" priority="5978" operator="containsText" text="VIGENTE">
      <formula>NOT(ISERROR(SEARCH(("VIGENTE"),(K197))))</formula>
    </cfRule>
  </conditionalFormatting>
  <conditionalFormatting sqref="K200">
    <cfRule type="containsText" dxfId="1654" priority="5979" operator="containsText" text="VIGENTE">
      <formula>NOT(ISERROR(SEARCH(("VIGENTE"),(K200))))</formula>
    </cfRule>
  </conditionalFormatting>
  <conditionalFormatting sqref="K200">
    <cfRule type="containsText" dxfId="1653" priority="5980" operator="containsText" text="URGENTE">
      <formula>NOT(ISERROR(SEARCH(("URGENTE"),(K200))))</formula>
    </cfRule>
  </conditionalFormatting>
  <conditionalFormatting sqref="K200">
    <cfRule type="containsText" dxfId="1652" priority="5981" operator="containsText" text="PROVIDÊNCIAS">
      <formula>NOT(ISERROR(SEARCH(("PROVIDÊNCIAS"),(K200))))</formula>
    </cfRule>
  </conditionalFormatting>
  <conditionalFormatting sqref="K200">
    <cfRule type="containsText" dxfId="1651" priority="5982" operator="containsText" text="ENCERRADO">
      <formula>NOT(ISERROR(SEARCH(("ENCERRADO"),(K200))))</formula>
    </cfRule>
  </conditionalFormatting>
  <conditionalFormatting sqref="K200">
    <cfRule type="containsText" dxfId="1650" priority="5983" operator="containsText" text="URGENTE">
      <formula>NOT(ISERROR(SEARCH(("URGENTE"),(K200))))</formula>
    </cfRule>
  </conditionalFormatting>
  <conditionalFormatting sqref="K200">
    <cfRule type="containsText" dxfId="1649" priority="5984" operator="containsText" text="URGENTE">
      <formula>NOT(ISERROR(SEARCH(("URGENTE"),(K200))))</formula>
    </cfRule>
  </conditionalFormatting>
  <conditionalFormatting sqref="K200">
    <cfRule type="containsText" dxfId="1648" priority="5985" operator="containsText" text="URGENTE">
      <formula>NOT(ISERROR(SEARCH(("URGENTE"),(K200))))</formula>
    </cfRule>
  </conditionalFormatting>
  <conditionalFormatting sqref="K286">
    <cfRule type="containsText" dxfId="1647" priority="5986" operator="containsText" text="VIGENTE">
      <formula>NOT(ISERROR(SEARCH(("VIGENTE"),(K286))))</formula>
    </cfRule>
  </conditionalFormatting>
  <conditionalFormatting sqref="K286">
    <cfRule type="containsText" dxfId="1646" priority="5987" operator="containsText" text="URGENTE">
      <formula>NOT(ISERROR(SEARCH(("URGENTE"),(K286))))</formula>
    </cfRule>
  </conditionalFormatting>
  <conditionalFormatting sqref="K286">
    <cfRule type="containsText" dxfId="1645" priority="5988" operator="containsText" text="PROVIDÊNCIAS">
      <formula>NOT(ISERROR(SEARCH(("PROVIDÊNCIAS"),(K286))))</formula>
    </cfRule>
  </conditionalFormatting>
  <conditionalFormatting sqref="K286">
    <cfRule type="containsText" dxfId="1644" priority="5989" operator="containsText" text="ENCERRADO">
      <formula>NOT(ISERROR(SEARCH(("ENCERRADO"),(K286))))</formula>
    </cfRule>
  </conditionalFormatting>
  <conditionalFormatting sqref="K286">
    <cfRule type="containsText" dxfId="1643" priority="5990" operator="containsText" text="URGENTE">
      <formula>NOT(ISERROR(SEARCH(("URGENTE"),(K286))))</formula>
    </cfRule>
  </conditionalFormatting>
  <conditionalFormatting sqref="K286">
    <cfRule type="containsText" dxfId="1642" priority="5991" operator="containsText" text="URGENTE">
      <formula>NOT(ISERROR(SEARCH(("URGENTE"),(K286))))</formula>
    </cfRule>
  </conditionalFormatting>
  <conditionalFormatting sqref="K286">
    <cfRule type="containsText" dxfId="1641" priority="5992" operator="containsText" text="URGENTE">
      <formula>NOT(ISERROR(SEARCH(("URGENTE"),(K286))))</formula>
    </cfRule>
  </conditionalFormatting>
  <conditionalFormatting sqref="K272:K273">
    <cfRule type="containsText" dxfId="1640" priority="5993" operator="containsText" text="URGENTE">
      <formula>NOT(ISERROR(SEARCH(("URGENTE"),(K272))))</formula>
    </cfRule>
  </conditionalFormatting>
  <conditionalFormatting sqref="K272:K273">
    <cfRule type="containsText" dxfId="1639" priority="5994" operator="containsText" text="URGENTE">
      <formula>NOT(ISERROR(SEARCH(("URGENTE"),(K272))))</formula>
    </cfRule>
  </conditionalFormatting>
  <conditionalFormatting sqref="K272:K273">
    <cfRule type="containsText" dxfId="1638" priority="5995" operator="containsText" text="URGENTE">
      <formula>NOT(ISERROR(SEARCH(("URGENTE"),(K272))))</formula>
    </cfRule>
  </conditionalFormatting>
  <conditionalFormatting sqref="K272:K273">
    <cfRule type="containsText" dxfId="1637" priority="5996" operator="containsText" text="ENCERRADO">
      <formula>NOT(ISERROR(SEARCH(("ENCERRADO"),(K272))))</formula>
    </cfRule>
  </conditionalFormatting>
  <conditionalFormatting sqref="K272:K273">
    <cfRule type="containsText" dxfId="1636" priority="5997" operator="containsText" text="PROVIDÊNCIAS">
      <formula>NOT(ISERROR(SEARCH(("PROVIDÊNCIAS"),(K272))))</formula>
    </cfRule>
  </conditionalFormatting>
  <conditionalFormatting sqref="K272:K273">
    <cfRule type="containsText" dxfId="1635" priority="5998" operator="containsText" text="URGENTE">
      <formula>NOT(ISERROR(SEARCH(("URGENTE"),(K272))))</formula>
    </cfRule>
  </conditionalFormatting>
  <conditionalFormatting sqref="K272:K273">
    <cfRule type="containsText" dxfId="1634" priority="5999" operator="containsText" text="VIGENTE">
      <formula>NOT(ISERROR(SEARCH(("VIGENTE"),(K272))))</formula>
    </cfRule>
  </conditionalFormatting>
  <conditionalFormatting sqref="K272">
    <cfRule type="notContainsBlanks" dxfId="1633" priority="6000">
      <formula>LEN(TRIM(K272))&gt;0</formula>
    </cfRule>
  </conditionalFormatting>
  <conditionalFormatting sqref="K857">
    <cfRule type="containsText" dxfId="1632" priority="6001" operator="containsText" text="URGENTE">
      <formula>NOT(ISERROR(SEARCH(("URGENTE"),(K857))))</formula>
    </cfRule>
  </conditionalFormatting>
  <conditionalFormatting sqref="K857">
    <cfRule type="containsText" dxfId="1631" priority="6002" operator="containsText" text="URGENTE">
      <formula>NOT(ISERROR(SEARCH(("URGENTE"),(K857))))</formula>
    </cfRule>
  </conditionalFormatting>
  <conditionalFormatting sqref="K857">
    <cfRule type="containsText" dxfId="1630" priority="6003" operator="containsText" text="URGENTE">
      <formula>NOT(ISERROR(SEARCH(("URGENTE"),(K857))))</formula>
    </cfRule>
  </conditionalFormatting>
  <conditionalFormatting sqref="K857">
    <cfRule type="containsText" dxfId="1629" priority="6004" operator="containsText" text="ENCERRADO">
      <formula>NOT(ISERROR(SEARCH(("ENCERRADO"),(K857))))</formula>
    </cfRule>
  </conditionalFormatting>
  <conditionalFormatting sqref="K857">
    <cfRule type="containsText" dxfId="1628" priority="6005" operator="containsText" text="PROVIDÊNCIAS">
      <formula>NOT(ISERROR(SEARCH(("PROVIDÊNCIAS"),(K857))))</formula>
    </cfRule>
  </conditionalFormatting>
  <conditionalFormatting sqref="K857">
    <cfRule type="containsText" dxfId="1627" priority="6006" operator="containsText" text="URGENTE">
      <formula>NOT(ISERROR(SEARCH(("URGENTE"),(K857))))</formula>
    </cfRule>
  </conditionalFormatting>
  <conditionalFormatting sqref="K857">
    <cfRule type="containsText" dxfId="1626" priority="6007" operator="containsText" text="VIGENTE">
      <formula>NOT(ISERROR(SEARCH(("VIGENTE"),(K857))))</formula>
    </cfRule>
  </conditionalFormatting>
  <conditionalFormatting sqref="K855">
    <cfRule type="containsText" dxfId="1625" priority="6008" operator="containsText" text="VIGENTE">
      <formula>NOT(ISERROR(SEARCH(("VIGENTE"),(K855))))</formula>
    </cfRule>
  </conditionalFormatting>
  <conditionalFormatting sqref="K855">
    <cfRule type="containsText" dxfId="1624" priority="6009" operator="containsText" text="URGENTE">
      <formula>NOT(ISERROR(SEARCH(("URGENTE"),(K855))))</formula>
    </cfRule>
  </conditionalFormatting>
  <conditionalFormatting sqref="K855">
    <cfRule type="containsText" dxfId="1623" priority="6010" operator="containsText" text="PROVIDÊNCIAS">
      <formula>NOT(ISERROR(SEARCH(("PROVIDÊNCIAS"),(K855))))</formula>
    </cfRule>
  </conditionalFormatting>
  <conditionalFormatting sqref="K855">
    <cfRule type="containsText" dxfId="1622" priority="6011" operator="containsText" text="ENCERRADO">
      <formula>NOT(ISERROR(SEARCH(("ENCERRADO"),(K855))))</formula>
    </cfRule>
  </conditionalFormatting>
  <conditionalFormatting sqref="K855">
    <cfRule type="containsText" dxfId="1621" priority="6012" operator="containsText" text="URGENTE">
      <formula>NOT(ISERROR(SEARCH(("URGENTE"),(K855))))</formula>
    </cfRule>
  </conditionalFormatting>
  <conditionalFormatting sqref="K855">
    <cfRule type="containsText" dxfId="1620" priority="6013" operator="containsText" text="URGENTE">
      <formula>NOT(ISERROR(SEARCH(("URGENTE"),(K855))))</formula>
    </cfRule>
  </conditionalFormatting>
  <conditionalFormatting sqref="K855">
    <cfRule type="containsText" dxfId="1619" priority="6014" operator="containsText" text="URGENTE">
      <formula>NOT(ISERROR(SEARCH(("URGENTE"),(K855))))</formula>
    </cfRule>
  </conditionalFormatting>
  <conditionalFormatting sqref="K758">
    <cfRule type="containsText" dxfId="1618" priority="6015" operator="containsText" text="VIGENTE">
      <formula>NOT(ISERROR(SEARCH(("VIGENTE"),(K758))))</formula>
    </cfRule>
  </conditionalFormatting>
  <conditionalFormatting sqref="K758">
    <cfRule type="containsText" dxfId="1617" priority="6016" operator="containsText" text="URGENTE">
      <formula>NOT(ISERROR(SEARCH(("URGENTE"),(K758))))</formula>
    </cfRule>
  </conditionalFormatting>
  <conditionalFormatting sqref="K758">
    <cfRule type="containsText" dxfId="1616" priority="6017" operator="containsText" text="PROVIDÊNCIAS">
      <formula>NOT(ISERROR(SEARCH(("PROVIDÊNCIAS"),(K758))))</formula>
    </cfRule>
  </conditionalFormatting>
  <conditionalFormatting sqref="K758">
    <cfRule type="containsText" dxfId="1615" priority="6018" operator="containsText" text="ENCERRADO">
      <formula>NOT(ISERROR(SEARCH(("ENCERRADO"),(K758))))</formula>
    </cfRule>
  </conditionalFormatting>
  <conditionalFormatting sqref="K758">
    <cfRule type="containsText" dxfId="1614" priority="6019" operator="containsText" text="URGENTE">
      <formula>NOT(ISERROR(SEARCH(("URGENTE"),(K758))))</formula>
    </cfRule>
  </conditionalFormatting>
  <conditionalFormatting sqref="K758">
    <cfRule type="containsText" dxfId="1613" priority="6020" operator="containsText" text="URGENTE">
      <formula>NOT(ISERROR(SEARCH(("URGENTE"),(K758))))</formula>
    </cfRule>
  </conditionalFormatting>
  <conditionalFormatting sqref="K758">
    <cfRule type="containsText" dxfId="1612" priority="6021" operator="containsText" text="URGENTE">
      <formula>NOT(ISERROR(SEARCH(("URGENTE"),(K758))))</formula>
    </cfRule>
  </conditionalFormatting>
  <conditionalFormatting sqref="K829">
    <cfRule type="containsText" dxfId="1611" priority="6022" operator="containsText" text="URGENTE">
      <formula>NOT(ISERROR(SEARCH(("URGENTE"),(K829))))</formula>
    </cfRule>
  </conditionalFormatting>
  <conditionalFormatting sqref="K829">
    <cfRule type="containsText" dxfId="1610" priority="6023" operator="containsText" text="URGENTE">
      <formula>NOT(ISERROR(SEARCH(("URGENTE"),(K829))))</formula>
    </cfRule>
  </conditionalFormatting>
  <conditionalFormatting sqref="K829">
    <cfRule type="containsText" dxfId="1609" priority="6024" operator="containsText" text="URGENTE">
      <formula>NOT(ISERROR(SEARCH(("URGENTE"),(K829))))</formula>
    </cfRule>
  </conditionalFormatting>
  <conditionalFormatting sqref="K829">
    <cfRule type="containsText" dxfId="1608" priority="6025" operator="containsText" text="ENCERRADO">
      <formula>NOT(ISERROR(SEARCH(("ENCERRADO"),(K829))))</formula>
    </cfRule>
  </conditionalFormatting>
  <conditionalFormatting sqref="K829">
    <cfRule type="containsText" dxfId="1607" priority="6026" operator="containsText" text="PROVIDÊNCIAS">
      <formula>NOT(ISERROR(SEARCH(("PROVIDÊNCIAS"),(K829))))</formula>
    </cfRule>
  </conditionalFormatting>
  <conditionalFormatting sqref="K829">
    <cfRule type="containsText" dxfId="1606" priority="6027" operator="containsText" text="URGENTE">
      <formula>NOT(ISERROR(SEARCH(("URGENTE"),(K829))))</formula>
    </cfRule>
  </conditionalFormatting>
  <conditionalFormatting sqref="K829">
    <cfRule type="containsText" dxfId="1605" priority="6028" operator="containsText" text="VIGENTE">
      <formula>NOT(ISERROR(SEARCH(("VIGENTE"),(K829))))</formula>
    </cfRule>
  </conditionalFormatting>
  <conditionalFormatting sqref="K786">
    <cfRule type="containsText" dxfId="1604" priority="6029" operator="containsText" text="VIGENTE">
      <formula>NOT(ISERROR(SEARCH(("VIGENTE"),(K786))))</formula>
    </cfRule>
  </conditionalFormatting>
  <conditionalFormatting sqref="K786">
    <cfRule type="containsText" dxfId="1603" priority="6030" operator="containsText" text="URGENTE">
      <formula>NOT(ISERROR(SEARCH(("URGENTE"),(K786))))</formula>
    </cfRule>
  </conditionalFormatting>
  <conditionalFormatting sqref="K786">
    <cfRule type="containsText" dxfId="1602" priority="6031" operator="containsText" text="PROVIDÊNCIAS">
      <formula>NOT(ISERROR(SEARCH(("PROVIDÊNCIAS"),(K786))))</formula>
    </cfRule>
  </conditionalFormatting>
  <conditionalFormatting sqref="K786">
    <cfRule type="containsText" dxfId="1601" priority="6032" operator="containsText" text="ENCERRADO">
      <formula>NOT(ISERROR(SEARCH(("ENCERRADO"),(K786))))</formula>
    </cfRule>
  </conditionalFormatting>
  <conditionalFormatting sqref="K786">
    <cfRule type="containsText" dxfId="1600" priority="6033" operator="containsText" text="URGENTE">
      <formula>NOT(ISERROR(SEARCH(("URGENTE"),(K786))))</formula>
    </cfRule>
  </conditionalFormatting>
  <conditionalFormatting sqref="K786">
    <cfRule type="containsText" dxfId="1599" priority="6034" operator="containsText" text="URGENTE">
      <formula>NOT(ISERROR(SEARCH(("URGENTE"),(K786))))</formula>
    </cfRule>
  </conditionalFormatting>
  <conditionalFormatting sqref="K786">
    <cfRule type="containsText" dxfId="1598" priority="6035" operator="containsText" text="URGENTE">
      <formula>NOT(ISERROR(SEARCH(("URGENTE"),(K786))))</formula>
    </cfRule>
  </conditionalFormatting>
  <conditionalFormatting sqref="K1139">
    <cfRule type="containsText" dxfId="1597" priority="6036" operator="containsText" text="URGENTE">
      <formula>NOT(ISERROR(SEARCH(("URGENTE"),(K1139))))</formula>
    </cfRule>
  </conditionalFormatting>
  <conditionalFormatting sqref="K1139">
    <cfRule type="containsText" dxfId="1596" priority="6037" operator="containsText" text="URGENTE">
      <formula>NOT(ISERROR(SEARCH(("URGENTE"),(K1139))))</formula>
    </cfRule>
  </conditionalFormatting>
  <conditionalFormatting sqref="K1139">
    <cfRule type="containsText" dxfId="1595" priority="6038" operator="containsText" text="URGENTE">
      <formula>NOT(ISERROR(SEARCH(("URGENTE"),(K1139))))</formula>
    </cfRule>
  </conditionalFormatting>
  <conditionalFormatting sqref="K1139">
    <cfRule type="containsText" dxfId="1594" priority="6039" operator="containsText" text="ENCERRADO">
      <formula>NOT(ISERROR(SEARCH(("ENCERRADO"),(K1139))))</formula>
    </cfRule>
  </conditionalFormatting>
  <conditionalFormatting sqref="K1139">
    <cfRule type="containsText" dxfId="1593" priority="6040" operator="containsText" text="PROVIDÊNCIAS">
      <formula>NOT(ISERROR(SEARCH(("PROVIDÊNCIAS"),(K1139))))</formula>
    </cfRule>
  </conditionalFormatting>
  <conditionalFormatting sqref="K1139">
    <cfRule type="containsText" dxfId="1592" priority="6041" operator="containsText" text="URGENTE">
      <formula>NOT(ISERROR(SEARCH(("URGENTE"),(K1139))))</formula>
    </cfRule>
  </conditionalFormatting>
  <conditionalFormatting sqref="K1139">
    <cfRule type="containsText" dxfId="1591" priority="6042" operator="containsText" text="VIGENTE">
      <formula>NOT(ISERROR(SEARCH(("VIGENTE"),(K1139))))</formula>
    </cfRule>
  </conditionalFormatting>
  <conditionalFormatting sqref="K873">
    <cfRule type="containsText" dxfId="1590" priority="6043" operator="containsText" text="URGENTE">
      <formula>NOT(ISERROR(SEARCH(("URGENTE"),(K873))))</formula>
    </cfRule>
  </conditionalFormatting>
  <conditionalFormatting sqref="K873">
    <cfRule type="containsText" dxfId="1589" priority="6044" operator="containsText" text="URGENTE">
      <formula>NOT(ISERROR(SEARCH(("URGENTE"),(K873))))</formula>
    </cfRule>
  </conditionalFormatting>
  <conditionalFormatting sqref="K873">
    <cfRule type="containsText" dxfId="1588" priority="6045" operator="containsText" text="URGENTE">
      <formula>NOT(ISERROR(SEARCH(("URGENTE"),(K873))))</formula>
    </cfRule>
  </conditionalFormatting>
  <conditionalFormatting sqref="K873">
    <cfRule type="containsText" dxfId="1587" priority="6046" operator="containsText" text="ENCERRADO">
      <formula>NOT(ISERROR(SEARCH(("ENCERRADO"),(K873))))</formula>
    </cfRule>
  </conditionalFormatting>
  <conditionalFormatting sqref="K873">
    <cfRule type="containsText" dxfId="1586" priority="6047" operator="containsText" text="PROVIDÊNCIAS">
      <formula>NOT(ISERROR(SEARCH(("PROVIDÊNCIAS"),(K873))))</formula>
    </cfRule>
  </conditionalFormatting>
  <conditionalFormatting sqref="K873">
    <cfRule type="containsText" dxfId="1585" priority="6048" operator="containsText" text="URGENTE">
      <formula>NOT(ISERROR(SEARCH(("URGENTE"),(K873))))</formula>
    </cfRule>
  </conditionalFormatting>
  <conditionalFormatting sqref="K873">
    <cfRule type="containsText" dxfId="1584" priority="6049" operator="containsText" text="VIGENTE">
      <formula>NOT(ISERROR(SEARCH(("VIGENTE"),(K873))))</formula>
    </cfRule>
  </conditionalFormatting>
  <conditionalFormatting sqref="K898">
    <cfRule type="containsText" dxfId="1583" priority="6050" operator="containsText" text="VIGENTE">
      <formula>NOT(ISERROR(SEARCH(("VIGENTE"),(K898))))</formula>
    </cfRule>
  </conditionalFormatting>
  <conditionalFormatting sqref="K898">
    <cfRule type="containsText" dxfId="1582" priority="6051" operator="containsText" text="URGENTE">
      <formula>NOT(ISERROR(SEARCH(("URGENTE"),(K898))))</formula>
    </cfRule>
  </conditionalFormatting>
  <conditionalFormatting sqref="K898">
    <cfRule type="containsText" dxfId="1581" priority="6052" operator="containsText" text="PROVIDÊNCIAS">
      <formula>NOT(ISERROR(SEARCH(("PROVIDÊNCIAS"),(K898))))</formula>
    </cfRule>
  </conditionalFormatting>
  <conditionalFormatting sqref="K898">
    <cfRule type="containsText" dxfId="1580" priority="6053" operator="containsText" text="ENCERRADO">
      <formula>NOT(ISERROR(SEARCH(("ENCERRADO"),(K898))))</formula>
    </cfRule>
  </conditionalFormatting>
  <conditionalFormatting sqref="K898">
    <cfRule type="containsText" dxfId="1579" priority="6054" operator="containsText" text="URGENTE">
      <formula>NOT(ISERROR(SEARCH(("URGENTE"),(K898))))</formula>
    </cfRule>
  </conditionalFormatting>
  <conditionalFormatting sqref="K898">
    <cfRule type="containsText" dxfId="1578" priority="6055" operator="containsText" text="URGENTE">
      <formula>NOT(ISERROR(SEARCH(("URGENTE"),(K898))))</formula>
    </cfRule>
  </conditionalFormatting>
  <conditionalFormatting sqref="K898">
    <cfRule type="containsText" dxfId="1577" priority="6056" operator="containsText" text="URGENTE">
      <formula>NOT(ISERROR(SEARCH(("URGENTE"),(K898))))</formula>
    </cfRule>
  </conditionalFormatting>
  <conditionalFormatting sqref="K820:K821">
    <cfRule type="containsText" dxfId="1576" priority="6057" operator="containsText" text="VIGENTE">
      <formula>NOT(ISERROR(SEARCH(("VIGENTE"),(K820))))</formula>
    </cfRule>
  </conditionalFormatting>
  <conditionalFormatting sqref="K820:K821">
    <cfRule type="containsText" dxfId="1575" priority="6058" operator="containsText" text="URGENTE">
      <formula>NOT(ISERROR(SEARCH(("URGENTE"),(K820))))</formula>
    </cfRule>
  </conditionalFormatting>
  <conditionalFormatting sqref="K820:K821">
    <cfRule type="containsText" dxfId="1574" priority="6059" operator="containsText" text="PROVIDÊNCIAS">
      <formula>NOT(ISERROR(SEARCH(("PROVIDÊNCIAS"),(K820))))</formula>
    </cfRule>
  </conditionalFormatting>
  <conditionalFormatting sqref="K820:K821">
    <cfRule type="containsText" dxfId="1573" priority="6060" operator="containsText" text="ENCERRADO">
      <formula>NOT(ISERROR(SEARCH(("ENCERRADO"),(K820))))</formula>
    </cfRule>
  </conditionalFormatting>
  <conditionalFormatting sqref="K820:K821">
    <cfRule type="containsText" dxfId="1572" priority="6061" operator="containsText" text="URGENTE">
      <formula>NOT(ISERROR(SEARCH(("URGENTE"),(K820))))</formula>
    </cfRule>
  </conditionalFormatting>
  <conditionalFormatting sqref="K820:K821">
    <cfRule type="containsText" dxfId="1571" priority="6062" operator="containsText" text="URGENTE">
      <formula>NOT(ISERROR(SEARCH(("URGENTE"),(K820))))</formula>
    </cfRule>
  </conditionalFormatting>
  <conditionalFormatting sqref="K820:K821">
    <cfRule type="containsText" dxfId="1570" priority="6063" operator="containsText" text="URGENTE">
      <formula>NOT(ISERROR(SEARCH(("URGENTE"),(K820))))</formula>
    </cfRule>
  </conditionalFormatting>
  <conditionalFormatting sqref="K365">
    <cfRule type="containsText" dxfId="1569" priority="6064" operator="containsText" text="VIGENTE">
      <formula>NOT(ISERROR(SEARCH(("VIGENTE"),(K365))))</formula>
    </cfRule>
  </conditionalFormatting>
  <conditionalFormatting sqref="K365">
    <cfRule type="containsText" dxfId="1568" priority="6065" operator="containsText" text="URGENTE">
      <formula>NOT(ISERROR(SEARCH(("URGENTE"),(K365))))</formula>
    </cfRule>
  </conditionalFormatting>
  <conditionalFormatting sqref="K365">
    <cfRule type="containsText" dxfId="1567" priority="6066" operator="containsText" text="PROVIDÊNCIAS">
      <formula>NOT(ISERROR(SEARCH(("PROVIDÊNCIAS"),(K365))))</formula>
    </cfRule>
  </conditionalFormatting>
  <conditionalFormatting sqref="K365">
    <cfRule type="containsText" dxfId="1566" priority="6067" operator="containsText" text="ENCERRADO">
      <formula>NOT(ISERROR(SEARCH(("ENCERRADO"),(K365))))</formula>
    </cfRule>
  </conditionalFormatting>
  <conditionalFormatting sqref="K365">
    <cfRule type="containsText" dxfId="1565" priority="6068" operator="containsText" text="URGENTE">
      <formula>NOT(ISERROR(SEARCH(("URGENTE"),(K365))))</formula>
    </cfRule>
  </conditionalFormatting>
  <conditionalFormatting sqref="K365">
    <cfRule type="containsText" dxfId="1564" priority="6069" operator="containsText" text="URGENTE">
      <formula>NOT(ISERROR(SEARCH(("URGENTE"),(K365))))</formula>
    </cfRule>
  </conditionalFormatting>
  <conditionalFormatting sqref="K365">
    <cfRule type="containsText" dxfId="1563" priority="6070" operator="containsText" text="URGENTE">
      <formula>NOT(ISERROR(SEARCH(("URGENTE"),(K365))))</formula>
    </cfRule>
  </conditionalFormatting>
  <conditionalFormatting sqref="K163">
    <cfRule type="containsText" dxfId="1562" priority="6071" operator="containsText" text="URGENTE">
      <formula>NOT(ISERROR(SEARCH(("URGENTE"),(K163))))</formula>
    </cfRule>
  </conditionalFormatting>
  <conditionalFormatting sqref="K163">
    <cfRule type="containsText" dxfId="1561" priority="6072" operator="containsText" text="URGENTE">
      <formula>NOT(ISERROR(SEARCH(("URGENTE"),(K163))))</formula>
    </cfRule>
  </conditionalFormatting>
  <conditionalFormatting sqref="K163">
    <cfRule type="containsText" dxfId="1560" priority="6073" operator="containsText" text="URGENTE">
      <formula>NOT(ISERROR(SEARCH(("URGENTE"),(K163))))</formula>
    </cfRule>
  </conditionalFormatting>
  <conditionalFormatting sqref="K163">
    <cfRule type="containsText" dxfId="1559" priority="6074" operator="containsText" text="ENCERRADO">
      <formula>NOT(ISERROR(SEARCH(("ENCERRADO"),(K163))))</formula>
    </cfRule>
  </conditionalFormatting>
  <conditionalFormatting sqref="K163">
    <cfRule type="containsText" dxfId="1558" priority="6075" operator="containsText" text="PROVIDÊNCIAS">
      <formula>NOT(ISERROR(SEARCH(("PROVIDÊNCIAS"),(K163))))</formula>
    </cfRule>
  </conditionalFormatting>
  <conditionalFormatting sqref="K163">
    <cfRule type="containsText" dxfId="1557" priority="6076" operator="containsText" text="URGENTE">
      <formula>NOT(ISERROR(SEARCH(("URGENTE"),(K163))))</formula>
    </cfRule>
  </conditionalFormatting>
  <conditionalFormatting sqref="K163">
    <cfRule type="containsText" dxfId="1556" priority="6077" operator="containsText" text="VIGENTE">
      <formula>NOT(ISERROR(SEARCH(("VIGENTE"),(K163))))</formula>
    </cfRule>
  </conditionalFormatting>
  <conditionalFormatting sqref="K161">
    <cfRule type="containsText" dxfId="1555" priority="6078" operator="containsText" text="URGENTE">
      <formula>NOT(ISERROR(SEARCH(("URGENTE"),(K161))))</formula>
    </cfRule>
  </conditionalFormatting>
  <conditionalFormatting sqref="K161">
    <cfRule type="containsText" dxfId="1554" priority="6079" operator="containsText" text="URGENTE">
      <formula>NOT(ISERROR(SEARCH(("URGENTE"),(K161))))</formula>
    </cfRule>
  </conditionalFormatting>
  <conditionalFormatting sqref="K161">
    <cfRule type="containsText" dxfId="1553" priority="6080" operator="containsText" text="URGENTE">
      <formula>NOT(ISERROR(SEARCH(("URGENTE"),(K161))))</formula>
    </cfRule>
  </conditionalFormatting>
  <conditionalFormatting sqref="K161">
    <cfRule type="containsText" dxfId="1552" priority="6081" operator="containsText" text="ENCERRADO">
      <formula>NOT(ISERROR(SEARCH(("ENCERRADO"),(K161))))</formula>
    </cfRule>
  </conditionalFormatting>
  <conditionalFormatting sqref="K161">
    <cfRule type="containsText" dxfId="1551" priority="6082" operator="containsText" text="PROVIDÊNCIAS">
      <formula>NOT(ISERROR(SEARCH(("PROVIDÊNCIAS"),(K161))))</formula>
    </cfRule>
  </conditionalFormatting>
  <conditionalFormatting sqref="K161">
    <cfRule type="containsText" dxfId="1550" priority="6083" operator="containsText" text="URGENTE">
      <formula>NOT(ISERROR(SEARCH(("URGENTE"),(K161))))</formula>
    </cfRule>
  </conditionalFormatting>
  <conditionalFormatting sqref="K161">
    <cfRule type="containsText" dxfId="1549" priority="6084" operator="containsText" text="VIGENTE">
      <formula>NOT(ISERROR(SEARCH(("VIGENTE"),(K161))))</formula>
    </cfRule>
  </conditionalFormatting>
  <conditionalFormatting sqref="K158">
    <cfRule type="containsText" dxfId="1548" priority="6085" operator="containsText" text="URGENTE">
      <formula>NOT(ISERROR(SEARCH(("URGENTE"),(K158))))</formula>
    </cfRule>
  </conditionalFormatting>
  <conditionalFormatting sqref="K158">
    <cfRule type="containsText" dxfId="1547" priority="6086" operator="containsText" text="URGENTE">
      <formula>NOT(ISERROR(SEARCH(("URGENTE"),(K158))))</formula>
    </cfRule>
  </conditionalFormatting>
  <conditionalFormatting sqref="K158">
    <cfRule type="containsText" dxfId="1546" priority="6087" operator="containsText" text="URGENTE">
      <formula>NOT(ISERROR(SEARCH(("URGENTE"),(K158))))</formula>
    </cfRule>
  </conditionalFormatting>
  <conditionalFormatting sqref="K158">
    <cfRule type="containsText" dxfId="1545" priority="6088" operator="containsText" text="ENCERRADO">
      <formula>NOT(ISERROR(SEARCH(("ENCERRADO"),(K158))))</formula>
    </cfRule>
  </conditionalFormatting>
  <conditionalFormatting sqref="K158">
    <cfRule type="containsText" dxfId="1544" priority="6089" operator="containsText" text="PROVIDÊNCIAS">
      <formula>NOT(ISERROR(SEARCH(("PROVIDÊNCIAS"),(K158))))</formula>
    </cfRule>
  </conditionalFormatting>
  <conditionalFormatting sqref="K158">
    <cfRule type="containsText" dxfId="1543" priority="6090" operator="containsText" text="URGENTE">
      <formula>NOT(ISERROR(SEARCH(("URGENTE"),(K158))))</formula>
    </cfRule>
  </conditionalFormatting>
  <conditionalFormatting sqref="K158">
    <cfRule type="containsText" dxfId="1542" priority="6091" operator="containsText" text="VIGENTE">
      <formula>NOT(ISERROR(SEARCH(("VIGENTE"),(K158))))</formula>
    </cfRule>
  </conditionalFormatting>
  <conditionalFormatting sqref="K156">
    <cfRule type="containsText" dxfId="1541" priority="6092" operator="containsText" text="VIGENTE">
      <formula>NOT(ISERROR(SEARCH(("VIGENTE"),(K156))))</formula>
    </cfRule>
  </conditionalFormatting>
  <conditionalFormatting sqref="K156">
    <cfRule type="containsText" dxfId="1540" priority="6093" operator="containsText" text="URGENTE">
      <formula>NOT(ISERROR(SEARCH(("URGENTE"),(K156))))</formula>
    </cfRule>
  </conditionalFormatting>
  <conditionalFormatting sqref="K156">
    <cfRule type="containsText" dxfId="1539" priority="6094" operator="containsText" text="PROVIDÊNCIAS">
      <formula>NOT(ISERROR(SEARCH(("PROVIDÊNCIAS"),(K156))))</formula>
    </cfRule>
  </conditionalFormatting>
  <conditionalFormatting sqref="K156">
    <cfRule type="containsText" dxfId="1538" priority="6095" operator="containsText" text="ENCERRADO">
      <formula>NOT(ISERROR(SEARCH(("ENCERRADO"),(K156))))</formula>
    </cfRule>
  </conditionalFormatting>
  <conditionalFormatting sqref="K156">
    <cfRule type="containsText" dxfId="1537" priority="6096" operator="containsText" text="URGENTE">
      <formula>NOT(ISERROR(SEARCH(("URGENTE"),(K156))))</formula>
    </cfRule>
  </conditionalFormatting>
  <conditionalFormatting sqref="K156">
    <cfRule type="containsText" dxfId="1536" priority="6097" operator="containsText" text="URGENTE">
      <formula>NOT(ISERROR(SEARCH(("URGENTE"),(K156))))</formula>
    </cfRule>
  </conditionalFormatting>
  <conditionalFormatting sqref="K156">
    <cfRule type="containsText" dxfId="1535" priority="6098" operator="containsText" text="URGENTE">
      <formula>NOT(ISERROR(SEARCH(("URGENTE"),(K156))))</formula>
    </cfRule>
  </conditionalFormatting>
  <conditionalFormatting sqref="K102">
    <cfRule type="containsText" dxfId="1534" priority="6099" operator="containsText" text="VIGENTE">
      <formula>NOT(ISERROR(SEARCH(("VIGENTE"),(K102))))</formula>
    </cfRule>
  </conditionalFormatting>
  <conditionalFormatting sqref="K102">
    <cfRule type="containsText" dxfId="1533" priority="6100" operator="containsText" text="URGENTE">
      <formula>NOT(ISERROR(SEARCH(("URGENTE"),(K102))))</formula>
    </cfRule>
  </conditionalFormatting>
  <conditionalFormatting sqref="K102">
    <cfRule type="containsText" dxfId="1532" priority="6101" operator="containsText" text="PROVIDÊNCIAS">
      <formula>NOT(ISERROR(SEARCH(("PROVIDÊNCIAS"),(K102))))</formula>
    </cfRule>
  </conditionalFormatting>
  <conditionalFormatting sqref="K102">
    <cfRule type="containsText" dxfId="1531" priority="6102" operator="containsText" text="ENCERRADO">
      <formula>NOT(ISERROR(SEARCH(("ENCERRADO"),(K102))))</formula>
    </cfRule>
  </conditionalFormatting>
  <conditionalFormatting sqref="K102">
    <cfRule type="containsText" dxfId="1530" priority="6103" operator="containsText" text="URGENTE">
      <formula>NOT(ISERROR(SEARCH(("URGENTE"),(K102))))</formula>
    </cfRule>
  </conditionalFormatting>
  <conditionalFormatting sqref="K102">
    <cfRule type="containsText" dxfId="1529" priority="6104" operator="containsText" text="URGENTE">
      <formula>NOT(ISERROR(SEARCH(("URGENTE"),(K102))))</formula>
    </cfRule>
  </conditionalFormatting>
  <conditionalFormatting sqref="K102">
    <cfRule type="containsText" dxfId="1528" priority="6105" operator="containsText" text="URGENTE">
      <formula>NOT(ISERROR(SEARCH(("URGENTE"),(K102))))</formula>
    </cfRule>
  </conditionalFormatting>
  <conditionalFormatting sqref="K162">
    <cfRule type="containsText" dxfId="1527" priority="6106" operator="containsText" text="VIGENTE">
      <formula>NOT(ISERROR(SEARCH(("VIGENTE"),(K162))))</formula>
    </cfRule>
  </conditionalFormatting>
  <conditionalFormatting sqref="K162">
    <cfRule type="containsText" dxfId="1526" priority="6107" operator="containsText" text="URGENTE">
      <formula>NOT(ISERROR(SEARCH(("URGENTE"),(K162))))</formula>
    </cfRule>
  </conditionalFormatting>
  <conditionalFormatting sqref="K162">
    <cfRule type="containsText" dxfId="1525" priority="6108" operator="containsText" text="PROVIDÊNCIAS">
      <formula>NOT(ISERROR(SEARCH(("PROVIDÊNCIAS"),(K162))))</formula>
    </cfRule>
  </conditionalFormatting>
  <conditionalFormatting sqref="K162">
    <cfRule type="containsText" dxfId="1524" priority="6109" operator="containsText" text="ENCERRADO">
      <formula>NOT(ISERROR(SEARCH(("ENCERRADO"),(K162))))</formula>
    </cfRule>
  </conditionalFormatting>
  <conditionalFormatting sqref="K162">
    <cfRule type="containsText" dxfId="1523" priority="6110" operator="containsText" text="URGENTE">
      <formula>NOT(ISERROR(SEARCH(("URGENTE"),(K162))))</formula>
    </cfRule>
  </conditionalFormatting>
  <conditionalFormatting sqref="K162">
    <cfRule type="containsText" dxfId="1522" priority="6111" operator="containsText" text="URGENTE">
      <formula>NOT(ISERROR(SEARCH(("URGENTE"),(K162))))</formula>
    </cfRule>
  </conditionalFormatting>
  <conditionalFormatting sqref="K162">
    <cfRule type="containsText" dxfId="1521" priority="6112" operator="containsText" text="URGENTE">
      <formula>NOT(ISERROR(SEARCH(("URGENTE"),(K162))))</formula>
    </cfRule>
  </conditionalFormatting>
  <conditionalFormatting sqref="K160">
    <cfRule type="containsText" dxfId="1520" priority="6113" operator="containsText" text="VIGENTE">
      <formula>NOT(ISERROR(SEARCH(("VIGENTE"),(K160))))</formula>
    </cfRule>
  </conditionalFormatting>
  <conditionalFormatting sqref="K160">
    <cfRule type="containsText" dxfId="1519" priority="6114" operator="containsText" text="URGENTE">
      <formula>NOT(ISERROR(SEARCH(("URGENTE"),(K160))))</formula>
    </cfRule>
  </conditionalFormatting>
  <conditionalFormatting sqref="K160">
    <cfRule type="containsText" dxfId="1518" priority="6115" operator="containsText" text="PROVIDÊNCIAS">
      <formula>NOT(ISERROR(SEARCH(("PROVIDÊNCIAS"),(K160))))</formula>
    </cfRule>
  </conditionalFormatting>
  <conditionalFormatting sqref="K160">
    <cfRule type="containsText" dxfId="1517" priority="6116" operator="containsText" text="ENCERRADO">
      <formula>NOT(ISERROR(SEARCH(("ENCERRADO"),(K160))))</formula>
    </cfRule>
  </conditionalFormatting>
  <conditionalFormatting sqref="K160">
    <cfRule type="containsText" dxfId="1516" priority="6117" operator="containsText" text="URGENTE">
      <formula>NOT(ISERROR(SEARCH(("URGENTE"),(K160))))</formula>
    </cfRule>
  </conditionalFormatting>
  <conditionalFormatting sqref="K160">
    <cfRule type="containsText" dxfId="1515" priority="6118" operator="containsText" text="URGENTE">
      <formula>NOT(ISERROR(SEARCH(("URGENTE"),(K160))))</formula>
    </cfRule>
  </conditionalFormatting>
  <conditionalFormatting sqref="K160">
    <cfRule type="containsText" dxfId="1514" priority="6119" operator="containsText" text="URGENTE">
      <formula>NOT(ISERROR(SEARCH(("URGENTE"),(K160))))</formula>
    </cfRule>
  </conditionalFormatting>
  <conditionalFormatting sqref="K155">
    <cfRule type="containsText" dxfId="1513" priority="6120" operator="containsText" text="VIGENTE">
      <formula>NOT(ISERROR(SEARCH(("VIGENTE"),(K155))))</formula>
    </cfRule>
  </conditionalFormatting>
  <conditionalFormatting sqref="K155">
    <cfRule type="containsText" dxfId="1512" priority="6121" operator="containsText" text="URGENTE">
      <formula>NOT(ISERROR(SEARCH(("URGENTE"),(K155))))</formula>
    </cfRule>
  </conditionalFormatting>
  <conditionalFormatting sqref="K155">
    <cfRule type="containsText" dxfId="1511" priority="6122" operator="containsText" text="PROVIDÊNCIAS">
      <formula>NOT(ISERROR(SEARCH(("PROVIDÊNCIAS"),(K155))))</formula>
    </cfRule>
  </conditionalFormatting>
  <conditionalFormatting sqref="K155">
    <cfRule type="containsText" dxfId="1510" priority="6123" operator="containsText" text="ENCERRADO">
      <formula>NOT(ISERROR(SEARCH(("ENCERRADO"),(K155))))</formula>
    </cfRule>
  </conditionalFormatting>
  <conditionalFormatting sqref="K155">
    <cfRule type="containsText" dxfId="1509" priority="6124" operator="containsText" text="URGENTE">
      <formula>NOT(ISERROR(SEARCH(("URGENTE"),(K155))))</formula>
    </cfRule>
  </conditionalFormatting>
  <conditionalFormatting sqref="K155">
    <cfRule type="containsText" dxfId="1508" priority="6125" operator="containsText" text="URGENTE">
      <formula>NOT(ISERROR(SEARCH(("URGENTE"),(K155))))</formula>
    </cfRule>
  </conditionalFormatting>
  <conditionalFormatting sqref="K155">
    <cfRule type="containsText" dxfId="1507" priority="6126" operator="containsText" text="URGENTE">
      <formula>NOT(ISERROR(SEARCH(("URGENTE"),(K155))))</formula>
    </cfRule>
  </conditionalFormatting>
  <conditionalFormatting sqref="K153">
    <cfRule type="containsText" dxfId="1506" priority="6127" operator="containsText" text="VIGENTE">
      <formula>NOT(ISERROR(SEARCH(("VIGENTE"),(K153))))</formula>
    </cfRule>
  </conditionalFormatting>
  <conditionalFormatting sqref="K153">
    <cfRule type="containsText" dxfId="1505" priority="6128" operator="containsText" text="URGENTE">
      <formula>NOT(ISERROR(SEARCH(("URGENTE"),(K153))))</formula>
    </cfRule>
  </conditionalFormatting>
  <conditionalFormatting sqref="K153">
    <cfRule type="containsText" dxfId="1504" priority="6129" operator="containsText" text="PROVIDÊNCIAS">
      <formula>NOT(ISERROR(SEARCH(("PROVIDÊNCIAS"),(K153))))</formula>
    </cfRule>
  </conditionalFormatting>
  <conditionalFormatting sqref="K153">
    <cfRule type="containsText" dxfId="1503" priority="6130" operator="containsText" text="ENCERRADO">
      <formula>NOT(ISERROR(SEARCH(("ENCERRADO"),(K153))))</formula>
    </cfRule>
  </conditionalFormatting>
  <conditionalFormatting sqref="K153">
    <cfRule type="containsText" dxfId="1502" priority="6131" operator="containsText" text="URGENTE">
      <formula>NOT(ISERROR(SEARCH(("URGENTE"),(K153))))</formula>
    </cfRule>
  </conditionalFormatting>
  <conditionalFormatting sqref="K153">
    <cfRule type="containsText" dxfId="1501" priority="6132" operator="containsText" text="URGENTE">
      <formula>NOT(ISERROR(SEARCH(("URGENTE"),(K153))))</formula>
    </cfRule>
  </conditionalFormatting>
  <conditionalFormatting sqref="K153">
    <cfRule type="containsText" dxfId="1500" priority="6133" operator="containsText" text="URGENTE">
      <formula>NOT(ISERROR(SEARCH(("URGENTE"),(K153))))</formula>
    </cfRule>
  </conditionalFormatting>
  <conditionalFormatting sqref="K165">
    <cfRule type="containsText" dxfId="1499" priority="6134" operator="containsText" text="VIGENTE">
      <formula>NOT(ISERROR(SEARCH(("VIGENTE"),(K165))))</formula>
    </cfRule>
  </conditionalFormatting>
  <conditionalFormatting sqref="K165">
    <cfRule type="containsText" dxfId="1498" priority="6135" operator="containsText" text="URGENTE">
      <formula>NOT(ISERROR(SEARCH(("URGENTE"),(K165))))</formula>
    </cfRule>
  </conditionalFormatting>
  <conditionalFormatting sqref="K165">
    <cfRule type="containsText" dxfId="1497" priority="6136" operator="containsText" text="PROVIDÊNCIAS">
      <formula>NOT(ISERROR(SEARCH(("PROVIDÊNCIAS"),(K165))))</formula>
    </cfRule>
  </conditionalFormatting>
  <conditionalFormatting sqref="K165">
    <cfRule type="containsText" dxfId="1496" priority="6137" operator="containsText" text="ENCERRADO">
      <formula>NOT(ISERROR(SEARCH(("ENCERRADO"),(K165))))</formula>
    </cfRule>
  </conditionalFormatting>
  <conditionalFormatting sqref="K165">
    <cfRule type="containsText" dxfId="1495" priority="6138" operator="containsText" text="URGENTE">
      <formula>NOT(ISERROR(SEARCH(("URGENTE"),(K165))))</formula>
    </cfRule>
  </conditionalFormatting>
  <conditionalFormatting sqref="K165">
    <cfRule type="containsText" dxfId="1494" priority="6139" operator="containsText" text="URGENTE">
      <formula>NOT(ISERROR(SEARCH(("URGENTE"),(K165))))</formula>
    </cfRule>
  </conditionalFormatting>
  <conditionalFormatting sqref="K165">
    <cfRule type="containsText" dxfId="1493" priority="6140" operator="containsText" text="URGENTE">
      <formula>NOT(ISERROR(SEARCH(("URGENTE"),(K165))))</formula>
    </cfRule>
  </conditionalFormatting>
  <conditionalFormatting sqref="K854">
    <cfRule type="containsText" dxfId="1492" priority="6141" operator="containsText" text="URGENTE">
      <formula>NOT(ISERROR(SEARCH(("URGENTE"),(K854))))</formula>
    </cfRule>
  </conditionalFormatting>
  <conditionalFormatting sqref="K854">
    <cfRule type="containsText" dxfId="1491" priority="6142" operator="containsText" text="URGENTE">
      <formula>NOT(ISERROR(SEARCH(("URGENTE"),(K854))))</formula>
    </cfRule>
  </conditionalFormatting>
  <conditionalFormatting sqref="K854">
    <cfRule type="containsText" dxfId="1490" priority="6143" operator="containsText" text="URGENTE">
      <formula>NOT(ISERROR(SEARCH(("URGENTE"),(K854))))</formula>
    </cfRule>
  </conditionalFormatting>
  <conditionalFormatting sqref="K854">
    <cfRule type="containsText" dxfId="1489" priority="6144" operator="containsText" text="ENCERRADO">
      <formula>NOT(ISERROR(SEARCH(("ENCERRADO"),(K854))))</formula>
    </cfRule>
  </conditionalFormatting>
  <conditionalFormatting sqref="K854">
    <cfRule type="containsText" dxfId="1488" priority="6145" operator="containsText" text="PROVIDÊNCIAS">
      <formula>NOT(ISERROR(SEARCH(("PROVIDÊNCIAS"),(K854))))</formula>
    </cfRule>
  </conditionalFormatting>
  <conditionalFormatting sqref="K854">
    <cfRule type="containsText" dxfId="1487" priority="6146" operator="containsText" text="URGENTE">
      <formula>NOT(ISERROR(SEARCH(("URGENTE"),(K854))))</formula>
    </cfRule>
  </conditionalFormatting>
  <conditionalFormatting sqref="K854">
    <cfRule type="containsText" dxfId="1486" priority="6147" operator="containsText" text="VIGENTE">
      <formula>NOT(ISERROR(SEARCH(("VIGENTE"),(K854))))</formula>
    </cfRule>
  </conditionalFormatting>
  <conditionalFormatting sqref="K509:K510">
    <cfRule type="containsText" dxfId="1485" priority="6148" operator="containsText" text="VIGENTE">
      <formula>NOT(ISERROR(SEARCH(("VIGENTE"),(K509))))</formula>
    </cfRule>
  </conditionalFormatting>
  <conditionalFormatting sqref="K509:K510">
    <cfRule type="containsText" dxfId="1484" priority="6149" operator="containsText" text="URGENTE">
      <formula>NOT(ISERROR(SEARCH(("URGENTE"),(K509))))</formula>
    </cfRule>
  </conditionalFormatting>
  <conditionalFormatting sqref="K509:K510">
    <cfRule type="containsText" dxfId="1483" priority="6150" operator="containsText" text="PROVIDÊNCIAS">
      <formula>NOT(ISERROR(SEARCH(("PROVIDÊNCIAS"),(K509))))</formula>
    </cfRule>
  </conditionalFormatting>
  <conditionalFormatting sqref="K509:K510">
    <cfRule type="containsText" dxfId="1482" priority="6151" operator="containsText" text="ENCERRADO">
      <formula>NOT(ISERROR(SEARCH(("ENCERRADO"),(K509))))</formula>
    </cfRule>
  </conditionalFormatting>
  <conditionalFormatting sqref="K509:K510">
    <cfRule type="containsText" dxfId="1481" priority="6152" operator="containsText" text="URGENTE">
      <formula>NOT(ISERROR(SEARCH(("URGENTE"),(K509))))</formula>
    </cfRule>
  </conditionalFormatting>
  <conditionalFormatting sqref="K509:K510">
    <cfRule type="containsText" dxfId="1480" priority="6153" operator="containsText" text="URGENTE">
      <formula>NOT(ISERROR(SEARCH(("URGENTE"),(K509))))</formula>
    </cfRule>
  </conditionalFormatting>
  <conditionalFormatting sqref="K509:K510">
    <cfRule type="containsText" dxfId="1479" priority="6154" operator="containsText" text="URGENTE">
      <formula>NOT(ISERROR(SEARCH(("URGENTE"),(K509))))</formula>
    </cfRule>
  </conditionalFormatting>
  <conditionalFormatting sqref="K144:K150">
    <cfRule type="containsText" dxfId="1478" priority="6155" operator="containsText" text="VIGENTE">
      <formula>NOT(ISERROR(SEARCH(("VIGENTE"),(K144))))</formula>
    </cfRule>
  </conditionalFormatting>
  <conditionalFormatting sqref="K144:K150">
    <cfRule type="containsText" dxfId="1477" priority="6156" operator="containsText" text="URGENTE">
      <formula>NOT(ISERROR(SEARCH(("URGENTE"),(K144))))</formula>
    </cfRule>
  </conditionalFormatting>
  <conditionalFormatting sqref="K144:K150">
    <cfRule type="containsText" dxfId="1476" priority="6157" operator="containsText" text="PROVIDÊNCIAS">
      <formula>NOT(ISERROR(SEARCH(("PROVIDÊNCIAS"),(K144))))</formula>
    </cfRule>
  </conditionalFormatting>
  <conditionalFormatting sqref="K144:K150">
    <cfRule type="containsText" dxfId="1475" priority="6158" operator="containsText" text="ENCERRADO">
      <formula>NOT(ISERROR(SEARCH(("ENCERRADO"),(K144))))</formula>
    </cfRule>
  </conditionalFormatting>
  <conditionalFormatting sqref="K144:K150">
    <cfRule type="containsText" dxfId="1474" priority="6159" operator="containsText" text="URGENTE">
      <formula>NOT(ISERROR(SEARCH(("URGENTE"),(K144))))</formula>
    </cfRule>
  </conditionalFormatting>
  <conditionalFormatting sqref="K144:K150">
    <cfRule type="containsText" dxfId="1473" priority="6160" operator="containsText" text="URGENTE">
      <formula>NOT(ISERROR(SEARCH(("URGENTE"),(K144))))</formula>
    </cfRule>
  </conditionalFormatting>
  <conditionalFormatting sqref="K144:K150">
    <cfRule type="containsText" dxfId="1472" priority="6161" operator="containsText" text="URGENTE">
      <formula>NOT(ISERROR(SEARCH(("URGENTE"),(K144))))</formula>
    </cfRule>
  </conditionalFormatting>
  <conditionalFormatting sqref="K327">
    <cfRule type="containsText" dxfId="1471" priority="6162" operator="containsText" text="VIGENTE">
      <formula>NOT(ISERROR(SEARCH(("VIGENTE"),(K327))))</formula>
    </cfRule>
  </conditionalFormatting>
  <conditionalFormatting sqref="K327">
    <cfRule type="containsText" dxfId="1470" priority="6163" operator="containsText" text="URGENTE">
      <formula>NOT(ISERROR(SEARCH(("URGENTE"),(K327))))</formula>
    </cfRule>
  </conditionalFormatting>
  <conditionalFormatting sqref="K327">
    <cfRule type="containsText" dxfId="1469" priority="6164" operator="containsText" text="PROVIDÊNCIAS">
      <formula>NOT(ISERROR(SEARCH(("PROVIDÊNCIAS"),(K327))))</formula>
    </cfRule>
  </conditionalFormatting>
  <conditionalFormatting sqref="K327">
    <cfRule type="containsText" dxfId="1468" priority="6165" operator="containsText" text="ENCERRADO">
      <formula>NOT(ISERROR(SEARCH(("ENCERRADO"),(K327))))</formula>
    </cfRule>
  </conditionalFormatting>
  <conditionalFormatting sqref="K327">
    <cfRule type="containsText" dxfId="1467" priority="6166" operator="containsText" text="URGENTE">
      <formula>NOT(ISERROR(SEARCH(("URGENTE"),(K327))))</formula>
    </cfRule>
  </conditionalFormatting>
  <conditionalFormatting sqref="K327">
    <cfRule type="containsText" dxfId="1466" priority="6167" operator="containsText" text="URGENTE">
      <formula>NOT(ISERROR(SEARCH(("URGENTE"),(K327))))</formula>
    </cfRule>
  </conditionalFormatting>
  <conditionalFormatting sqref="K327">
    <cfRule type="containsText" dxfId="1465" priority="6168" operator="containsText" text="URGENTE">
      <formula>NOT(ISERROR(SEARCH(("URGENTE"),(K327))))</formula>
    </cfRule>
  </conditionalFormatting>
  <conditionalFormatting sqref="K447">
    <cfRule type="containsText" dxfId="1464" priority="6169" operator="containsText" text="URGENTE">
      <formula>NOT(ISERROR(SEARCH(("URGENTE"),(K447))))</formula>
    </cfRule>
  </conditionalFormatting>
  <conditionalFormatting sqref="K447">
    <cfRule type="containsText" dxfId="1463" priority="6170" operator="containsText" text="URGENTE">
      <formula>NOT(ISERROR(SEARCH(("URGENTE"),(K447))))</formula>
    </cfRule>
  </conditionalFormatting>
  <conditionalFormatting sqref="K447">
    <cfRule type="containsText" dxfId="1462" priority="6171" operator="containsText" text="URGENTE">
      <formula>NOT(ISERROR(SEARCH(("URGENTE"),(K447))))</formula>
    </cfRule>
  </conditionalFormatting>
  <conditionalFormatting sqref="K447">
    <cfRule type="containsText" dxfId="1461" priority="6172" operator="containsText" text="ENCERRADO">
      <formula>NOT(ISERROR(SEARCH(("ENCERRADO"),(K447))))</formula>
    </cfRule>
  </conditionalFormatting>
  <conditionalFormatting sqref="K447">
    <cfRule type="containsText" dxfId="1460" priority="6173" operator="containsText" text="PROVIDÊNCIAS">
      <formula>NOT(ISERROR(SEARCH(("PROVIDÊNCIAS"),(K447))))</formula>
    </cfRule>
  </conditionalFormatting>
  <conditionalFormatting sqref="K447">
    <cfRule type="containsText" dxfId="1459" priority="6174" operator="containsText" text="URGENTE">
      <formula>NOT(ISERROR(SEARCH(("URGENTE"),(K447))))</formula>
    </cfRule>
  </conditionalFormatting>
  <conditionalFormatting sqref="K447">
    <cfRule type="containsText" dxfId="1458" priority="6175" operator="containsText" text="VIGENTE">
      <formula>NOT(ISERROR(SEARCH(("VIGENTE"),(K447))))</formula>
    </cfRule>
  </conditionalFormatting>
  <conditionalFormatting sqref="K1036:K1037">
    <cfRule type="containsText" dxfId="1457" priority="6176" operator="containsText" text="VIGENTE">
      <formula>NOT(ISERROR(SEARCH(("VIGENTE"),(K1036))))</formula>
    </cfRule>
  </conditionalFormatting>
  <conditionalFormatting sqref="K1036:K1037">
    <cfRule type="containsText" dxfId="1456" priority="6177" operator="containsText" text="URGENTE">
      <formula>NOT(ISERROR(SEARCH(("URGENTE"),(K1036))))</formula>
    </cfRule>
  </conditionalFormatting>
  <conditionalFormatting sqref="K1036:K1037">
    <cfRule type="containsText" dxfId="1455" priority="6178" operator="containsText" text="PROVIDÊNCIAS">
      <formula>NOT(ISERROR(SEARCH(("PROVIDÊNCIAS"),(K1036))))</formula>
    </cfRule>
  </conditionalFormatting>
  <conditionalFormatting sqref="K1036:K1037">
    <cfRule type="containsText" dxfId="1454" priority="6179" operator="containsText" text="ENCERRADO">
      <formula>NOT(ISERROR(SEARCH(("ENCERRADO"),(K1036))))</formula>
    </cfRule>
  </conditionalFormatting>
  <conditionalFormatting sqref="K1036:K1037">
    <cfRule type="containsText" dxfId="1453" priority="6180" operator="containsText" text="URGENTE">
      <formula>NOT(ISERROR(SEARCH(("URGENTE"),(K1036))))</formula>
    </cfRule>
  </conditionalFormatting>
  <conditionalFormatting sqref="K1036:K1037">
    <cfRule type="containsText" dxfId="1452" priority="6181" operator="containsText" text="URGENTE">
      <formula>NOT(ISERROR(SEARCH(("URGENTE"),(K1036))))</formula>
    </cfRule>
  </conditionalFormatting>
  <conditionalFormatting sqref="K1036:K1037">
    <cfRule type="containsText" dxfId="1451" priority="6182" operator="containsText" text="URGENTE">
      <formula>NOT(ISERROR(SEARCH(("URGENTE"),(K1036))))</formula>
    </cfRule>
  </conditionalFormatting>
  <conditionalFormatting sqref="K872">
    <cfRule type="containsText" dxfId="1450" priority="6183" operator="containsText" text="VIGENTE">
      <formula>NOT(ISERROR(SEARCH(("VIGENTE"),(K872))))</formula>
    </cfRule>
  </conditionalFormatting>
  <conditionalFormatting sqref="K872">
    <cfRule type="containsText" dxfId="1449" priority="6184" operator="containsText" text="URGENTE">
      <formula>NOT(ISERROR(SEARCH(("URGENTE"),(K872))))</formula>
    </cfRule>
  </conditionalFormatting>
  <conditionalFormatting sqref="K872">
    <cfRule type="containsText" dxfId="1448" priority="6185" operator="containsText" text="PROVIDÊNCIAS">
      <formula>NOT(ISERROR(SEARCH(("PROVIDÊNCIAS"),(K872))))</formula>
    </cfRule>
  </conditionalFormatting>
  <conditionalFormatting sqref="K872">
    <cfRule type="containsText" dxfId="1447" priority="6186" operator="containsText" text="ENCERRADO">
      <formula>NOT(ISERROR(SEARCH(("ENCERRADO"),(K872))))</formula>
    </cfRule>
  </conditionalFormatting>
  <conditionalFormatting sqref="K872">
    <cfRule type="containsText" dxfId="1446" priority="6187" operator="containsText" text="URGENTE">
      <formula>NOT(ISERROR(SEARCH(("URGENTE"),(K872))))</formula>
    </cfRule>
  </conditionalFormatting>
  <conditionalFormatting sqref="K872">
    <cfRule type="containsText" dxfId="1445" priority="6188" operator="containsText" text="URGENTE">
      <formula>NOT(ISERROR(SEARCH(("URGENTE"),(K872))))</formula>
    </cfRule>
  </conditionalFormatting>
  <conditionalFormatting sqref="K872">
    <cfRule type="containsText" dxfId="1444" priority="6189" operator="containsText" text="URGENTE">
      <formula>NOT(ISERROR(SEARCH(("URGENTE"),(K872))))</formula>
    </cfRule>
  </conditionalFormatting>
  <conditionalFormatting sqref="K867">
    <cfRule type="containsText" dxfId="1443" priority="6190" operator="containsText" text="VIGENTE">
      <formula>NOT(ISERROR(SEARCH(("VIGENTE"),(K867))))</formula>
    </cfRule>
  </conditionalFormatting>
  <conditionalFormatting sqref="K867">
    <cfRule type="containsText" dxfId="1442" priority="6191" operator="containsText" text="URGENTE">
      <formula>NOT(ISERROR(SEARCH(("URGENTE"),(K867))))</formula>
    </cfRule>
  </conditionalFormatting>
  <conditionalFormatting sqref="K867">
    <cfRule type="containsText" dxfId="1441" priority="6192" operator="containsText" text="PROVIDÊNCIAS">
      <formula>NOT(ISERROR(SEARCH(("PROVIDÊNCIAS"),(K867))))</formula>
    </cfRule>
  </conditionalFormatting>
  <conditionalFormatting sqref="K867">
    <cfRule type="containsText" dxfId="1440" priority="6193" operator="containsText" text="ENCERRADO">
      <formula>NOT(ISERROR(SEARCH(("ENCERRADO"),(K867))))</formula>
    </cfRule>
  </conditionalFormatting>
  <conditionalFormatting sqref="K867">
    <cfRule type="containsText" dxfId="1439" priority="6194" operator="containsText" text="URGENTE">
      <formula>NOT(ISERROR(SEARCH(("URGENTE"),(K867))))</formula>
    </cfRule>
  </conditionalFormatting>
  <conditionalFormatting sqref="K867">
    <cfRule type="containsText" dxfId="1438" priority="6195" operator="containsText" text="URGENTE">
      <formula>NOT(ISERROR(SEARCH(("URGENTE"),(K867))))</formula>
    </cfRule>
  </conditionalFormatting>
  <conditionalFormatting sqref="K867">
    <cfRule type="containsText" dxfId="1437" priority="6196" operator="containsText" text="URGENTE">
      <formula>NOT(ISERROR(SEARCH(("URGENTE"),(K867))))</formula>
    </cfRule>
  </conditionalFormatting>
  <conditionalFormatting sqref="K971">
    <cfRule type="containsText" dxfId="1436" priority="6197" operator="containsText" text="VIGENTE">
      <formula>NOT(ISERROR(SEARCH(("VIGENTE"),(K971))))</formula>
    </cfRule>
  </conditionalFormatting>
  <conditionalFormatting sqref="K971">
    <cfRule type="containsText" dxfId="1435" priority="6198" operator="containsText" text="URGENTE">
      <formula>NOT(ISERROR(SEARCH(("URGENTE"),(K971))))</formula>
    </cfRule>
  </conditionalFormatting>
  <conditionalFormatting sqref="K971">
    <cfRule type="containsText" dxfId="1434" priority="6199" operator="containsText" text="PROVIDÊNCIAS">
      <formula>NOT(ISERROR(SEARCH(("PROVIDÊNCIAS"),(K971))))</formula>
    </cfRule>
  </conditionalFormatting>
  <conditionalFormatting sqref="K971">
    <cfRule type="containsText" dxfId="1433" priority="6200" operator="containsText" text="ENCERRADO">
      <formula>NOT(ISERROR(SEARCH(("ENCERRADO"),(K971))))</formula>
    </cfRule>
  </conditionalFormatting>
  <conditionalFormatting sqref="K971">
    <cfRule type="containsText" dxfId="1432" priority="6201" operator="containsText" text="URGENTE">
      <formula>NOT(ISERROR(SEARCH(("URGENTE"),(K971))))</formula>
    </cfRule>
  </conditionalFormatting>
  <conditionalFormatting sqref="K971">
    <cfRule type="containsText" dxfId="1431" priority="6202" operator="containsText" text="URGENTE">
      <formula>NOT(ISERROR(SEARCH(("URGENTE"),(K971))))</formula>
    </cfRule>
  </conditionalFormatting>
  <conditionalFormatting sqref="K971">
    <cfRule type="containsText" dxfId="1430" priority="6203" operator="containsText" text="URGENTE">
      <formula>NOT(ISERROR(SEARCH(("URGENTE"),(K971))))</formula>
    </cfRule>
  </conditionalFormatting>
  <conditionalFormatting sqref="K413:K414">
    <cfRule type="containsText" dxfId="1429" priority="6204" operator="containsText" text="URGENTE">
      <formula>NOT(ISERROR(SEARCH(("URGENTE"),(K413))))</formula>
    </cfRule>
  </conditionalFormatting>
  <conditionalFormatting sqref="K413:K414">
    <cfRule type="containsText" dxfId="1428" priority="6205" operator="containsText" text="URGENTE">
      <formula>NOT(ISERROR(SEARCH(("URGENTE"),(K413))))</formula>
    </cfRule>
  </conditionalFormatting>
  <conditionalFormatting sqref="K413:K414">
    <cfRule type="containsText" dxfId="1427" priority="6206" operator="containsText" text="URGENTE">
      <formula>NOT(ISERROR(SEARCH(("URGENTE"),(K413))))</formula>
    </cfRule>
  </conditionalFormatting>
  <conditionalFormatting sqref="K413:K414">
    <cfRule type="containsText" dxfId="1426" priority="6207" operator="containsText" text="ENCERRADO">
      <formula>NOT(ISERROR(SEARCH(("ENCERRADO"),(K413))))</formula>
    </cfRule>
  </conditionalFormatting>
  <conditionalFormatting sqref="K413:K414">
    <cfRule type="containsText" dxfId="1425" priority="6208" operator="containsText" text="PROVIDÊNCIAS">
      <formula>NOT(ISERROR(SEARCH(("PROVIDÊNCIAS"),(K413))))</formula>
    </cfRule>
  </conditionalFormatting>
  <conditionalFormatting sqref="K413:K414">
    <cfRule type="containsText" dxfId="1424" priority="6209" operator="containsText" text="URGENTE">
      <formula>NOT(ISERROR(SEARCH(("URGENTE"),(K413))))</formula>
    </cfRule>
  </conditionalFormatting>
  <conditionalFormatting sqref="K413:K414">
    <cfRule type="containsText" dxfId="1423" priority="6210" operator="containsText" text="VIGENTE">
      <formula>NOT(ISERROR(SEARCH(("VIGENTE"),(K413))))</formula>
    </cfRule>
  </conditionalFormatting>
  <conditionalFormatting sqref="K850:K851">
    <cfRule type="containsText" dxfId="1422" priority="6211" operator="containsText" text="URGENTE">
      <formula>NOT(ISERROR(SEARCH(("URGENTE"),(K850))))</formula>
    </cfRule>
  </conditionalFormatting>
  <conditionalFormatting sqref="K850:K851">
    <cfRule type="containsText" dxfId="1421" priority="6212" operator="containsText" text="URGENTE">
      <formula>NOT(ISERROR(SEARCH(("URGENTE"),(K850))))</formula>
    </cfRule>
  </conditionalFormatting>
  <conditionalFormatting sqref="K850:K851">
    <cfRule type="containsText" dxfId="1420" priority="6213" operator="containsText" text="URGENTE">
      <formula>NOT(ISERROR(SEARCH(("URGENTE"),(K850))))</formula>
    </cfRule>
  </conditionalFormatting>
  <conditionalFormatting sqref="K850:K851">
    <cfRule type="containsText" dxfId="1419" priority="6214" operator="containsText" text="ENCERRADO">
      <formula>NOT(ISERROR(SEARCH(("ENCERRADO"),(K850))))</formula>
    </cfRule>
  </conditionalFormatting>
  <conditionalFormatting sqref="K850:K851">
    <cfRule type="containsText" dxfId="1418" priority="6215" operator="containsText" text="PROVIDÊNCIAS">
      <formula>NOT(ISERROR(SEARCH(("PROVIDÊNCIAS"),(K850))))</formula>
    </cfRule>
  </conditionalFormatting>
  <conditionalFormatting sqref="K850:K851">
    <cfRule type="containsText" dxfId="1417" priority="6216" operator="containsText" text="URGENTE">
      <formula>NOT(ISERROR(SEARCH(("URGENTE"),(K850))))</formula>
    </cfRule>
  </conditionalFormatting>
  <conditionalFormatting sqref="K850:K851">
    <cfRule type="containsText" dxfId="1416" priority="6217" operator="containsText" text="VIGENTE">
      <formula>NOT(ISERROR(SEARCH(("VIGENTE"),(K850))))</formula>
    </cfRule>
  </conditionalFormatting>
  <conditionalFormatting sqref="K548">
    <cfRule type="containsText" dxfId="1415" priority="6218" operator="containsText" text="VIGENTE">
      <formula>NOT(ISERROR(SEARCH(("VIGENTE"),(K548))))</formula>
    </cfRule>
  </conditionalFormatting>
  <conditionalFormatting sqref="K548">
    <cfRule type="containsText" dxfId="1414" priority="6219" operator="containsText" text="URGENTE">
      <formula>NOT(ISERROR(SEARCH(("URGENTE"),(K548))))</formula>
    </cfRule>
  </conditionalFormatting>
  <conditionalFormatting sqref="K548">
    <cfRule type="containsText" dxfId="1413" priority="6220" operator="containsText" text="PROVIDÊNCIAS">
      <formula>NOT(ISERROR(SEARCH(("PROVIDÊNCIAS"),(K548))))</formula>
    </cfRule>
  </conditionalFormatting>
  <conditionalFormatting sqref="K548">
    <cfRule type="containsText" dxfId="1412" priority="6221" operator="containsText" text="ENCERRADO">
      <formula>NOT(ISERROR(SEARCH(("ENCERRADO"),(K548))))</formula>
    </cfRule>
  </conditionalFormatting>
  <conditionalFormatting sqref="K548">
    <cfRule type="containsText" dxfId="1411" priority="6222" operator="containsText" text="URGENTE">
      <formula>NOT(ISERROR(SEARCH(("URGENTE"),(K548))))</formula>
    </cfRule>
  </conditionalFormatting>
  <conditionalFormatting sqref="K548">
    <cfRule type="containsText" dxfId="1410" priority="6223" operator="containsText" text="URGENTE">
      <formula>NOT(ISERROR(SEARCH(("URGENTE"),(K548))))</formula>
    </cfRule>
  </conditionalFormatting>
  <conditionalFormatting sqref="K548">
    <cfRule type="containsText" dxfId="1409" priority="6224" operator="containsText" text="URGENTE">
      <formula>NOT(ISERROR(SEARCH(("URGENTE"),(K548))))</formula>
    </cfRule>
  </conditionalFormatting>
  <conditionalFormatting sqref="K977">
    <cfRule type="containsText" dxfId="1408" priority="6225" operator="containsText" text="VIGENTE">
      <formula>NOT(ISERROR(SEARCH(("VIGENTE"),(K977))))</formula>
    </cfRule>
  </conditionalFormatting>
  <conditionalFormatting sqref="K977">
    <cfRule type="containsText" dxfId="1407" priority="6226" operator="containsText" text="URGENTE">
      <formula>NOT(ISERROR(SEARCH(("URGENTE"),(K977))))</formula>
    </cfRule>
  </conditionalFormatting>
  <conditionalFormatting sqref="K977">
    <cfRule type="containsText" dxfId="1406" priority="6227" operator="containsText" text="PROVIDÊNCIAS">
      <formula>NOT(ISERROR(SEARCH(("PROVIDÊNCIAS"),(K977))))</formula>
    </cfRule>
  </conditionalFormatting>
  <conditionalFormatting sqref="K977">
    <cfRule type="containsText" dxfId="1405" priority="6228" operator="containsText" text="ENCERRADO">
      <formula>NOT(ISERROR(SEARCH(("ENCERRADO"),(K977))))</formula>
    </cfRule>
  </conditionalFormatting>
  <conditionalFormatting sqref="K977">
    <cfRule type="containsText" dxfId="1404" priority="6229" operator="containsText" text="URGENTE">
      <formula>NOT(ISERROR(SEARCH(("URGENTE"),(K977))))</formula>
    </cfRule>
  </conditionalFormatting>
  <conditionalFormatting sqref="K977">
    <cfRule type="containsText" dxfId="1403" priority="6230" operator="containsText" text="URGENTE">
      <formula>NOT(ISERROR(SEARCH(("URGENTE"),(K977))))</formula>
    </cfRule>
  </conditionalFormatting>
  <conditionalFormatting sqref="K977">
    <cfRule type="containsText" dxfId="1402" priority="6231" operator="containsText" text="URGENTE">
      <formula>NOT(ISERROR(SEARCH(("URGENTE"),(K977))))</formula>
    </cfRule>
  </conditionalFormatting>
  <conditionalFormatting sqref="K849">
    <cfRule type="containsText" dxfId="1401" priority="6232" operator="containsText" text="URGENTE">
      <formula>NOT(ISERROR(SEARCH(("URGENTE"),(K849))))</formula>
    </cfRule>
  </conditionalFormatting>
  <conditionalFormatting sqref="K849">
    <cfRule type="containsText" dxfId="1400" priority="6233" operator="containsText" text="URGENTE">
      <formula>NOT(ISERROR(SEARCH(("URGENTE"),(K849))))</formula>
    </cfRule>
  </conditionalFormatting>
  <conditionalFormatting sqref="K849">
    <cfRule type="containsText" dxfId="1399" priority="6234" operator="containsText" text="URGENTE">
      <formula>NOT(ISERROR(SEARCH(("URGENTE"),(K849))))</formula>
    </cfRule>
  </conditionalFormatting>
  <conditionalFormatting sqref="K849">
    <cfRule type="containsText" dxfId="1398" priority="6235" operator="containsText" text="ENCERRADO">
      <formula>NOT(ISERROR(SEARCH(("ENCERRADO"),(K849))))</formula>
    </cfRule>
  </conditionalFormatting>
  <conditionalFormatting sqref="K849">
    <cfRule type="containsText" dxfId="1397" priority="6236" operator="containsText" text="PROVIDÊNCIAS">
      <formula>NOT(ISERROR(SEARCH(("PROVIDÊNCIAS"),(K849))))</formula>
    </cfRule>
  </conditionalFormatting>
  <conditionalFormatting sqref="K849">
    <cfRule type="containsText" dxfId="1396" priority="6237" operator="containsText" text="URGENTE">
      <formula>NOT(ISERROR(SEARCH(("URGENTE"),(K849))))</formula>
    </cfRule>
  </conditionalFormatting>
  <conditionalFormatting sqref="K849">
    <cfRule type="containsText" dxfId="1395" priority="6238" operator="containsText" text="VIGENTE">
      <formula>NOT(ISERROR(SEARCH(("VIGENTE"),(K849))))</formula>
    </cfRule>
  </conditionalFormatting>
  <conditionalFormatting sqref="K852">
    <cfRule type="containsText" dxfId="1394" priority="6239" operator="containsText" text="URGENTE">
      <formula>NOT(ISERROR(SEARCH(("URGENTE"),(K852))))</formula>
    </cfRule>
  </conditionalFormatting>
  <conditionalFormatting sqref="K852">
    <cfRule type="containsText" dxfId="1393" priority="6240" operator="containsText" text="URGENTE">
      <formula>NOT(ISERROR(SEARCH(("URGENTE"),(K852))))</formula>
    </cfRule>
  </conditionalFormatting>
  <conditionalFormatting sqref="K852">
    <cfRule type="containsText" dxfId="1392" priority="6241" operator="containsText" text="URGENTE">
      <formula>NOT(ISERROR(SEARCH(("URGENTE"),(K852))))</formula>
    </cfRule>
  </conditionalFormatting>
  <conditionalFormatting sqref="K852">
    <cfRule type="containsText" dxfId="1391" priority="6242" operator="containsText" text="ENCERRADO">
      <formula>NOT(ISERROR(SEARCH(("ENCERRADO"),(K852))))</formula>
    </cfRule>
  </conditionalFormatting>
  <conditionalFormatting sqref="K852">
    <cfRule type="containsText" dxfId="1390" priority="6243" operator="containsText" text="PROVIDÊNCIAS">
      <formula>NOT(ISERROR(SEARCH(("PROVIDÊNCIAS"),(K852))))</formula>
    </cfRule>
  </conditionalFormatting>
  <conditionalFormatting sqref="K852">
    <cfRule type="containsText" dxfId="1389" priority="6244" operator="containsText" text="URGENTE">
      <formula>NOT(ISERROR(SEARCH(("URGENTE"),(K852))))</formula>
    </cfRule>
  </conditionalFormatting>
  <conditionalFormatting sqref="K852">
    <cfRule type="containsText" dxfId="1388" priority="6245" operator="containsText" text="VIGENTE">
      <formula>NOT(ISERROR(SEARCH(("VIGENTE"),(K852))))</formula>
    </cfRule>
  </conditionalFormatting>
  <conditionalFormatting sqref="K412">
    <cfRule type="containsText" dxfId="1387" priority="6246" operator="containsText" text="VIGENTE">
      <formula>NOT(ISERROR(SEARCH(("VIGENTE"),(K412))))</formula>
    </cfRule>
  </conditionalFormatting>
  <conditionalFormatting sqref="K412">
    <cfRule type="containsText" dxfId="1386" priority="6247" operator="containsText" text="URGENTE">
      <formula>NOT(ISERROR(SEARCH(("URGENTE"),(K412))))</formula>
    </cfRule>
  </conditionalFormatting>
  <conditionalFormatting sqref="K412">
    <cfRule type="containsText" dxfId="1385" priority="6248" operator="containsText" text="PROVIDÊNCIAS">
      <formula>NOT(ISERROR(SEARCH(("PROVIDÊNCIAS"),(K412))))</formula>
    </cfRule>
  </conditionalFormatting>
  <conditionalFormatting sqref="K412">
    <cfRule type="containsText" dxfId="1384" priority="6249" operator="containsText" text="ENCERRADO">
      <formula>NOT(ISERROR(SEARCH(("ENCERRADO"),(K412))))</formula>
    </cfRule>
  </conditionalFormatting>
  <conditionalFormatting sqref="K412">
    <cfRule type="containsText" dxfId="1383" priority="6250" operator="containsText" text="URGENTE">
      <formula>NOT(ISERROR(SEARCH(("URGENTE"),(K412))))</formula>
    </cfRule>
  </conditionalFormatting>
  <conditionalFormatting sqref="K412">
    <cfRule type="containsText" dxfId="1382" priority="6251" operator="containsText" text="URGENTE">
      <formula>NOT(ISERROR(SEARCH(("URGENTE"),(K412))))</formula>
    </cfRule>
  </conditionalFormatting>
  <conditionalFormatting sqref="K412">
    <cfRule type="containsText" dxfId="1381" priority="6252" operator="containsText" text="URGENTE">
      <formula>NOT(ISERROR(SEARCH(("URGENTE"),(K412))))</formula>
    </cfRule>
  </conditionalFormatting>
  <conditionalFormatting sqref="K137">
    <cfRule type="containsText" dxfId="1380" priority="6253" operator="containsText" text="URGENTE">
      <formula>NOT(ISERROR(SEARCH(("URGENTE"),(K137))))</formula>
    </cfRule>
  </conditionalFormatting>
  <conditionalFormatting sqref="K137">
    <cfRule type="containsText" dxfId="1379" priority="6254" operator="containsText" text="URGENTE">
      <formula>NOT(ISERROR(SEARCH(("URGENTE"),(K137))))</formula>
    </cfRule>
  </conditionalFormatting>
  <conditionalFormatting sqref="K137">
    <cfRule type="containsText" dxfId="1378" priority="6255" operator="containsText" text="URGENTE">
      <formula>NOT(ISERROR(SEARCH(("URGENTE"),(K137))))</formula>
    </cfRule>
  </conditionalFormatting>
  <conditionalFormatting sqref="K137">
    <cfRule type="containsText" dxfId="1377" priority="6256" operator="containsText" text="ENCERRADO">
      <formula>NOT(ISERROR(SEARCH(("ENCERRADO"),(K137))))</formula>
    </cfRule>
  </conditionalFormatting>
  <conditionalFormatting sqref="K137">
    <cfRule type="containsText" dxfId="1376" priority="6257" operator="containsText" text="PROVIDÊNCIAS">
      <formula>NOT(ISERROR(SEARCH(("PROVIDÊNCIAS"),(K137))))</formula>
    </cfRule>
  </conditionalFormatting>
  <conditionalFormatting sqref="K137">
    <cfRule type="containsText" dxfId="1375" priority="6258" operator="containsText" text="URGENTE">
      <formula>NOT(ISERROR(SEARCH(("URGENTE"),(K137))))</formula>
    </cfRule>
  </conditionalFormatting>
  <conditionalFormatting sqref="K137">
    <cfRule type="containsText" dxfId="1374" priority="6259" operator="containsText" text="VIGENTE">
      <formula>NOT(ISERROR(SEARCH(("VIGENTE"),(K137))))</formula>
    </cfRule>
  </conditionalFormatting>
  <conditionalFormatting sqref="K549">
    <cfRule type="containsText" dxfId="1373" priority="6260" operator="containsText" text="URGENTE">
      <formula>NOT(ISERROR(SEARCH(("URGENTE"),(K549))))</formula>
    </cfRule>
  </conditionalFormatting>
  <conditionalFormatting sqref="K549">
    <cfRule type="containsText" dxfId="1372" priority="6261" operator="containsText" text="URGENTE">
      <formula>NOT(ISERROR(SEARCH(("URGENTE"),(K549))))</formula>
    </cfRule>
  </conditionalFormatting>
  <conditionalFormatting sqref="K549">
    <cfRule type="containsText" dxfId="1371" priority="6262" operator="containsText" text="URGENTE">
      <formula>NOT(ISERROR(SEARCH(("URGENTE"),(K549))))</formula>
    </cfRule>
  </conditionalFormatting>
  <conditionalFormatting sqref="K549">
    <cfRule type="containsText" dxfId="1370" priority="6263" operator="containsText" text="ENCERRADO">
      <formula>NOT(ISERROR(SEARCH(("ENCERRADO"),(K549))))</formula>
    </cfRule>
  </conditionalFormatting>
  <conditionalFormatting sqref="K549">
    <cfRule type="containsText" dxfId="1369" priority="6264" operator="containsText" text="PROVIDÊNCIAS">
      <formula>NOT(ISERROR(SEARCH(("PROVIDÊNCIAS"),(K549))))</formula>
    </cfRule>
  </conditionalFormatting>
  <conditionalFormatting sqref="K549">
    <cfRule type="containsText" dxfId="1368" priority="6265" operator="containsText" text="URGENTE">
      <formula>NOT(ISERROR(SEARCH(("URGENTE"),(K549))))</formula>
    </cfRule>
  </conditionalFormatting>
  <conditionalFormatting sqref="K549">
    <cfRule type="containsText" dxfId="1367" priority="6266" operator="containsText" text="VIGENTE">
      <formula>NOT(ISERROR(SEARCH(("VIGENTE"),(K549))))</formula>
    </cfRule>
  </conditionalFormatting>
  <conditionalFormatting sqref="K196">
    <cfRule type="containsText" dxfId="1366" priority="6267" operator="containsText" text="URGENTE">
      <formula>NOT(ISERROR(SEARCH(("URGENTE"),(K196))))</formula>
    </cfRule>
  </conditionalFormatting>
  <conditionalFormatting sqref="K196">
    <cfRule type="containsText" dxfId="1365" priority="6268" operator="containsText" text="URGENTE">
      <formula>NOT(ISERROR(SEARCH(("URGENTE"),(K196))))</formula>
    </cfRule>
  </conditionalFormatting>
  <conditionalFormatting sqref="K196">
    <cfRule type="containsText" dxfId="1364" priority="6269" operator="containsText" text="URGENTE">
      <formula>NOT(ISERROR(SEARCH(("URGENTE"),(K196))))</formula>
    </cfRule>
  </conditionalFormatting>
  <conditionalFormatting sqref="K196">
    <cfRule type="containsText" dxfId="1363" priority="6270" operator="containsText" text="ENCERRADO">
      <formula>NOT(ISERROR(SEARCH(("ENCERRADO"),(K196))))</formula>
    </cfRule>
  </conditionalFormatting>
  <conditionalFormatting sqref="K196">
    <cfRule type="containsText" dxfId="1362" priority="6271" operator="containsText" text="PROVIDÊNCIAS">
      <formula>NOT(ISERROR(SEARCH(("PROVIDÊNCIAS"),(K196))))</formula>
    </cfRule>
  </conditionalFormatting>
  <conditionalFormatting sqref="K196">
    <cfRule type="containsText" dxfId="1361" priority="6272" operator="containsText" text="URGENTE">
      <formula>NOT(ISERROR(SEARCH(("URGENTE"),(K196))))</formula>
    </cfRule>
  </conditionalFormatting>
  <conditionalFormatting sqref="K196">
    <cfRule type="containsText" dxfId="1360" priority="6273" operator="containsText" text="VIGENTE">
      <formula>NOT(ISERROR(SEARCH(("VIGENTE"),(K196))))</formula>
    </cfRule>
  </conditionalFormatting>
  <conditionalFormatting sqref="K957">
    <cfRule type="containsText" dxfId="1359" priority="6274" operator="containsText" text="VIGENTE">
      <formula>NOT(ISERROR(SEARCH(("VIGENTE"),(K957))))</formula>
    </cfRule>
  </conditionalFormatting>
  <conditionalFormatting sqref="K957">
    <cfRule type="containsText" dxfId="1358" priority="6275" operator="containsText" text="URGENTE">
      <formula>NOT(ISERROR(SEARCH(("URGENTE"),(K957))))</formula>
    </cfRule>
  </conditionalFormatting>
  <conditionalFormatting sqref="K957">
    <cfRule type="containsText" dxfId="1357" priority="6276" operator="containsText" text="PROVIDÊNCIAS">
      <formula>NOT(ISERROR(SEARCH(("PROVIDÊNCIAS"),(K957))))</formula>
    </cfRule>
  </conditionalFormatting>
  <conditionalFormatting sqref="K957">
    <cfRule type="containsText" dxfId="1356" priority="6277" operator="containsText" text="ENCERRADO">
      <formula>NOT(ISERROR(SEARCH(("ENCERRADO"),(K957))))</formula>
    </cfRule>
  </conditionalFormatting>
  <conditionalFormatting sqref="K957">
    <cfRule type="containsText" dxfId="1355" priority="6278" operator="containsText" text="URGENTE">
      <formula>NOT(ISERROR(SEARCH(("URGENTE"),(K957))))</formula>
    </cfRule>
  </conditionalFormatting>
  <conditionalFormatting sqref="K957">
    <cfRule type="containsText" dxfId="1354" priority="6279" operator="containsText" text="URGENTE">
      <formula>NOT(ISERROR(SEARCH(("URGENTE"),(K957))))</formula>
    </cfRule>
  </conditionalFormatting>
  <conditionalFormatting sqref="K957">
    <cfRule type="containsText" dxfId="1353" priority="6280" operator="containsText" text="URGENTE">
      <formula>NOT(ISERROR(SEARCH(("URGENTE"),(K957))))</formula>
    </cfRule>
  </conditionalFormatting>
  <conditionalFormatting sqref="K469">
    <cfRule type="containsText" dxfId="1352" priority="6281" operator="containsText" text="VIGENTE">
      <formula>NOT(ISERROR(SEARCH(("VIGENTE"),(K469))))</formula>
    </cfRule>
  </conditionalFormatting>
  <conditionalFormatting sqref="K469">
    <cfRule type="containsText" dxfId="1351" priority="6282" operator="containsText" text="URGENTE">
      <formula>NOT(ISERROR(SEARCH(("URGENTE"),(K469))))</formula>
    </cfRule>
  </conditionalFormatting>
  <conditionalFormatting sqref="K469">
    <cfRule type="containsText" dxfId="1350" priority="6283" operator="containsText" text="PROVIDÊNCIAS">
      <formula>NOT(ISERROR(SEARCH(("PROVIDÊNCIAS"),(K469))))</formula>
    </cfRule>
  </conditionalFormatting>
  <conditionalFormatting sqref="K469">
    <cfRule type="containsText" dxfId="1349" priority="6284" operator="containsText" text="ENCERRADO">
      <formula>NOT(ISERROR(SEARCH(("ENCERRADO"),(K469))))</formula>
    </cfRule>
  </conditionalFormatting>
  <conditionalFormatting sqref="K469">
    <cfRule type="containsText" dxfId="1348" priority="6285" operator="containsText" text="URGENTE">
      <formula>NOT(ISERROR(SEARCH(("URGENTE"),(K469))))</formula>
    </cfRule>
  </conditionalFormatting>
  <conditionalFormatting sqref="K469">
    <cfRule type="containsText" dxfId="1347" priority="6286" operator="containsText" text="URGENTE">
      <formula>NOT(ISERROR(SEARCH(("URGENTE"),(K469))))</formula>
    </cfRule>
  </conditionalFormatting>
  <conditionalFormatting sqref="K469">
    <cfRule type="containsText" dxfId="1346" priority="6287" operator="containsText" text="URGENTE">
      <formula>NOT(ISERROR(SEARCH(("URGENTE"),(K469))))</formula>
    </cfRule>
  </conditionalFormatting>
  <conditionalFormatting sqref="K848">
    <cfRule type="containsText" dxfId="1345" priority="6288" operator="containsText" text="URGENTE">
      <formula>NOT(ISERROR(SEARCH(("URGENTE"),(K848))))</formula>
    </cfRule>
  </conditionalFormatting>
  <conditionalFormatting sqref="K848">
    <cfRule type="containsText" dxfId="1344" priority="6289" operator="containsText" text="URGENTE">
      <formula>NOT(ISERROR(SEARCH(("URGENTE"),(K848))))</formula>
    </cfRule>
  </conditionalFormatting>
  <conditionalFormatting sqref="K848">
    <cfRule type="containsText" dxfId="1343" priority="6290" operator="containsText" text="URGENTE">
      <formula>NOT(ISERROR(SEARCH(("URGENTE"),(K848))))</formula>
    </cfRule>
  </conditionalFormatting>
  <conditionalFormatting sqref="K848">
    <cfRule type="containsText" dxfId="1342" priority="6291" operator="containsText" text="ENCERRADO">
      <formula>NOT(ISERROR(SEARCH(("ENCERRADO"),(K848))))</formula>
    </cfRule>
  </conditionalFormatting>
  <conditionalFormatting sqref="K848">
    <cfRule type="containsText" dxfId="1341" priority="6292" operator="containsText" text="PROVIDÊNCIAS">
      <formula>NOT(ISERROR(SEARCH(("PROVIDÊNCIAS"),(K848))))</formula>
    </cfRule>
  </conditionalFormatting>
  <conditionalFormatting sqref="K848">
    <cfRule type="containsText" dxfId="1340" priority="6293" operator="containsText" text="URGENTE">
      <formula>NOT(ISERROR(SEARCH(("URGENTE"),(K848))))</formula>
    </cfRule>
  </conditionalFormatting>
  <conditionalFormatting sqref="K848">
    <cfRule type="containsText" dxfId="1339" priority="6294" operator="containsText" text="VIGENTE">
      <formula>NOT(ISERROR(SEARCH(("VIGENTE"),(K848))))</formula>
    </cfRule>
  </conditionalFormatting>
  <conditionalFormatting sqref="K827:K828">
    <cfRule type="containsText" dxfId="1338" priority="6295" operator="containsText" text="URGENTE">
      <formula>NOT(ISERROR(SEARCH(("URGENTE"),(K827))))</formula>
    </cfRule>
  </conditionalFormatting>
  <conditionalFormatting sqref="K827:K828">
    <cfRule type="containsText" dxfId="1337" priority="6296" operator="containsText" text="URGENTE">
      <formula>NOT(ISERROR(SEARCH(("URGENTE"),(K827))))</formula>
    </cfRule>
  </conditionalFormatting>
  <conditionalFormatting sqref="K827:K828">
    <cfRule type="containsText" dxfId="1336" priority="6297" operator="containsText" text="URGENTE">
      <formula>NOT(ISERROR(SEARCH(("URGENTE"),(K827))))</formula>
    </cfRule>
  </conditionalFormatting>
  <conditionalFormatting sqref="K827:K828">
    <cfRule type="containsText" dxfId="1335" priority="6298" operator="containsText" text="ENCERRADO">
      <formula>NOT(ISERROR(SEARCH(("ENCERRADO"),(K827))))</formula>
    </cfRule>
  </conditionalFormatting>
  <conditionalFormatting sqref="K827:K828">
    <cfRule type="containsText" dxfId="1334" priority="6299" operator="containsText" text="PROVIDÊNCIAS">
      <formula>NOT(ISERROR(SEARCH(("PROVIDÊNCIAS"),(K827))))</formula>
    </cfRule>
  </conditionalFormatting>
  <conditionalFormatting sqref="K827:K828">
    <cfRule type="containsText" dxfId="1333" priority="6300" operator="containsText" text="URGENTE">
      <formula>NOT(ISERROR(SEARCH(("URGENTE"),(K827))))</formula>
    </cfRule>
  </conditionalFormatting>
  <conditionalFormatting sqref="K827:K828">
    <cfRule type="containsText" dxfId="1332" priority="6301" operator="containsText" text="VIGENTE">
      <formula>NOT(ISERROR(SEARCH(("VIGENTE"),(K827))))</formula>
    </cfRule>
  </conditionalFormatting>
  <conditionalFormatting sqref="K652">
    <cfRule type="containsText" dxfId="1331" priority="6302" operator="containsText" text="URGENTE">
      <formula>NOT(ISERROR(SEARCH(("URGENTE"),(K652))))</formula>
    </cfRule>
  </conditionalFormatting>
  <conditionalFormatting sqref="K652">
    <cfRule type="containsText" dxfId="1330" priority="6303" operator="containsText" text="URGENTE">
      <formula>NOT(ISERROR(SEARCH(("URGENTE"),(K652))))</formula>
    </cfRule>
  </conditionalFormatting>
  <conditionalFormatting sqref="K652">
    <cfRule type="containsText" dxfId="1329" priority="6304" operator="containsText" text="URGENTE">
      <formula>NOT(ISERROR(SEARCH(("URGENTE"),(K652))))</formula>
    </cfRule>
  </conditionalFormatting>
  <conditionalFormatting sqref="K652">
    <cfRule type="containsText" dxfId="1328" priority="6305" operator="containsText" text="ENCERRADO">
      <formula>NOT(ISERROR(SEARCH(("ENCERRADO"),(K652))))</formula>
    </cfRule>
  </conditionalFormatting>
  <conditionalFormatting sqref="K652">
    <cfRule type="containsText" dxfId="1327" priority="6306" operator="containsText" text="PROVIDÊNCIAS">
      <formula>NOT(ISERROR(SEARCH(("PROVIDÊNCIAS"),(K652))))</formula>
    </cfRule>
  </conditionalFormatting>
  <conditionalFormatting sqref="K652">
    <cfRule type="containsText" dxfId="1326" priority="6307" operator="containsText" text="URGENTE">
      <formula>NOT(ISERROR(SEARCH(("URGENTE"),(K652))))</formula>
    </cfRule>
  </conditionalFormatting>
  <conditionalFormatting sqref="K652">
    <cfRule type="containsText" dxfId="1325" priority="6308" operator="containsText" text="VIGENTE">
      <formula>NOT(ISERROR(SEARCH(("VIGENTE"),(K652))))</formula>
    </cfRule>
  </conditionalFormatting>
  <conditionalFormatting sqref="K1138">
    <cfRule type="containsText" dxfId="1324" priority="6309" operator="containsText" text="URGENTE">
      <formula>NOT(ISERROR(SEARCH(("URGENTE"),(K1138))))</formula>
    </cfRule>
  </conditionalFormatting>
  <conditionalFormatting sqref="K1138">
    <cfRule type="containsText" dxfId="1323" priority="6310" operator="containsText" text="URGENTE">
      <formula>NOT(ISERROR(SEARCH(("URGENTE"),(K1138))))</formula>
    </cfRule>
  </conditionalFormatting>
  <conditionalFormatting sqref="K1138">
    <cfRule type="containsText" dxfId="1322" priority="6311" operator="containsText" text="URGENTE">
      <formula>NOT(ISERROR(SEARCH(("URGENTE"),(K1138))))</formula>
    </cfRule>
  </conditionalFormatting>
  <conditionalFormatting sqref="K1138">
    <cfRule type="containsText" dxfId="1321" priority="6312" operator="containsText" text="ENCERRADO">
      <formula>NOT(ISERROR(SEARCH(("ENCERRADO"),(K1138))))</formula>
    </cfRule>
  </conditionalFormatting>
  <conditionalFormatting sqref="K1138">
    <cfRule type="containsText" dxfId="1320" priority="6313" operator="containsText" text="PROVIDÊNCIAS">
      <formula>NOT(ISERROR(SEARCH(("PROVIDÊNCIAS"),(K1138))))</formula>
    </cfRule>
  </conditionalFormatting>
  <conditionalFormatting sqref="K1138">
    <cfRule type="containsText" dxfId="1319" priority="6314" operator="containsText" text="URGENTE">
      <formula>NOT(ISERROR(SEARCH(("URGENTE"),(K1138))))</formula>
    </cfRule>
  </conditionalFormatting>
  <conditionalFormatting sqref="K1138">
    <cfRule type="containsText" dxfId="1318" priority="6315" operator="containsText" text="VIGENTE">
      <formula>NOT(ISERROR(SEARCH(("VIGENTE"),(K1138))))</formula>
    </cfRule>
  </conditionalFormatting>
  <conditionalFormatting sqref="K1039:K1066">
    <cfRule type="containsText" dxfId="1317" priority="6316" operator="containsText" text="VIGENTE">
      <formula>NOT(ISERROR(SEARCH(("VIGENTE"),(K1039))))</formula>
    </cfRule>
  </conditionalFormatting>
  <conditionalFormatting sqref="K1039:K1066">
    <cfRule type="containsText" dxfId="1316" priority="6317" operator="containsText" text="URGENTE">
      <formula>NOT(ISERROR(SEARCH(("URGENTE"),(K1039))))</formula>
    </cfRule>
  </conditionalFormatting>
  <conditionalFormatting sqref="K1039:K1066">
    <cfRule type="containsText" dxfId="1315" priority="6318" operator="containsText" text="PROVIDÊNCIAS">
      <formula>NOT(ISERROR(SEARCH(("PROVIDÊNCIAS"),(K1039))))</formula>
    </cfRule>
  </conditionalFormatting>
  <conditionalFormatting sqref="K1039:K1066">
    <cfRule type="containsText" dxfId="1314" priority="6319" operator="containsText" text="ENCERRADO">
      <formula>NOT(ISERROR(SEARCH(("ENCERRADO"),(K1039))))</formula>
    </cfRule>
  </conditionalFormatting>
  <conditionalFormatting sqref="K1039:K1066">
    <cfRule type="containsText" dxfId="1313" priority="6320" operator="containsText" text="URGENTE">
      <formula>NOT(ISERROR(SEARCH(("URGENTE"),(K1039))))</formula>
    </cfRule>
  </conditionalFormatting>
  <conditionalFormatting sqref="K1039:K1066">
    <cfRule type="containsText" dxfId="1312" priority="6321" operator="containsText" text="URGENTE">
      <formula>NOT(ISERROR(SEARCH(("URGENTE"),(K1039))))</formula>
    </cfRule>
  </conditionalFormatting>
  <conditionalFormatting sqref="K1039:K1066">
    <cfRule type="containsText" dxfId="1311" priority="6322" operator="containsText" text="URGENTE">
      <formula>NOT(ISERROR(SEARCH(("URGENTE"),(K1039))))</formula>
    </cfRule>
  </conditionalFormatting>
  <conditionalFormatting sqref="K1136">
    <cfRule type="containsText" dxfId="1310" priority="6323" operator="containsText" text="VIGENTE">
      <formula>NOT(ISERROR(SEARCH(("VIGENTE"),(K1136))))</formula>
    </cfRule>
  </conditionalFormatting>
  <conditionalFormatting sqref="K1136">
    <cfRule type="containsText" dxfId="1309" priority="6324" operator="containsText" text="URGENTE">
      <formula>NOT(ISERROR(SEARCH(("URGENTE"),(K1136))))</formula>
    </cfRule>
  </conditionalFormatting>
  <conditionalFormatting sqref="K1136">
    <cfRule type="containsText" dxfId="1308" priority="6325" operator="containsText" text="PROVIDÊNCIAS">
      <formula>NOT(ISERROR(SEARCH(("PROVIDÊNCIAS"),(K1136))))</formula>
    </cfRule>
  </conditionalFormatting>
  <conditionalFormatting sqref="K1136">
    <cfRule type="containsText" dxfId="1307" priority="6326" operator="containsText" text="ENCERRADO">
      <formula>NOT(ISERROR(SEARCH(("ENCERRADO"),(K1136))))</formula>
    </cfRule>
  </conditionalFormatting>
  <conditionalFormatting sqref="K1136">
    <cfRule type="containsText" dxfId="1306" priority="6327" operator="containsText" text="URGENTE">
      <formula>NOT(ISERROR(SEARCH(("URGENTE"),(K1136))))</formula>
    </cfRule>
  </conditionalFormatting>
  <conditionalFormatting sqref="K1136">
    <cfRule type="containsText" dxfId="1305" priority="6328" operator="containsText" text="URGENTE">
      <formula>NOT(ISERROR(SEARCH(("URGENTE"),(K1136))))</formula>
    </cfRule>
  </conditionalFormatting>
  <conditionalFormatting sqref="K1136">
    <cfRule type="containsText" dxfId="1304" priority="6329" operator="containsText" text="URGENTE">
      <formula>NOT(ISERROR(SEARCH(("URGENTE"),(K1136))))</formula>
    </cfRule>
  </conditionalFormatting>
  <conditionalFormatting sqref="K1067:K1094 K1175:K1176">
    <cfRule type="containsText" dxfId="1303" priority="6330" operator="containsText" text="VIGENTE">
      <formula>NOT(ISERROR(SEARCH(("VIGENTE"),(K1067))))</formula>
    </cfRule>
  </conditionalFormatting>
  <conditionalFormatting sqref="K1067:K1094 K1175:K1176">
    <cfRule type="containsText" dxfId="1302" priority="6331" operator="containsText" text="URGENTE">
      <formula>NOT(ISERROR(SEARCH(("URGENTE"),(K1067))))</formula>
    </cfRule>
  </conditionalFormatting>
  <conditionalFormatting sqref="K1067:K1094 K1175:K1176">
    <cfRule type="containsText" dxfId="1301" priority="6332" operator="containsText" text="PROVIDÊNCIAS">
      <formula>NOT(ISERROR(SEARCH(("PROVIDÊNCIAS"),(K1067))))</formula>
    </cfRule>
  </conditionalFormatting>
  <conditionalFormatting sqref="K1067:K1094 K1175:K1176">
    <cfRule type="containsText" dxfId="1300" priority="6333" operator="containsText" text="ENCERRADO">
      <formula>NOT(ISERROR(SEARCH(("ENCERRADO"),(K1067))))</formula>
    </cfRule>
  </conditionalFormatting>
  <conditionalFormatting sqref="K1067:K1094 K1175:K1176">
    <cfRule type="containsText" dxfId="1299" priority="6334" operator="containsText" text="URGENTE">
      <formula>NOT(ISERROR(SEARCH(("URGENTE"),(K1067))))</formula>
    </cfRule>
  </conditionalFormatting>
  <conditionalFormatting sqref="K1067:K1094 K1175:K1176">
    <cfRule type="containsText" dxfId="1298" priority="6335" operator="containsText" text="URGENTE">
      <formula>NOT(ISERROR(SEARCH(("URGENTE"),(K1067))))</formula>
    </cfRule>
  </conditionalFormatting>
  <conditionalFormatting sqref="K1067:K1094 K1175:K1176">
    <cfRule type="containsText" dxfId="1297" priority="6336" operator="containsText" text="URGENTE">
      <formula>NOT(ISERROR(SEARCH(("URGENTE"),(K1067))))</formula>
    </cfRule>
  </conditionalFormatting>
  <conditionalFormatting sqref="K269">
    <cfRule type="containsText" dxfId="1296" priority="6337" operator="containsText" text="VIGENTE">
      <formula>NOT(ISERROR(SEARCH(("VIGENTE"),(K269))))</formula>
    </cfRule>
  </conditionalFormatting>
  <conditionalFormatting sqref="K269">
    <cfRule type="containsText" dxfId="1295" priority="6338" operator="containsText" text="URGENTE">
      <formula>NOT(ISERROR(SEARCH(("URGENTE"),(K269))))</formula>
    </cfRule>
  </conditionalFormatting>
  <conditionalFormatting sqref="K269">
    <cfRule type="containsText" dxfId="1294" priority="6339" operator="containsText" text="PROVIDÊNCIAS">
      <formula>NOT(ISERROR(SEARCH(("PROVIDÊNCIAS"),(K269))))</formula>
    </cfRule>
  </conditionalFormatting>
  <conditionalFormatting sqref="K269">
    <cfRule type="containsText" dxfId="1293" priority="6340" operator="containsText" text="ENCERRADO">
      <formula>NOT(ISERROR(SEARCH(("ENCERRADO"),(K269))))</formula>
    </cfRule>
  </conditionalFormatting>
  <conditionalFormatting sqref="K269">
    <cfRule type="containsText" dxfId="1292" priority="6341" operator="containsText" text="URGENTE">
      <formula>NOT(ISERROR(SEARCH(("URGENTE"),(K269))))</formula>
    </cfRule>
  </conditionalFormatting>
  <conditionalFormatting sqref="K269">
    <cfRule type="containsText" dxfId="1291" priority="6342" operator="containsText" text="URGENTE">
      <formula>NOT(ISERROR(SEARCH(("URGENTE"),(K269))))</formula>
    </cfRule>
  </conditionalFormatting>
  <conditionalFormatting sqref="K269">
    <cfRule type="containsText" dxfId="1290" priority="6343" operator="containsText" text="URGENTE">
      <formula>NOT(ISERROR(SEARCH(("URGENTE"),(K269))))</formula>
    </cfRule>
  </conditionalFormatting>
  <conditionalFormatting sqref="K1033">
    <cfRule type="containsText" dxfId="1289" priority="6344" operator="containsText" text="VIGENTE">
      <formula>NOT(ISERROR(SEARCH(("VIGENTE"),(K1033))))</formula>
    </cfRule>
  </conditionalFormatting>
  <conditionalFormatting sqref="K1033">
    <cfRule type="containsText" dxfId="1288" priority="6345" operator="containsText" text="URGENTE">
      <formula>NOT(ISERROR(SEARCH(("URGENTE"),(K1033))))</formula>
    </cfRule>
  </conditionalFormatting>
  <conditionalFormatting sqref="K1033">
    <cfRule type="containsText" dxfId="1287" priority="6346" operator="containsText" text="PROVIDÊNCIAS">
      <formula>NOT(ISERROR(SEARCH(("PROVIDÊNCIAS"),(K1033))))</formula>
    </cfRule>
  </conditionalFormatting>
  <conditionalFormatting sqref="K1033">
    <cfRule type="containsText" dxfId="1286" priority="6347" operator="containsText" text="ENCERRADO">
      <formula>NOT(ISERROR(SEARCH(("ENCERRADO"),(K1033))))</formula>
    </cfRule>
  </conditionalFormatting>
  <conditionalFormatting sqref="K1033">
    <cfRule type="containsText" dxfId="1285" priority="6348" operator="containsText" text="URGENTE">
      <formula>NOT(ISERROR(SEARCH(("URGENTE"),(K1033))))</formula>
    </cfRule>
  </conditionalFormatting>
  <conditionalFormatting sqref="K1033">
    <cfRule type="containsText" dxfId="1284" priority="6349" operator="containsText" text="URGENTE">
      <formula>NOT(ISERROR(SEARCH(("URGENTE"),(K1033))))</formula>
    </cfRule>
  </conditionalFormatting>
  <conditionalFormatting sqref="K1033">
    <cfRule type="containsText" dxfId="1283" priority="6350" operator="containsText" text="URGENTE">
      <formula>NOT(ISERROR(SEARCH(("URGENTE"),(K1033))))</formula>
    </cfRule>
  </conditionalFormatting>
  <conditionalFormatting sqref="K298">
    <cfRule type="containsText" dxfId="1282" priority="6351" operator="containsText" text="URGENTE">
      <formula>NOT(ISERROR(SEARCH(("URGENTE"),(K298))))</formula>
    </cfRule>
  </conditionalFormatting>
  <conditionalFormatting sqref="K298">
    <cfRule type="containsText" dxfId="1281" priority="6352" operator="containsText" text="URGENTE">
      <formula>NOT(ISERROR(SEARCH(("URGENTE"),(K298))))</formula>
    </cfRule>
  </conditionalFormatting>
  <conditionalFormatting sqref="K298">
    <cfRule type="containsText" dxfId="1280" priority="6353" operator="containsText" text="URGENTE">
      <formula>NOT(ISERROR(SEARCH(("URGENTE"),(K298))))</formula>
    </cfRule>
  </conditionalFormatting>
  <conditionalFormatting sqref="K298">
    <cfRule type="containsText" dxfId="1279" priority="6354" operator="containsText" text="ENCERRADO">
      <formula>NOT(ISERROR(SEARCH(("ENCERRADO"),(K298))))</formula>
    </cfRule>
  </conditionalFormatting>
  <conditionalFormatting sqref="K298">
    <cfRule type="containsText" dxfId="1278" priority="6355" operator="containsText" text="PROVIDÊNCIAS">
      <formula>NOT(ISERROR(SEARCH(("PROVIDÊNCIAS"),(K298))))</formula>
    </cfRule>
  </conditionalFormatting>
  <conditionalFormatting sqref="K298">
    <cfRule type="containsText" dxfId="1277" priority="6356" operator="containsText" text="URGENTE">
      <formula>NOT(ISERROR(SEARCH(("URGENTE"),(K298))))</formula>
    </cfRule>
  </conditionalFormatting>
  <conditionalFormatting sqref="K298">
    <cfRule type="containsText" dxfId="1276" priority="6357" operator="containsText" text="VIGENTE">
      <formula>NOT(ISERROR(SEARCH(("VIGENTE"),(K298))))</formula>
    </cfRule>
  </conditionalFormatting>
  <conditionalFormatting sqref="K871">
    <cfRule type="containsText" dxfId="1275" priority="6358" operator="containsText" text="URGENTE">
      <formula>NOT(ISERROR(SEARCH(("URGENTE"),(K871))))</formula>
    </cfRule>
  </conditionalFormatting>
  <conditionalFormatting sqref="K871">
    <cfRule type="containsText" dxfId="1274" priority="6359" operator="containsText" text="URGENTE">
      <formula>NOT(ISERROR(SEARCH(("URGENTE"),(K871))))</formula>
    </cfRule>
  </conditionalFormatting>
  <conditionalFormatting sqref="K871">
    <cfRule type="containsText" dxfId="1273" priority="6360" operator="containsText" text="URGENTE">
      <formula>NOT(ISERROR(SEARCH(("URGENTE"),(K871))))</formula>
    </cfRule>
  </conditionalFormatting>
  <conditionalFormatting sqref="K871">
    <cfRule type="containsText" dxfId="1272" priority="6361" operator="containsText" text="ENCERRADO">
      <formula>NOT(ISERROR(SEARCH(("ENCERRADO"),(K871))))</formula>
    </cfRule>
  </conditionalFormatting>
  <conditionalFormatting sqref="K871">
    <cfRule type="containsText" dxfId="1271" priority="6362" operator="containsText" text="PROVIDÊNCIAS">
      <formula>NOT(ISERROR(SEARCH(("PROVIDÊNCIAS"),(K871))))</formula>
    </cfRule>
  </conditionalFormatting>
  <conditionalFormatting sqref="K871">
    <cfRule type="containsText" dxfId="1270" priority="6363" operator="containsText" text="URGENTE">
      <formula>NOT(ISERROR(SEARCH(("URGENTE"),(K871))))</formula>
    </cfRule>
  </conditionalFormatting>
  <conditionalFormatting sqref="K871">
    <cfRule type="containsText" dxfId="1269" priority="6364" operator="containsText" text="VIGENTE">
      <formula>NOT(ISERROR(SEARCH(("VIGENTE"),(K871))))</formula>
    </cfRule>
  </conditionalFormatting>
  <conditionalFormatting sqref="K164">
    <cfRule type="containsText" dxfId="1268" priority="6365" operator="containsText" text="VIGENTE">
      <formula>NOT(ISERROR(SEARCH(("VIGENTE"),(K164))))</formula>
    </cfRule>
  </conditionalFormatting>
  <conditionalFormatting sqref="K164">
    <cfRule type="containsText" dxfId="1267" priority="6366" operator="containsText" text="URGENTE">
      <formula>NOT(ISERROR(SEARCH(("URGENTE"),(K164))))</formula>
    </cfRule>
  </conditionalFormatting>
  <conditionalFormatting sqref="K164">
    <cfRule type="containsText" dxfId="1266" priority="6367" operator="containsText" text="PROVIDÊNCIAS">
      <formula>NOT(ISERROR(SEARCH(("PROVIDÊNCIAS"),(K164))))</formula>
    </cfRule>
  </conditionalFormatting>
  <conditionalFormatting sqref="K164">
    <cfRule type="containsText" dxfId="1265" priority="6368" operator="containsText" text="ENCERRADO">
      <formula>NOT(ISERROR(SEARCH(("ENCERRADO"),(K164))))</formula>
    </cfRule>
  </conditionalFormatting>
  <conditionalFormatting sqref="K164">
    <cfRule type="containsText" dxfId="1264" priority="6369" operator="containsText" text="URGENTE">
      <formula>NOT(ISERROR(SEARCH(("URGENTE"),(K164))))</formula>
    </cfRule>
  </conditionalFormatting>
  <conditionalFormatting sqref="K164">
    <cfRule type="containsText" dxfId="1263" priority="6370" operator="containsText" text="URGENTE">
      <formula>NOT(ISERROR(SEARCH(("URGENTE"),(K164))))</formula>
    </cfRule>
  </conditionalFormatting>
  <conditionalFormatting sqref="K164">
    <cfRule type="containsText" dxfId="1262" priority="6371" operator="containsText" text="URGENTE">
      <formula>NOT(ISERROR(SEARCH(("URGENTE"),(K164))))</formula>
    </cfRule>
  </conditionalFormatting>
  <conditionalFormatting sqref="K682:K683">
    <cfRule type="containsText" dxfId="1261" priority="6372" operator="containsText" text="URGENTE">
      <formula>NOT(ISERROR(SEARCH(("URGENTE"),(K682))))</formula>
    </cfRule>
  </conditionalFormatting>
  <conditionalFormatting sqref="K682:K683">
    <cfRule type="containsText" dxfId="1260" priority="6373" operator="containsText" text="URGENTE">
      <formula>NOT(ISERROR(SEARCH(("URGENTE"),(K682))))</formula>
    </cfRule>
  </conditionalFormatting>
  <conditionalFormatting sqref="K682:K683">
    <cfRule type="containsText" dxfId="1259" priority="6374" operator="containsText" text="URGENTE">
      <formula>NOT(ISERROR(SEARCH(("URGENTE"),(K682))))</formula>
    </cfRule>
  </conditionalFormatting>
  <conditionalFormatting sqref="K682:K683">
    <cfRule type="containsText" dxfId="1258" priority="6375" operator="containsText" text="ENCERRADO">
      <formula>NOT(ISERROR(SEARCH(("ENCERRADO"),(K682))))</formula>
    </cfRule>
  </conditionalFormatting>
  <conditionalFormatting sqref="K682:K683">
    <cfRule type="containsText" dxfId="1257" priority="6376" operator="containsText" text="PROVIDÊNCIAS">
      <formula>NOT(ISERROR(SEARCH(("PROVIDÊNCIAS"),(K682))))</formula>
    </cfRule>
  </conditionalFormatting>
  <conditionalFormatting sqref="K682:K683">
    <cfRule type="containsText" dxfId="1256" priority="6377" operator="containsText" text="URGENTE">
      <formula>NOT(ISERROR(SEARCH(("URGENTE"),(K682))))</formula>
    </cfRule>
  </conditionalFormatting>
  <conditionalFormatting sqref="K682:K683">
    <cfRule type="containsText" dxfId="1255" priority="6378" operator="containsText" text="VIGENTE">
      <formula>NOT(ISERROR(SEARCH(("VIGENTE"),(K682))))</formula>
    </cfRule>
  </conditionalFormatting>
  <conditionalFormatting sqref="K1095">
    <cfRule type="containsText" dxfId="1254" priority="6379" operator="containsText" text="VIGENTE">
      <formula>NOT(ISERROR(SEARCH(("VIGENTE"),(K1095))))</formula>
    </cfRule>
  </conditionalFormatting>
  <conditionalFormatting sqref="K1095">
    <cfRule type="containsText" dxfId="1253" priority="6380" operator="containsText" text="URGENTE">
      <formula>NOT(ISERROR(SEARCH(("URGENTE"),(K1095))))</formula>
    </cfRule>
  </conditionalFormatting>
  <conditionalFormatting sqref="K1095">
    <cfRule type="containsText" dxfId="1252" priority="6381" operator="containsText" text="PROVIDÊNCIAS">
      <formula>NOT(ISERROR(SEARCH(("PROVIDÊNCIAS"),(K1095))))</formula>
    </cfRule>
  </conditionalFormatting>
  <conditionalFormatting sqref="K1095">
    <cfRule type="containsText" dxfId="1251" priority="6382" operator="containsText" text="ENCERRADO">
      <formula>NOT(ISERROR(SEARCH(("ENCERRADO"),(K1095))))</formula>
    </cfRule>
  </conditionalFormatting>
  <conditionalFormatting sqref="K1095">
    <cfRule type="containsText" dxfId="1250" priority="6383" operator="containsText" text="URGENTE">
      <formula>NOT(ISERROR(SEARCH(("URGENTE"),(K1095))))</formula>
    </cfRule>
  </conditionalFormatting>
  <conditionalFormatting sqref="K1095">
    <cfRule type="containsText" dxfId="1249" priority="6384" operator="containsText" text="URGENTE">
      <formula>NOT(ISERROR(SEARCH(("URGENTE"),(K1095))))</formula>
    </cfRule>
  </conditionalFormatting>
  <conditionalFormatting sqref="K1095">
    <cfRule type="containsText" dxfId="1248" priority="6385" operator="containsText" text="URGENTE">
      <formula>NOT(ISERROR(SEARCH(("URGENTE"),(K1095))))</formula>
    </cfRule>
  </conditionalFormatting>
  <conditionalFormatting sqref="K959">
    <cfRule type="containsText" dxfId="1247" priority="6386" operator="containsText" text="VIGENTE">
      <formula>NOT(ISERROR(SEARCH(("VIGENTE"),(K959))))</formula>
    </cfRule>
  </conditionalFormatting>
  <conditionalFormatting sqref="K959">
    <cfRule type="containsText" dxfId="1246" priority="6387" operator="containsText" text="URGENTE">
      <formula>NOT(ISERROR(SEARCH(("URGENTE"),(K959))))</formula>
    </cfRule>
  </conditionalFormatting>
  <conditionalFormatting sqref="K959">
    <cfRule type="containsText" dxfId="1245" priority="6388" operator="containsText" text="PROVIDÊNCIAS">
      <formula>NOT(ISERROR(SEARCH(("PROVIDÊNCIAS"),(K959))))</formula>
    </cfRule>
  </conditionalFormatting>
  <conditionalFormatting sqref="K959">
    <cfRule type="containsText" dxfId="1244" priority="6389" operator="containsText" text="ENCERRADO">
      <formula>NOT(ISERROR(SEARCH(("ENCERRADO"),(K959))))</formula>
    </cfRule>
  </conditionalFormatting>
  <conditionalFormatting sqref="K959">
    <cfRule type="containsText" dxfId="1243" priority="6390" operator="containsText" text="URGENTE">
      <formula>NOT(ISERROR(SEARCH(("URGENTE"),(K959))))</formula>
    </cfRule>
  </conditionalFormatting>
  <conditionalFormatting sqref="K959">
    <cfRule type="containsText" dxfId="1242" priority="6391" operator="containsText" text="URGENTE">
      <formula>NOT(ISERROR(SEARCH(("URGENTE"),(K959))))</formula>
    </cfRule>
  </conditionalFormatting>
  <conditionalFormatting sqref="K959">
    <cfRule type="containsText" dxfId="1241" priority="6392" operator="containsText" text="URGENTE">
      <formula>NOT(ISERROR(SEARCH(("URGENTE"),(K959))))</formula>
    </cfRule>
  </conditionalFormatting>
  <conditionalFormatting sqref="K742">
    <cfRule type="containsText" dxfId="1240" priority="6393" operator="containsText" text="URGENTE">
      <formula>NOT(ISERROR(SEARCH(("URGENTE"),(K742))))</formula>
    </cfRule>
  </conditionalFormatting>
  <conditionalFormatting sqref="K742">
    <cfRule type="containsText" dxfId="1239" priority="6394" operator="containsText" text="URGENTE">
      <formula>NOT(ISERROR(SEARCH(("URGENTE"),(K742))))</formula>
    </cfRule>
  </conditionalFormatting>
  <conditionalFormatting sqref="K742">
    <cfRule type="containsText" dxfId="1238" priority="6395" operator="containsText" text="URGENTE">
      <formula>NOT(ISERROR(SEARCH(("URGENTE"),(K742))))</formula>
    </cfRule>
  </conditionalFormatting>
  <conditionalFormatting sqref="K742">
    <cfRule type="containsText" dxfId="1237" priority="6396" operator="containsText" text="ENCERRADO">
      <formula>NOT(ISERROR(SEARCH(("ENCERRADO"),(K742))))</formula>
    </cfRule>
  </conditionalFormatting>
  <conditionalFormatting sqref="K742">
    <cfRule type="containsText" dxfId="1236" priority="6397" operator="containsText" text="PROVIDÊNCIAS">
      <formula>NOT(ISERROR(SEARCH(("PROVIDÊNCIAS"),(K742))))</formula>
    </cfRule>
  </conditionalFormatting>
  <conditionalFormatting sqref="K742">
    <cfRule type="containsText" dxfId="1235" priority="6398" operator="containsText" text="URGENTE">
      <formula>NOT(ISERROR(SEARCH(("URGENTE"),(K742))))</formula>
    </cfRule>
  </conditionalFormatting>
  <conditionalFormatting sqref="K742">
    <cfRule type="containsText" dxfId="1234" priority="6399" operator="containsText" text="VIGENTE">
      <formula>NOT(ISERROR(SEARCH(("VIGENTE"),(K742))))</formula>
    </cfRule>
  </conditionalFormatting>
  <conditionalFormatting sqref="K966">
    <cfRule type="containsText" dxfId="1233" priority="6400" operator="containsText" text="URGENTE">
      <formula>NOT(ISERROR(SEARCH(("URGENTE"),(K966))))</formula>
    </cfRule>
  </conditionalFormatting>
  <conditionalFormatting sqref="K966">
    <cfRule type="containsText" dxfId="1232" priority="6401" operator="containsText" text="URGENTE">
      <formula>NOT(ISERROR(SEARCH(("URGENTE"),(K966))))</formula>
    </cfRule>
  </conditionalFormatting>
  <conditionalFormatting sqref="K966">
    <cfRule type="containsText" dxfId="1231" priority="6402" operator="containsText" text="URGENTE">
      <formula>NOT(ISERROR(SEARCH(("URGENTE"),(K966))))</formula>
    </cfRule>
  </conditionalFormatting>
  <conditionalFormatting sqref="K966">
    <cfRule type="containsText" dxfId="1230" priority="6403" operator="containsText" text="ENCERRADO">
      <formula>NOT(ISERROR(SEARCH(("ENCERRADO"),(K966))))</formula>
    </cfRule>
  </conditionalFormatting>
  <conditionalFormatting sqref="K966">
    <cfRule type="containsText" dxfId="1229" priority="6404" operator="containsText" text="PROVIDÊNCIAS">
      <formula>NOT(ISERROR(SEARCH(("PROVIDÊNCIAS"),(K966))))</formula>
    </cfRule>
  </conditionalFormatting>
  <conditionalFormatting sqref="K966">
    <cfRule type="containsText" dxfId="1228" priority="6405" operator="containsText" text="URGENTE">
      <formula>NOT(ISERROR(SEARCH(("URGENTE"),(K966))))</formula>
    </cfRule>
  </conditionalFormatting>
  <conditionalFormatting sqref="K966">
    <cfRule type="containsText" dxfId="1227" priority="6406" operator="containsText" text="VIGENTE">
      <formula>NOT(ISERROR(SEARCH(("VIGENTE"),(K966))))</formula>
    </cfRule>
  </conditionalFormatting>
  <conditionalFormatting sqref="K166">
    <cfRule type="containsText" dxfId="1226" priority="6407" operator="containsText" text="VIGENTE">
      <formula>NOT(ISERROR(SEARCH(("VIGENTE"),(K166))))</formula>
    </cfRule>
  </conditionalFormatting>
  <conditionalFormatting sqref="K166">
    <cfRule type="containsText" dxfId="1225" priority="6408" operator="containsText" text="URGENTE">
      <formula>NOT(ISERROR(SEARCH(("URGENTE"),(K166))))</formula>
    </cfRule>
  </conditionalFormatting>
  <conditionalFormatting sqref="K166">
    <cfRule type="containsText" dxfId="1224" priority="6409" operator="containsText" text="PROVIDÊNCIAS">
      <formula>NOT(ISERROR(SEARCH(("PROVIDÊNCIAS"),(K166))))</formula>
    </cfRule>
  </conditionalFormatting>
  <conditionalFormatting sqref="K166">
    <cfRule type="containsText" dxfId="1223" priority="6410" operator="containsText" text="ENCERRADO">
      <formula>NOT(ISERROR(SEARCH(("ENCERRADO"),(K166))))</formula>
    </cfRule>
  </conditionalFormatting>
  <conditionalFormatting sqref="K166">
    <cfRule type="containsText" dxfId="1222" priority="6411" operator="containsText" text="URGENTE">
      <formula>NOT(ISERROR(SEARCH(("URGENTE"),(K166))))</formula>
    </cfRule>
  </conditionalFormatting>
  <conditionalFormatting sqref="K166">
    <cfRule type="containsText" dxfId="1221" priority="6412" operator="containsText" text="URGENTE">
      <formula>NOT(ISERROR(SEARCH(("URGENTE"),(K166))))</formula>
    </cfRule>
  </conditionalFormatting>
  <conditionalFormatting sqref="K166">
    <cfRule type="containsText" dxfId="1220" priority="6413" operator="containsText" text="URGENTE">
      <formula>NOT(ISERROR(SEARCH(("URGENTE"),(K166))))</formula>
    </cfRule>
  </conditionalFormatting>
  <conditionalFormatting sqref="K757">
    <cfRule type="containsText" dxfId="1219" priority="6414" operator="containsText" text="URGENTE">
      <formula>NOT(ISERROR(SEARCH(("URGENTE"),(K757))))</formula>
    </cfRule>
  </conditionalFormatting>
  <conditionalFormatting sqref="K757">
    <cfRule type="containsText" dxfId="1218" priority="6415" operator="containsText" text="URGENTE">
      <formula>NOT(ISERROR(SEARCH(("URGENTE"),(K757))))</formula>
    </cfRule>
  </conditionalFormatting>
  <conditionalFormatting sqref="K757">
    <cfRule type="containsText" dxfId="1217" priority="6416" operator="containsText" text="URGENTE">
      <formula>NOT(ISERROR(SEARCH(("URGENTE"),(K757))))</formula>
    </cfRule>
  </conditionalFormatting>
  <conditionalFormatting sqref="K757">
    <cfRule type="containsText" dxfId="1216" priority="6417" operator="containsText" text="ENCERRADO">
      <formula>NOT(ISERROR(SEARCH(("ENCERRADO"),(K757))))</formula>
    </cfRule>
  </conditionalFormatting>
  <conditionalFormatting sqref="K757">
    <cfRule type="containsText" dxfId="1215" priority="6418" operator="containsText" text="PROVIDÊNCIAS">
      <formula>NOT(ISERROR(SEARCH(("PROVIDÊNCIAS"),(K757))))</formula>
    </cfRule>
  </conditionalFormatting>
  <conditionalFormatting sqref="K757">
    <cfRule type="containsText" dxfId="1214" priority="6419" operator="containsText" text="URGENTE">
      <formula>NOT(ISERROR(SEARCH(("URGENTE"),(K757))))</formula>
    </cfRule>
  </conditionalFormatting>
  <conditionalFormatting sqref="K757">
    <cfRule type="containsText" dxfId="1213" priority="6420" operator="containsText" text="VIGENTE">
      <formula>NOT(ISERROR(SEARCH(("VIGENTE"),(K757))))</formula>
    </cfRule>
  </conditionalFormatting>
  <conditionalFormatting sqref="K994 K996">
    <cfRule type="containsText" dxfId="1212" priority="6421" operator="containsText" text="URGENTE">
      <formula>NOT(ISERROR(SEARCH(("URGENTE"),(K994))))</formula>
    </cfRule>
  </conditionalFormatting>
  <conditionalFormatting sqref="K994 K996">
    <cfRule type="containsText" dxfId="1211" priority="6422" operator="containsText" text="URGENTE">
      <formula>NOT(ISERROR(SEARCH(("URGENTE"),(K994))))</formula>
    </cfRule>
  </conditionalFormatting>
  <conditionalFormatting sqref="K994 K996">
    <cfRule type="containsText" dxfId="1210" priority="6423" operator="containsText" text="URGENTE">
      <formula>NOT(ISERROR(SEARCH(("URGENTE"),(K994))))</formula>
    </cfRule>
  </conditionalFormatting>
  <conditionalFormatting sqref="K994 K996">
    <cfRule type="containsText" dxfId="1209" priority="6424" operator="containsText" text="ENCERRADO">
      <formula>NOT(ISERROR(SEARCH(("ENCERRADO"),(K994))))</formula>
    </cfRule>
  </conditionalFormatting>
  <conditionalFormatting sqref="K994 K996">
    <cfRule type="containsText" dxfId="1208" priority="6425" operator="containsText" text="PROVIDÊNCIAS">
      <formula>NOT(ISERROR(SEARCH(("PROVIDÊNCIAS"),(K994))))</formula>
    </cfRule>
  </conditionalFormatting>
  <conditionalFormatting sqref="K994 K996">
    <cfRule type="containsText" dxfId="1207" priority="6426" operator="containsText" text="URGENTE">
      <formula>NOT(ISERROR(SEARCH(("URGENTE"),(K994))))</formula>
    </cfRule>
  </conditionalFormatting>
  <conditionalFormatting sqref="K994 K996">
    <cfRule type="containsText" dxfId="1206" priority="6427" operator="containsText" text="VIGENTE">
      <formula>NOT(ISERROR(SEARCH(("VIGENTE"),(K994))))</formula>
    </cfRule>
  </conditionalFormatting>
  <conditionalFormatting sqref="K481:K482">
    <cfRule type="containsText" dxfId="1205" priority="6428" operator="containsText" text="URGENTE">
      <formula>NOT(ISERROR(SEARCH(("URGENTE"),(K481))))</formula>
    </cfRule>
  </conditionalFormatting>
  <conditionalFormatting sqref="K481:K482">
    <cfRule type="containsText" dxfId="1204" priority="6429" operator="containsText" text="URGENTE">
      <formula>NOT(ISERROR(SEARCH(("URGENTE"),(K481))))</formula>
    </cfRule>
  </conditionalFormatting>
  <conditionalFormatting sqref="K481:K482">
    <cfRule type="containsText" dxfId="1203" priority="6430" operator="containsText" text="URGENTE">
      <formula>NOT(ISERROR(SEARCH(("URGENTE"),(K481))))</formula>
    </cfRule>
  </conditionalFormatting>
  <conditionalFormatting sqref="K481:K482">
    <cfRule type="containsText" dxfId="1202" priority="6431" operator="containsText" text="ENCERRADO">
      <formula>NOT(ISERROR(SEARCH(("ENCERRADO"),(K481))))</formula>
    </cfRule>
  </conditionalFormatting>
  <conditionalFormatting sqref="K481:K482">
    <cfRule type="containsText" dxfId="1201" priority="6432" operator="containsText" text="PROVIDÊNCIAS">
      <formula>NOT(ISERROR(SEARCH(("PROVIDÊNCIAS"),(K481))))</formula>
    </cfRule>
  </conditionalFormatting>
  <conditionalFormatting sqref="K481:K482">
    <cfRule type="containsText" dxfId="1200" priority="6433" operator="containsText" text="URGENTE">
      <formula>NOT(ISERROR(SEARCH(("URGENTE"),(K481))))</formula>
    </cfRule>
  </conditionalFormatting>
  <conditionalFormatting sqref="K481:K482">
    <cfRule type="containsText" dxfId="1199" priority="6434" operator="containsText" text="VIGENTE">
      <formula>NOT(ISERROR(SEARCH(("VIGENTE"),(K481))))</formula>
    </cfRule>
  </conditionalFormatting>
  <conditionalFormatting sqref="K521">
    <cfRule type="containsText" dxfId="1198" priority="6435" operator="containsText" text="URGENTE">
      <formula>NOT(ISERROR(SEARCH(("URGENTE"),(K521))))</formula>
    </cfRule>
  </conditionalFormatting>
  <conditionalFormatting sqref="K521">
    <cfRule type="containsText" dxfId="1197" priority="6436" operator="containsText" text="URGENTE">
      <formula>NOT(ISERROR(SEARCH(("URGENTE"),(K521))))</formula>
    </cfRule>
  </conditionalFormatting>
  <conditionalFormatting sqref="K521">
    <cfRule type="containsText" dxfId="1196" priority="6437" operator="containsText" text="URGENTE">
      <formula>NOT(ISERROR(SEARCH(("URGENTE"),(K521))))</formula>
    </cfRule>
  </conditionalFormatting>
  <conditionalFormatting sqref="K521">
    <cfRule type="containsText" dxfId="1195" priority="6438" operator="containsText" text="ENCERRADO">
      <formula>NOT(ISERROR(SEARCH(("ENCERRADO"),(K521))))</formula>
    </cfRule>
  </conditionalFormatting>
  <conditionalFormatting sqref="K521">
    <cfRule type="containsText" dxfId="1194" priority="6439" operator="containsText" text="PROVIDÊNCIAS">
      <formula>NOT(ISERROR(SEARCH(("PROVIDÊNCIAS"),(K521))))</formula>
    </cfRule>
  </conditionalFormatting>
  <conditionalFormatting sqref="K521">
    <cfRule type="containsText" dxfId="1193" priority="6440" operator="containsText" text="URGENTE">
      <formula>NOT(ISERROR(SEARCH(("URGENTE"),(K521))))</formula>
    </cfRule>
  </conditionalFormatting>
  <conditionalFormatting sqref="K521">
    <cfRule type="containsText" dxfId="1192" priority="6441" operator="containsText" text="VIGENTE">
      <formula>NOT(ISERROR(SEARCH(("VIGENTE"),(K521))))</formula>
    </cfRule>
  </conditionalFormatting>
  <conditionalFormatting sqref="K737:K738">
    <cfRule type="containsText" dxfId="1191" priority="6442" operator="containsText" text="URGENTE">
      <formula>NOT(ISERROR(SEARCH(("URGENTE"),(K737))))</formula>
    </cfRule>
  </conditionalFormatting>
  <conditionalFormatting sqref="K737:K738">
    <cfRule type="containsText" dxfId="1190" priority="6443" operator="containsText" text="URGENTE">
      <formula>NOT(ISERROR(SEARCH(("URGENTE"),(K737))))</formula>
    </cfRule>
  </conditionalFormatting>
  <conditionalFormatting sqref="K737:K738">
    <cfRule type="containsText" dxfId="1189" priority="6444" operator="containsText" text="URGENTE">
      <formula>NOT(ISERROR(SEARCH(("URGENTE"),(K737))))</formula>
    </cfRule>
  </conditionalFormatting>
  <conditionalFormatting sqref="K737:K738">
    <cfRule type="containsText" dxfId="1188" priority="6445" operator="containsText" text="ENCERRADO">
      <formula>NOT(ISERROR(SEARCH(("ENCERRADO"),(K737))))</formula>
    </cfRule>
  </conditionalFormatting>
  <conditionalFormatting sqref="K737:K738">
    <cfRule type="containsText" dxfId="1187" priority="6446" operator="containsText" text="PROVIDÊNCIAS">
      <formula>NOT(ISERROR(SEARCH(("PROVIDÊNCIAS"),(K737))))</formula>
    </cfRule>
  </conditionalFormatting>
  <conditionalFormatting sqref="K737:K738">
    <cfRule type="containsText" dxfId="1186" priority="6447" operator="containsText" text="URGENTE">
      <formula>NOT(ISERROR(SEARCH(("URGENTE"),(K737))))</formula>
    </cfRule>
  </conditionalFormatting>
  <conditionalFormatting sqref="K737:K738">
    <cfRule type="containsText" dxfId="1185" priority="6448" operator="containsText" text="VIGENTE">
      <formula>NOT(ISERROR(SEARCH(("VIGENTE"),(K737))))</formula>
    </cfRule>
  </conditionalFormatting>
  <conditionalFormatting sqref="K817:K818">
    <cfRule type="containsText" dxfId="1184" priority="6449" operator="containsText" text="URGENTE">
      <formula>NOT(ISERROR(SEARCH(("URGENTE"),(K817))))</formula>
    </cfRule>
  </conditionalFormatting>
  <conditionalFormatting sqref="K817:K818">
    <cfRule type="containsText" dxfId="1183" priority="6450" operator="containsText" text="URGENTE">
      <formula>NOT(ISERROR(SEARCH(("URGENTE"),(K817))))</formula>
    </cfRule>
  </conditionalFormatting>
  <conditionalFormatting sqref="K817:K818">
    <cfRule type="containsText" dxfId="1182" priority="6451" operator="containsText" text="URGENTE">
      <formula>NOT(ISERROR(SEARCH(("URGENTE"),(K817))))</formula>
    </cfRule>
  </conditionalFormatting>
  <conditionalFormatting sqref="K817:K818">
    <cfRule type="containsText" dxfId="1181" priority="6452" operator="containsText" text="ENCERRADO">
      <formula>NOT(ISERROR(SEARCH(("ENCERRADO"),(K817))))</formula>
    </cfRule>
  </conditionalFormatting>
  <conditionalFormatting sqref="K817:K818">
    <cfRule type="containsText" dxfId="1180" priority="6453" operator="containsText" text="PROVIDÊNCIAS">
      <formula>NOT(ISERROR(SEARCH(("PROVIDÊNCIAS"),(K817))))</formula>
    </cfRule>
  </conditionalFormatting>
  <conditionalFormatting sqref="K817:K818">
    <cfRule type="containsText" dxfId="1179" priority="6454" operator="containsText" text="URGENTE">
      <formula>NOT(ISERROR(SEARCH(("URGENTE"),(K817))))</formula>
    </cfRule>
  </conditionalFormatting>
  <conditionalFormatting sqref="K817:K818">
    <cfRule type="containsText" dxfId="1178" priority="6455" operator="containsText" text="VIGENTE">
      <formula>NOT(ISERROR(SEARCH(("VIGENTE"),(K817))))</formula>
    </cfRule>
  </conditionalFormatting>
  <conditionalFormatting sqref="K846:K847">
    <cfRule type="containsText" dxfId="1177" priority="6456" operator="containsText" text="VIGENTE">
      <formula>NOT(ISERROR(SEARCH(("VIGENTE"),(K846))))</formula>
    </cfRule>
  </conditionalFormatting>
  <conditionalFormatting sqref="K846:K847">
    <cfRule type="containsText" dxfId="1176" priority="6457" operator="containsText" text="URGENTE">
      <formula>NOT(ISERROR(SEARCH(("URGENTE"),(K846))))</formula>
    </cfRule>
  </conditionalFormatting>
  <conditionalFormatting sqref="K846:K847">
    <cfRule type="containsText" dxfId="1175" priority="6458" operator="containsText" text="PROVIDÊNCIAS">
      <formula>NOT(ISERROR(SEARCH(("PROVIDÊNCIAS"),(K846))))</formula>
    </cfRule>
  </conditionalFormatting>
  <conditionalFormatting sqref="K846:K847">
    <cfRule type="containsText" dxfId="1174" priority="6459" operator="containsText" text="ENCERRADO">
      <formula>NOT(ISERROR(SEARCH(("ENCERRADO"),(K846))))</formula>
    </cfRule>
  </conditionalFormatting>
  <conditionalFormatting sqref="K846:K847">
    <cfRule type="containsText" dxfId="1173" priority="6460" operator="containsText" text="URGENTE">
      <formula>NOT(ISERROR(SEARCH(("URGENTE"),(K846))))</formula>
    </cfRule>
  </conditionalFormatting>
  <conditionalFormatting sqref="K846:K847">
    <cfRule type="containsText" dxfId="1172" priority="6461" operator="containsText" text="URGENTE">
      <formula>NOT(ISERROR(SEARCH(("URGENTE"),(K846))))</formula>
    </cfRule>
  </conditionalFormatting>
  <conditionalFormatting sqref="K846:K847">
    <cfRule type="containsText" dxfId="1171" priority="6462" operator="containsText" text="URGENTE">
      <formula>NOT(ISERROR(SEARCH(("URGENTE"),(K846))))</formula>
    </cfRule>
  </conditionalFormatting>
  <conditionalFormatting sqref="K918 K920:K922">
    <cfRule type="containsText" dxfId="1170" priority="6463" operator="containsText" text="VIGENTE">
      <formula>NOT(ISERROR(SEARCH(("VIGENTE"),(K918))))</formula>
    </cfRule>
  </conditionalFormatting>
  <conditionalFormatting sqref="K918 K920:K922">
    <cfRule type="containsText" dxfId="1169" priority="6464" operator="containsText" text="URGENTE">
      <formula>NOT(ISERROR(SEARCH(("URGENTE"),(K918))))</formula>
    </cfRule>
  </conditionalFormatting>
  <conditionalFormatting sqref="K918 K920:K922">
    <cfRule type="containsText" dxfId="1168" priority="6465" operator="containsText" text="PROVIDÊNCIAS">
      <formula>NOT(ISERROR(SEARCH(("PROVIDÊNCIAS"),(K918))))</formula>
    </cfRule>
  </conditionalFormatting>
  <conditionalFormatting sqref="K918 K920:K922">
    <cfRule type="containsText" dxfId="1167" priority="6466" operator="containsText" text="ENCERRADO">
      <formula>NOT(ISERROR(SEARCH(("ENCERRADO"),(K918))))</formula>
    </cfRule>
  </conditionalFormatting>
  <conditionalFormatting sqref="K918 K920:K922">
    <cfRule type="containsText" dxfId="1166" priority="6467" operator="containsText" text="URGENTE">
      <formula>NOT(ISERROR(SEARCH(("URGENTE"),(K918))))</formula>
    </cfRule>
  </conditionalFormatting>
  <conditionalFormatting sqref="K918 K920:K922">
    <cfRule type="containsText" dxfId="1165" priority="6468" operator="containsText" text="URGENTE">
      <formula>NOT(ISERROR(SEARCH(("URGENTE"),(K918))))</formula>
    </cfRule>
  </conditionalFormatting>
  <conditionalFormatting sqref="K918 K920:K922">
    <cfRule type="containsText" dxfId="1164" priority="6469" operator="containsText" text="URGENTE">
      <formula>NOT(ISERROR(SEARCH(("URGENTE"),(K918))))</formula>
    </cfRule>
  </conditionalFormatting>
  <conditionalFormatting sqref="K843">
    <cfRule type="containsText" dxfId="1163" priority="6470" operator="containsText" text="VIGENTE">
      <formula>NOT(ISERROR(SEARCH(("VIGENTE"),(K843))))</formula>
    </cfRule>
  </conditionalFormatting>
  <conditionalFormatting sqref="K843">
    <cfRule type="containsText" dxfId="1162" priority="6471" operator="containsText" text="URGENTE">
      <formula>NOT(ISERROR(SEARCH(("URGENTE"),(K843))))</formula>
    </cfRule>
  </conditionalFormatting>
  <conditionalFormatting sqref="K843">
    <cfRule type="containsText" dxfId="1161" priority="6472" operator="containsText" text="PROVIDÊNCIAS">
      <formula>NOT(ISERROR(SEARCH(("PROVIDÊNCIAS"),(K843))))</formula>
    </cfRule>
  </conditionalFormatting>
  <conditionalFormatting sqref="K843">
    <cfRule type="containsText" dxfId="1160" priority="6473" operator="containsText" text="ENCERRADO">
      <formula>NOT(ISERROR(SEARCH(("ENCERRADO"),(K843))))</formula>
    </cfRule>
  </conditionalFormatting>
  <conditionalFormatting sqref="K843">
    <cfRule type="containsText" dxfId="1159" priority="6474" operator="containsText" text="URGENTE">
      <formula>NOT(ISERROR(SEARCH(("URGENTE"),(K843))))</formula>
    </cfRule>
  </conditionalFormatting>
  <conditionalFormatting sqref="K843">
    <cfRule type="containsText" dxfId="1158" priority="6475" operator="containsText" text="URGENTE">
      <formula>NOT(ISERROR(SEARCH(("URGENTE"),(K843))))</formula>
    </cfRule>
  </conditionalFormatting>
  <conditionalFormatting sqref="K843">
    <cfRule type="containsText" dxfId="1157" priority="6476" operator="containsText" text="URGENTE">
      <formula>NOT(ISERROR(SEARCH(("URGENTE"),(K843))))</formula>
    </cfRule>
  </conditionalFormatting>
  <conditionalFormatting sqref="K377:K378">
    <cfRule type="containsText" dxfId="1156" priority="6477" operator="containsText" text="URGENTE">
      <formula>NOT(ISERROR(SEARCH(("URGENTE"),(K377))))</formula>
    </cfRule>
  </conditionalFormatting>
  <conditionalFormatting sqref="K377:K378">
    <cfRule type="containsText" dxfId="1155" priority="6478" operator="containsText" text="URGENTE">
      <formula>NOT(ISERROR(SEARCH(("URGENTE"),(K377))))</formula>
    </cfRule>
  </conditionalFormatting>
  <conditionalFormatting sqref="K377:K378">
    <cfRule type="containsText" dxfId="1154" priority="6479" operator="containsText" text="URGENTE">
      <formula>NOT(ISERROR(SEARCH(("URGENTE"),(K377))))</formula>
    </cfRule>
  </conditionalFormatting>
  <conditionalFormatting sqref="K377:K378">
    <cfRule type="containsText" dxfId="1153" priority="6480" operator="containsText" text="ENCERRADO">
      <formula>NOT(ISERROR(SEARCH(("ENCERRADO"),(K377))))</formula>
    </cfRule>
  </conditionalFormatting>
  <conditionalFormatting sqref="K377:K378">
    <cfRule type="containsText" dxfId="1152" priority="6481" operator="containsText" text="PROVIDÊNCIAS">
      <formula>NOT(ISERROR(SEARCH(("PROVIDÊNCIAS"),(K377))))</formula>
    </cfRule>
  </conditionalFormatting>
  <conditionalFormatting sqref="K377:K378">
    <cfRule type="containsText" dxfId="1151" priority="6482" operator="containsText" text="URGENTE">
      <formula>NOT(ISERROR(SEARCH(("URGENTE"),(K377))))</formula>
    </cfRule>
  </conditionalFormatting>
  <conditionalFormatting sqref="K377:K378">
    <cfRule type="containsText" dxfId="1150" priority="6483" operator="containsText" text="VIGENTE">
      <formula>NOT(ISERROR(SEARCH(("VIGENTE"),(K377))))</formula>
    </cfRule>
  </conditionalFormatting>
  <conditionalFormatting sqref="K178">
    <cfRule type="containsText" dxfId="1149" priority="6484" operator="containsText" text="VIGENTE">
      <formula>NOT(ISERROR(SEARCH(("VIGENTE"),(K178))))</formula>
    </cfRule>
  </conditionalFormatting>
  <conditionalFormatting sqref="K178">
    <cfRule type="containsText" dxfId="1148" priority="6485" operator="containsText" text="URGENTE">
      <formula>NOT(ISERROR(SEARCH(("URGENTE"),(K178))))</formula>
    </cfRule>
  </conditionalFormatting>
  <conditionalFormatting sqref="K178">
    <cfRule type="containsText" dxfId="1147" priority="6486" operator="containsText" text="PROVIDÊNCIAS">
      <formula>NOT(ISERROR(SEARCH(("PROVIDÊNCIAS"),(K178))))</formula>
    </cfRule>
  </conditionalFormatting>
  <conditionalFormatting sqref="K178">
    <cfRule type="containsText" dxfId="1146" priority="6487" operator="containsText" text="ENCERRADO">
      <formula>NOT(ISERROR(SEARCH(("ENCERRADO"),(K178))))</formula>
    </cfRule>
  </conditionalFormatting>
  <conditionalFormatting sqref="K178">
    <cfRule type="containsText" dxfId="1145" priority="6488" operator="containsText" text="URGENTE">
      <formula>NOT(ISERROR(SEARCH(("URGENTE"),(K178))))</formula>
    </cfRule>
  </conditionalFormatting>
  <conditionalFormatting sqref="K178">
    <cfRule type="containsText" dxfId="1144" priority="6489" operator="containsText" text="URGENTE">
      <formula>NOT(ISERROR(SEARCH(("URGENTE"),(K178))))</formula>
    </cfRule>
  </conditionalFormatting>
  <conditionalFormatting sqref="K178">
    <cfRule type="containsText" dxfId="1143" priority="6490" operator="containsText" text="URGENTE">
      <formula>NOT(ISERROR(SEARCH(("URGENTE"),(K178))))</formula>
    </cfRule>
  </conditionalFormatting>
  <conditionalFormatting sqref="K177">
    <cfRule type="containsText" dxfId="1142" priority="6491" operator="containsText" text="URGENTE">
      <formula>NOT(ISERROR(SEARCH(("URGENTE"),(K177))))</formula>
    </cfRule>
  </conditionalFormatting>
  <conditionalFormatting sqref="K177">
    <cfRule type="containsText" dxfId="1141" priority="6492" operator="containsText" text="URGENTE">
      <formula>NOT(ISERROR(SEARCH(("URGENTE"),(K177))))</formula>
    </cfRule>
  </conditionalFormatting>
  <conditionalFormatting sqref="K177">
    <cfRule type="containsText" dxfId="1140" priority="6493" operator="containsText" text="URGENTE">
      <formula>NOT(ISERROR(SEARCH(("URGENTE"),(K177))))</formula>
    </cfRule>
  </conditionalFormatting>
  <conditionalFormatting sqref="K177">
    <cfRule type="containsText" dxfId="1139" priority="6494" operator="containsText" text="ENCERRADO">
      <formula>NOT(ISERROR(SEARCH(("ENCERRADO"),(K177))))</formula>
    </cfRule>
  </conditionalFormatting>
  <conditionalFormatting sqref="K177">
    <cfRule type="containsText" dxfId="1138" priority="6495" operator="containsText" text="PROVIDÊNCIAS">
      <formula>NOT(ISERROR(SEARCH(("PROVIDÊNCIAS"),(K177))))</formula>
    </cfRule>
  </conditionalFormatting>
  <conditionalFormatting sqref="K177">
    <cfRule type="containsText" dxfId="1137" priority="6496" operator="containsText" text="URGENTE">
      <formula>NOT(ISERROR(SEARCH(("URGENTE"),(K177))))</formula>
    </cfRule>
  </conditionalFormatting>
  <conditionalFormatting sqref="K177">
    <cfRule type="containsText" dxfId="1136" priority="6497" operator="containsText" text="VIGENTE">
      <formula>NOT(ISERROR(SEARCH(("VIGENTE"),(K177))))</formula>
    </cfRule>
  </conditionalFormatting>
  <conditionalFormatting sqref="K913:K914">
    <cfRule type="containsText" dxfId="1135" priority="6498" operator="containsText" text="VIGENTE">
      <formula>NOT(ISERROR(SEARCH(("VIGENTE"),(K913))))</formula>
    </cfRule>
  </conditionalFormatting>
  <conditionalFormatting sqref="K913:K914">
    <cfRule type="containsText" dxfId="1134" priority="6499" operator="containsText" text="URGENTE">
      <formula>NOT(ISERROR(SEARCH(("URGENTE"),(K913))))</formula>
    </cfRule>
  </conditionalFormatting>
  <conditionalFormatting sqref="K913:K914">
    <cfRule type="containsText" dxfId="1133" priority="6500" operator="containsText" text="PROVIDÊNCIAS">
      <formula>NOT(ISERROR(SEARCH(("PROVIDÊNCIAS"),(K913))))</formula>
    </cfRule>
  </conditionalFormatting>
  <conditionalFormatting sqref="K913:K914">
    <cfRule type="containsText" dxfId="1132" priority="6501" operator="containsText" text="ENCERRADO">
      <formula>NOT(ISERROR(SEARCH(("ENCERRADO"),(K913))))</formula>
    </cfRule>
  </conditionalFormatting>
  <conditionalFormatting sqref="K913:K914">
    <cfRule type="containsText" dxfId="1131" priority="6502" operator="containsText" text="URGENTE">
      <formula>NOT(ISERROR(SEARCH(("URGENTE"),(K913))))</formula>
    </cfRule>
  </conditionalFormatting>
  <conditionalFormatting sqref="K913:K914">
    <cfRule type="containsText" dxfId="1130" priority="6503" operator="containsText" text="URGENTE">
      <formula>NOT(ISERROR(SEARCH(("URGENTE"),(K913))))</formula>
    </cfRule>
  </conditionalFormatting>
  <conditionalFormatting sqref="K913:K914">
    <cfRule type="containsText" dxfId="1129" priority="6504" operator="containsText" text="URGENTE">
      <formula>NOT(ISERROR(SEARCH(("URGENTE"),(K913))))</formula>
    </cfRule>
  </conditionalFormatting>
  <conditionalFormatting sqref="K840:K842">
    <cfRule type="containsText" dxfId="1128" priority="6505" operator="containsText" text="VIGENTE">
      <formula>NOT(ISERROR(SEARCH(("VIGENTE"),(K840))))</formula>
    </cfRule>
  </conditionalFormatting>
  <conditionalFormatting sqref="K840:K842">
    <cfRule type="containsText" dxfId="1127" priority="6506" operator="containsText" text="URGENTE">
      <formula>NOT(ISERROR(SEARCH(("URGENTE"),(K840))))</formula>
    </cfRule>
  </conditionalFormatting>
  <conditionalFormatting sqref="K840:K842">
    <cfRule type="containsText" dxfId="1126" priority="6507" operator="containsText" text="PROVIDÊNCIAS">
      <formula>NOT(ISERROR(SEARCH(("PROVIDÊNCIAS"),(K840))))</formula>
    </cfRule>
  </conditionalFormatting>
  <conditionalFormatting sqref="K840:K842">
    <cfRule type="containsText" dxfId="1125" priority="6508" operator="containsText" text="ENCERRADO">
      <formula>NOT(ISERROR(SEARCH(("ENCERRADO"),(K840))))</formula>
    </cfRule>
  </conditionalFormatting>
  <conditionalFormatting sqref="K840:K842">
    <cfRule type="containsText" dxfId="1124" priority="6509" operator="containsText" text="URGENTE">
      <formula>NOT(ISERROR(SEARCH(("URGENTE"),(K840))))</formula>
    </cfRule>
  </conditionalFormatting>
  <conditionalFormatting sqref="K840:K842">
    <cfRule type="containsText" dxfId="1123" priority="6510" operator="containsText" text="URGENTE">
      <formula>NOT(ISERROR(SEARCH(("URGENTE"),(K840))))</formula>
    </cfRule>
  </conditionalFormatting>
  <conditionalFormatting sqref="K840:K842">
    <cfRule type="containsText" dxfId="1122" priority="6511" operator="containsText" text="URGENTE">
      <formula>NOT(ISERROR(SEARCH(("URGENTE"),(K840))))</formula>
    </cfRule>
  </conditionalFormatting>
  <conditionalFormatting sqref="K839">
    <cfRule type="containsText" dxfId="1121" priority="6512" operator="containsText" text="VIGENTE">
      <formula>NOT(ISERROR(SEARCH(("VIGENTE"),(K839))))</formula>
    </cfRule>
  </conditionalFormatting>
  <conditionalFormatting sqref="K839">
    <cfRule type="containsText" dxfId="1120" priority="6513" operator="containsText" text="URGENTE">
      <formula>NOT(ISERROR(SEARCH(("URGENTE"),(K839))))</formula>
    </cfRule>
  </conditionalFormatting>
  <conditionalFormatting sqref="K839">
    <cfRule type="containsText" dxfId="1119" priority="6514" operator="containsText" text="PROVIDÊNCIAS">
      <formula>NOT(ISERROR(SEARCH(("PROVIDÊNCIAS"),(K839))))</formula>
    </cfRule>
  </conditionalFormatting>
  <conditionalFormatting sqref="K839">
    <cfRule type="containsText" dxfId="1118" priority="6515" operator="containsText" text="ENCERRADO">
      <formula>NOT(ISERROR(SEARCH(("ENCERRADO"),(K839))))</formula>
    </cfRule>
  </conditionalFormatting>
  <conditionalFormatting sqref="K839">
    <cfRule type="containsText" dxfId="1117" priority="6516" operator="containsText" text="URGENTE">
      <formula>NOT(ISERROR(SEARCH(("URGENTE"),(K839))))</formula>
    </cfRule>
  </conditionalFormatting>
  <conditionalFormatting sqref="K839">
    <cfRule type="containsText" dxfId="1116" priority="6517" operator="containsText" text="URGENTE">
      <formula>NOT(ISERROR(SEARCH(("URGENTE"),(K839))))</formula>
    </cfRule>
  </conditionalFormatting>
  <conditionalFormatting sqref="K839">
    <cfRule type="containsText" dxfId="1115" priority="6518" operator="containsText" text="URGENTE">
      <formula>NOT(ISERROR(SEARCH(("URGENTE"),(K839))))</formula>
    </cfRule>
  </conditionalFormatting>
  <conditionalFormatting sqref="K910:K912">
    <cfRule type="containsText" dxfId="1114" priority="6519" operator="containsText" text="URGENTE">
      <formula>NOT(ISERROR(SEARCH(("URGENTE"),(K910))))</formula>
    </cfRule>
  </conditionalFormatting>
  <conditionalFormatting sqref="K910:K912">
    <cfRule type="containsText" dxfId="1113" priority="6520" operator="containsText" text="URGENTE">
      <formula>NOT(ISERROR(SEARCH(("URGENTE"),(K910))))</formula>
    </cfRule>
  </conditionalFormatting>
  <conditionalFormatting sqref="K910:K912">
    <cfRule type="containsText" dxfId="1112" priority="6521" operator="containsText" text="URGENTE">
      <formula>NOT(ISERROR(SEARCH(("URGENTE"),(K910))))</formula>
    </cfRule>
  </conditionalFormatting>
  <conditionalFormatting sqref="K910:K912">
    <cfRule type="containsText" dxfId="1111" priority="6522" operator="containsText" text="ENCERRADO">
      <formula>NOT(ISERROR(SEARCH(("ENCERRADO"),(K910))))</formula>
    </cfRule>
  </conditionalFormatting>
  <conditionalFormatting sqref="K910:K912">
    <cfRule type="containsText" dxfId="1110" priority="6523" operator="containsText" text="PROVIDÊNCIAS">
      <formula>NOT(ISERROR(SEARCH(("PROVIDÊNCIAS"),(K910))))</formula>
    </cfRule>
  </conditionalFormatting>
  <conditionalFormatting sqref="K910:K912">
    <cfRule type="containsText" dxfId="1109" priority="6524" operator="containsText" text="URGENTE">
      <formula>NOT(ISERROR(SEARCH(("URGENTE"),(K910))))</formula>
    </cfRule>
  </conditionalFormatting>
  <conditionalFormatting sqref="K910:K912">
    <cfRule type="containsText" dxfId="1108" priority="6525" operator="containsText" text="VIGENTE">
      <formula>NOT(ISERROR(SEARCH(("VIGENTE"),(K910))))</formula>
    </cfRule>
  </conditionalFormatting>
  <conditionalFormatting sqref="K907:K909">
    <cfRule type="containsText" dxfId="1107" priority="6526" operator="containsText" text="URGENTE">
      <formula>NOT(ISERROR(SEARCH(("URGENTE"),(K907))))</formula>
    </cfRule>
  </conditionalFormatting>
  <conditionalFormatting sqref="K907:K909">
    <cfRule type="containsText" dxfId="1106" priority="6527" operator="containsText" text="URGENTE">
      <formula>NOT(ISERROR(SEARCH(("URGENTE"),(K907))))</formula>
    </cfRule>
  </conditionalFormatting>
  <conditionalFormatting sqref="K907:K909">
    <cfRule type="containsText" dxfId="1105" priority="6528" operator="containsText" text="URGENTE">
      <formula>NOT(ISERROR(SEARCH(("URGENTE"),(K907))))</formula>
    </cfRule>
  </conditionalFormatting>
  <conditionalFormatting sqref="K907:K909">
    <cfRule type="containsText" dxfId="1104" priority="6529" operator="containsText" text="ENCERRADO">
      <formula>NOT(ISERROR(SEARCH(("ENCERRADO"),(K907))))</formula>
    </cfRule>
  </conditionalFormatting>
  <conditionalFormatting sqref="K907:K909">
    <cfRule type="containsText" dxfId="1103" priority="6530" operator="containsText" text="PROVIDÊNCIAS">
      <formula>NOT(ISERROR(SEARCH(("PROVIDÊNCIAS"),(K907))))</formula>
    </cfRule>
  </conditionalFormatting>
  <conditionalFormatting sqref="K907:K909">
    <cfRule type="containsText" dxfId="1102" priority="6531" operator="containsText" text="URGENTE">
      <formula>NOT(ISERROR(SEARCH(("URGENTE"),(K907))))</formula>
    </cfRule>
  </conditionalFormatting>
  <conditionalFormatting sqref="K907:K909">
    <cfRule type="containsText" dxfId="1101" priority="6532" operator="containsText" text="VIGENTE">
      <formula>NOT(ISERROR(SEARCH(("VIGENTE"),(K907))))</formula>
    </cfRule>
  </conditionalFormatting>
  <conditionalFormatting sqref="K901">
    <cfRule type="containsText" dxfId="1100" priority="6533" operator="containsText" text="URGENTE">
      <formula>NOT(ISERROR(SEARCH(("URGENTE"),(K901))))</formula>
    </cfRule>
  </conditionalFormatting>
  <conditionalFormatting sqref="K901">
    <cfRule type="containsText" dxfId="1099" priority="6534" operator="containsText" text="URGENTE">
      <formula>NOT(ISERROR(SEARCH(("URGENTE"),(K901))))</formula>
    </cfRule>
  </conditionalFormatting>
  <conditionalFormatting sqref="K901">
    <cfRule type="containsText" dxfId="1098" priority="6535" operator="containsText" text="URGENTE">
      <formula>NOT(ISERROR(SEARCH(("URGENTE"),(K901))))</formula>
    </cfRule>
  </conditionalFormatting>
  <conditionalFormatting sqref="K901">
    <cfRule type="containsText" dxfId="1097" priority="6536" operator="containsText" text="ENCERRADO">
      <formula>NOT(ISERROR(SEARCH(("ENCERRADO"),(K901))))</formula>
    </cfRule>
  </conditionalFormatting>
  <conditionalFormatting sqref="K901">
    <cfRule type="containsText" dxfId="1096" priority="6537" operator="containsText" text="PROVIDÊNCIAS">
      <formula>NOT(ISERROR(SEARCH(("PROVIDÊNCIAS"),(K901))))</formula>
    </cfRule>
  </conditionalFormatting>
  <conditionalFormatting sqref="K901">
    <cfRule type="containsText" dxfId="1095" priority="6538" operator="containsText" text="URGENTE">
      <formula>NOT(ISERROR(SEARCH(("URGENTE"),(K901))))</formula>
    </cfRule>
  </conditionalFormatting>
  <conditionalFormatting sqref="K901">
    <cfRule type="containsText" dxfId="1094" priority="6539" operator="containsText" text="VIGENTE">
      <formula>NOT(ISERROR(SEARCH(("VIGENTE"),(K901))))</formula>
    </cfRule>
  </conditionalFormatting>
  <conditionalFormatting sqref="K895">
    <cfRule type="containsText" dxfId="1093" priority="6540" operator="containsText" text="URGENTE">
      <formula>NOT(ISERROR(SEARCH(("URGENTE"),(K895))))</formula>
    </cfRule>
  </conditionalFormatting>
  <conditionalFormatting sqref="K895">
    <cfRule type="containsText" dxfId="1092" priority="6541" operator="containsText" text="URGENTE">
      <formula>NOT(ISERROR(SEARCH(("URGENTE"),(K895))))</formula>
    </cfRule>
  </conditionalFormatting>
  <conditionalFormatting sqref="K895">
    <cfRule type="containsText" dxfId="1091" priority="6542" operator="containsText" text="URGENTE">
      <formula>NOT(ISERROR(SEARCH(("URGENTE"),(K895))))</formula>
    </cfRule>
  </conditionalFormatting>
  <conditionalFormatting sqref="K895">
    <cfRule type="containsText" dxfId="1090" priority="6543" operator="containsText" text="ENCERRADO">
      <formula>NOT(ISERROR(SEARCH(("ENCERRADO"),(K895))))</formula>
    </cfRule>
  </conditionalFormatting>
  <conditionalFormatting sqref="K895">
    <cfRule type="containsText" dxfId="1089" priority="6544" operator="containsText" text="PROVIDÊNCIAS">
      <formula>NOT(ISERROR(SEARCH(("PROVIDÊNCIAS"),(K895))))</formula>
    </cfRule>
  </conditionalFormatting>
  <conditionalFormatting sqref="K895">
    <cfRule type="containsText" dxfId="1088" priority="6545" operator="containsText" text="URGENTE">
      <formula>NOT(ISERROR(SEARCH(("URGENTE"),(K895))))</formula>
    </cfRule>
  </conditionalFormatting>
  <conditionalFormatting sqref="K895">
    <cfRule type="containsText" dxfId="1087" priority="6546" operator="containsText" text="VIGENTE">
      <formula>NOT(ISERROR(SEARCH(("VIGENTE"),(K895))))</formula>
    </cfRule>
  </conditionalFormatting>
  <conditionalFormatting sqref="K871 K885">
    <cfRule type="containsText" dxfId="1086" priority="6547" operator="containsText" text="URGENTE">
      <formula>NOT(ISERROR(SEARCH(("URGENTE"),(K871))))</formula>
    </cfRule>
  </conditionalFormatting>
  <conditionalFormatting sqref="K871 K885">
    <cfRule type="containsText" dxfId="1085" priority="6548" operator="containsText" text="URGENTE">
      <formula>NOT(ISERROR(SEARCH(("URGENTE"),(K871))))</formula>
    </cfRule>
  </conditionalFormatting>
  <conditionalFormatting sqref="K871 K885">
    <cfRule type="containsText" dxfId="1084" priority="6549" operator="containsText" text="URGENTE">
      <formula>NOT(ISERROR(SEARCH(("URGENTE"),(K871))))</formula>
    </cfRule>
  </conditionalFormatting>
  <conditionalFormatting sqref="K871 K885">
    <cfRule type="containsText" dxfId="1083" priority="6550" operator="containsText" text="ENCERRADO">
      <formula>NOT(ISERROR(SEARCH(("ENCERRADO"),(K871))))</formula>
    </cfRule>
  </conditionalFormatting>
  <conditionalFormatting sqref="K871 K885">
    <cfRule type="containsText" dxfId="1082" priority="6551" operator="containsText" text="PROVIDÊNCIAS">
      <formula>NOT(ISERROR(SEARCH(("PROVIDÊNCIAS"),(K871))))</formula>
    </cfRule>
  </conditionalFormatting>
  <conditionalFormatting sqref="K871 K885">
    <cfRule type="containsText" dxfId="1081" priority="6552" operator="containsText" text="URGENTE">
      <formula>NOT(ISERROR(SEARCH(("URGENTE"),(K871))))</formula>
    </cfRule>
  </conditionalFormatting>
  <conditionalFormatting sqref="K871 K885">
    <cfRule type="containsText" dxfId="1080" priority="6553" operator="containsText" text="VIGENTE">
      <formula>NOT(ISERROR(SEARCH(("VIGENTE"),(K871))))</formula>
    </cfRule>
  </conditionalFormatting>
  <conditionalFormatting sqref="K838">
    <cfRule type="containsText" dxfId="1079" priority="6554" operator="containsText" text="URGENTE">
      <formula>NOT(ISERROR(SEARCH(("URGENTE"),(K838))))</formula>
    </cfRule>
  </conditionalFormatting>
  <conditionalFormatting sqref="K838">
    <cfRule type="containsText" dxfId="1078" priority="6555" operator="containsText" text="URGENTE">
      <formula>NOT(ISERROR(SEARCH(("URGENTE"),(K838))))</formula>
    </cfRule>
  </conditionalFormatting>
  <conditionalFormatting sqref="K838">
    <cfRule type="containsText" dxfId="1077" priority="6556" operator="containsText" text="URGENTE">
      <formula>NOT(ISERROR(SEARCH(("URGENTE"),(K838))))</formula>
    </cfRule>
  </conditionalFormatting>
  <conditionalFormatting sqref="K838">
    <cfRule type="containsText" dxfId="1076" priority="6557" operator="containsText" text="ENCERRADO">
      <formula>NOT(ISERROR(SEARCH(("ENCERRADO"),(K838))))</formula>
    </cfRule>
  </conditionalFormatting>
  <conditionalFormatting sqref="K838">
    <cfRule type="containsText" dxfId="1075" priority="6558" operator="containsText" text="PROVIDÊNCIAS">
      <formula>NOT(ISERROR(SEARCH(("PROVIDÊNCIAS"),(K838))))</formula>
    </cfRule>
  </conditionalFormatting>
  <conditionalFormatting sqref="K838">
    <cfRule type="containsText" dxfId="1074" priority="6559" operator="containsText" text="URGENTE">
      <formula>NOT(ISERROR(SEARCH(("URGENTE"),(K838))))</formula>
    </cfRule>
  </conditionalFormatting>
  <conditionalFormatting sqref="K838">
    <cfRule type="containsText" dxfId="1073" priority="6560" operator="containsText" text="VIGENTE">
      <formula>NOT(ISERROR(SEARCH(("VIGENTE"),(K838))))</formula>
    </cfRule>
  </conditionalFormatting>
  <conditionalFormatting sqref="K825">
    <cfRule type="containsText" dxfId="1072" priority="6561" operator="containsText" text="URGENTE">
      <formula>NOT(ISERROR(SEARCH(("URGENTE"),(K825))))</formula>
    </cfRule>
  </conditionalFormatting>
  <conditionalFormatting sqref="K825">
    <cfRule type="containsText" dxfId="1071" priority="6562" operator="containsText" text="URGENTE">
      <formula>NOT(ISERROR(SEARCH(("URGENTE"),(K825))))</formula>
    </cfRule>
  </conditionalFormatting>
  <conditionalFormatting sqref="K825">
    <cfRule type="containsText" dxfId="1070" priority="6563" operator="containsText" text="URGENTE">
      <formula>NOT(ISERROR(SEARCH(("URGENTE"),(K825))))</formula>
    </cfRule>
  </conditionalFormatting>
  <conditionalFormatting sqref="K825">
    <cfRule type="containsText" dxfId="1069" priority="6564" operator="containsText" text="ENCERRADO">
      <formula>NOT(ISERROR(SEARCH(("ENCERRADO"),(K825))))</formula>
    </cfRule>
  </conditionalFormatting>
  <conditionalFormatting sqref="K825">
    <cfRule type="containsText" dxfId="1068" priority="6565" operator="containsText" text="PROVIDÊNCIAS">
      <formula>NOT(ISERROR(SEARCH(("PROVIDÊNCIAS"),(K825))))</formula>
    </cfRule>
  </conditionalFormatting>
  <conditionalFormatting sqref="K825">
    <cfRule type="containsText" dxfId="1067" priority="6566" operator="containsText" text="URGENTE">
      <formula>NOT(ISERROR(SEARCH(("URGENTE"),(K825))))</formula>
    </cfRule>
  </conditionalFormatting>
  <conditionalFormatting sqref="K825">
    <cfRule type="containsText" dxfId="1066" priority="6567" operator="containsText" text="VIGENTE">
      <formula>NOT(ISERROR(SEARCH(("VIGENTE"),(K825))))</formula>
    </cfRule>
  </conditionalFormatting>
  <conditionalFormatting sqref="K823:K824">
    <cfRule type="containsText" dxfId="1065" priority="6568" operator="containsText" text="URGENTE">
      <formula>NOT(ISERROR(SEARCH(("URGENTE"),(K823))))</formula>
    </cfRule>
  </conditionalFormatting>
  <conditionalFormatting sqref="K823:K824">
    <cfRule type="containsText" dxfId="1064" priority="6569" operator="containsText" text="URGENTE">
      <formula>NOT(ISERROR(SEARCH(("URGENTE"),(K823))))</formula>
    </cfRule>
  </conditionalFormatting>
  <conditionalFormatting sqref="K823:K824">
    <cfRule type="containsText" dxfId="1063" priority="6570" operator="containsText" text="URGENTE">
      <formula>NOT(ISERROR(SEARCH(("URGENTE"),(K823))))</formula>
    </cfRule>
  </conditionalFormatting>
  <conditionalFormatting sqref="K823:K824">
    <cfRule type="containsText" dxfId="1062" priority="6571" operator="containsText" text="ENCERRADO">
      <formula>NOT(ISERROR(SEARCH(("ENCERRADO"),(K823))))</formula>
    </cfRule>
  </conditionalFormatting>
  <conditionalFormatting sqref="K823:K824">
    <cfRule type="containsText" dxfId="1061" priority="6572" operator="containsText" text="PROVIDÊNCIAS">
      <formula>NOT(ISERROR(SEARCH(("PROVIDÊNCIAS"),(K823))))</formula>
    </cfRule>
  </conditionalFormatting>
  <conditionalFormatting sqref="K823:K824">
    <cfRule type="containsText" dxfId="1060" priority="6573" operator="containsText" text="URGENTE">
      <formula>NOT(ISERROR(SEARCH(("URGENTE"),(K823))))</formula>
    </cfRule>
  </conditionalFormatting>
  <conditionalFormatting sqref="K823:K824">
    <cfRule type="containsText" dxfId="1059" priority="6574" operator="containsText" text="VIGENTE">
      <formula>NOT(ISERROR(SEARCH(("VIGENTE"),(K823))))</formula>
    </cfRule>
  </conditionalFormatting>
  <conditionalFormatting sqref="K816">
    <cfRule type="containsText" dxfId="1058" priority="6575" operator="containsText" text="URGENTE">
      <formula>NOT(ISERROR(SEARCH(("URGENTE"),(K816))))</formula>
    </cfRule>
  </conditionalFormatting>
  <conditionalFormatting sqref="K816">
    <cfRule type="containsText" dxfId="1057" priority="6576" operator="containsText" text="URGENTE">
      <formula>NOT(ISERROR(SEARCH(("URGENTE"),(K816))))</formula>
    </cfRule>
  </conditionalFormatting>
  <conditionalFormatting sqref="K816">
    <cfRule type="containsText" dxfId="1056" priority="6577" operator="containsText" text="URGENTE">
      <formula>NOT(ISERROR(SEARCH(("URGENTE"),(K816))))</formula>
    </cfRule>
  </conditionalFormatting>
  <conditionalFormatting sqref="K816">
    <cfRule type="containsText" dxfId="1055" priority="6578" operator="containsText" text="ENCERRADO">
      <formula>NOT(ISERROR(SEARCH(("ENCERRADO"),(K816))))</formula>
    </cfRule>
  </conditionalFormatting>
  <conditionalFormatting sqref="K816">
    <cfRule type="containsText" dxfId="1054" priority="6579" operator="containsText" text="PROVIDÊNCIAS">
      <formula>NOT(ISERROR(SEARCH(("PROVIDÊNCIAS"),(K816))))</formula>
    </cfRule>
  </conditionalFormatting>
  <conditionalFormatting sqref="K816">
    <cfRule type="containsText" dxfId="1053" priority="6580" operator="containsText" text="URGENTE">
      <formula>NOT(ISERROR(SEARCH(("URGENTE"),(K816))))</formula>
    </cfRule>
  </conditionalFormatting>
  <conditionalFormatting sqref="K816">
    <cfRule type="containsText" dxfId="1052" priority="6581" operator="containsText" text="VIGENTE">
      <formula>NOT(ISERROR(SEARCH(("VIGENTE"),(K816))))</formula>
    </cfRule>
  </conditionalFormatting>
  <conditionalFormatting sqref="K813:K815">
    <cfRule type="containsText" dxfId="1051" priority="6582" operator="containsText" text="URGENTE">
      <formula>NOT(ISERROR(SEARCH(("URGENTE"),(K813))))</formula>
    </cfRule>
  </conditionalFormatting>
  <conditionalFormatting sqref="K813:K815">
    <cfRule type="containsText" dxfId="1050" priority="6583" operator="containsText" text="URGENTE">
      <formula>NOT(ISERROR(SEARCH(("URGENTE"),(K813))))</formula>
    </cfRule>
  </conditionalFormatting>
  <conditionalFormatting sqref="K813:K815">
    <cfRule type="containsText" dxfId="1049" priority="6584" operator="containsText" text="URGENTE">
      <formula>NOT(ISERROR(SEARCH(("URGENTE"),(K813))))</formula>
    </cfRule>
  </conditionalFormatting>
  <conditionalFormatting sqref="K813:K815">
    <cfRule type="containsText" dxfId="1048" priority="6585" operator="containsText" text="ENCERRADO">
      <formula>NOT(ISERROR(SEARCH(("ENCERRADO"),(K813))))</formula>
    </cfRule>
  </conditionalFormatting>
  <conditionalFormatting sqref="K813:K815">
    <cfRule type="containsText" dxfId="1047" priority="6586" operator="containsText" text="PROVIDÊNCIAS">
      <formula>NOT(ISERROR(SEARCH(("PROVIDÊNCIAS"),(K813))))</formula>
    </cfRule>
  </conditionalFormatting>
  <conditionalFormatting sqref="K813:K815">
    <cfRule type="containsText" dxfId="1046" priority="6587" operator="containsText" text="URGENTE">
      <formula>NOT(ISERROR(SEARCH(("URGENTE"),(K813))))</formula>
    </cfRule>
  </conditionalFormatting>
  <conditionalFormatting sqref="K813:K815">
    <cfRule type="containsText" dxfId="1045" priority="6588" operator="containsText" text="VIGENTE">
      <formula>NOT(ISERROR(SEARCH(("VIGENTE"),(K813))))</formula>
    </cfRule>
  </conditionalFormatting>
  <conditionalFormatting sqref="K809:K812">
    <cfRule type="containsText" dxfId="1044" priority="6589" operator="containsText" text="URGENTE">
      <formula>NOT(ISERROR(SEARCH(("URGENTE"),(K809))))</formula>
    </cfRule>
  </conditionalFormatting>
  <conditionalFormatting sqref="K809:K812">
    <cfRule type="containsText" dxfId="1043" priority="6590" operator="containsText" text="URGENTE">
      <formula>NOT(ISERROR(SEARCH(("URGENTE"),(K809))))</formula>
    </cfRule>
  </conditionalFormatting>
  <conditionalFormatting sqref="K809:K812">
    <cfRule type="containsText" dxfId="1042" priority="6591" operator="containsText" text="URGENTE">
      <formula>NOT(ISERROR(SEARCH(("URGENTE"),(K809))))</formula>
    </cfRule>
  </conditionalFormatting>
  <conditionalFormatting sqref="K809:K812">
    <cfRule type="containsText" dxfId="1041" priority="6592" operator="containsText" text="ENCERRADO">
      <formula>NOT(ISERROR(SEARCH(("ENCERRADO"),(K809))))</formula>
    </cfRule>
  </conditionalFormatting>
  <conditionalFormatting sqref="K809:K812">
    <cfRule type="containsText" dxfId="1040" priority="6593" operator="containsText" text="PROVIDÊNCIAS">
      <formula>NOT(ISERROR(SEARCH(("PROVIDÊNCIAS"),(K809))))</formula>
    </cfRule>
  </conditionalFormatting>
  <conditionalFormatting sqref="K809:K812">
    <cfRule type="containsText" dxfId="1039" priority="6594" operator="containsText" text="URGENTE">
      <formula>NOT(ISERROR(SEARCH(("URGENTE"),(K809))))</formula>
    </cfRule>
  </conditionalFormatting>
  <conditionalFormatting sqref="K809:K812">
    <cfRule type="containsText" dxfId="1038" priority="6595" operator="containsText" text="VIGENTE">
      <formula>NOT(ISERROR(SEARCH(("VIGENTE"),(K809))))</formula>
    </cfRule>
  </conditionalFormatting>
  <conditionalFormatting sqref="K799:K802">
    <cfRule type="containsText" dxfId="1037" priority="6596" operator="containsText" text="URGENTE">
      <formula>NOT(ISERROR(SEARCH(("URGENTE"),(K799))))</formula>
    </cfRule>
  </conditionalFormatting>
  <conditionalFormatting sqref="K799:K802">
    <cfRule type="containsText" dxfId="1036" priority="6597" operator="containsText" text="URGENTE">
      <formula>NOT(ISERROR(SEARCH(("URGENTE"),(K799))))</formula>
    </cfRule>
  </conditionalFormatting>
  <conditionalFormatting sqref="K799:K802">
    <cfRule type="containsText" dxfId="1035" priority="6598" operator="containsText" text="URGENTE">
      <formula>NOT(ISERROR(SEARCH(("URGENTE"),(K799))))</formula>
    </cfRule>
  </conditionalFormatting>
  <conditionalFormatting sqref="K799:K802">
    <cfRule type="containsText" dxfId="1034" priority="6599" operator="containsText" text="ENCERRADO">
      <formula>NOT(ISERROR(SEARCH(("ENCERRADO"),(K799))))</formula>
    </cfRule>
  </conditionalFormatting>
  <conditionalFormatting sqref="K799:K802">
    <cfRule type="containsText" dxfId="1033" priority="6600" operator="containsText" text="PROVIDÊNCIAS">
      <formula>NOT(ISERROR(SEARCH(("PROVIDÊNCIAS"),(K799))))</formula>
    </cfRule>
  </conditionalFormatting>
  <conditionalFormatting sqref="K799:K802">
    <cfRule type="containsText" dxfId="1032" priority="6601" operator="containsText" text="URGENTE">
      <formula>NOT(ISERROR(SEARCH(("URGENTE"),(K799))))</formula>
    </cfRule>
  </conditionalFormatting>
  <conditionalFormatting sqref="K799:K802">
    <cfRule type="containsText" dxfId="1031" priority="6602" operator="containsText" text="VIGENTE">
      <formula>NOT(ISERROR(SEARCH(("VIGENTE"),(K799))))</formula>
    </cfRule>
  </conditionalFormatting>
  <conditionalFormatting sqref="K394">
    <cfRule type="containsText" dxfId="1030" priority="6603" operator="containsText" text="URGENTE">
      <formula>NOT(ISERROR(SEARCH(("URGENTE"),(K394))))</formula>
    </cfRule>
  </conditionalFormatting>
  <conditionalFormatting sqref="K394">
    <cfRule type="containsText" dxfId="1029" priority="6604" operator="containsText" text="URGENTE">
      <formula>NOT(ISERROR(SEARCH(("URGENTE"),(K394))))</formula>
    </cfRule>
  </conditionalFormatting>
  <conditionalFormatting sqref="K394">
    <cfRule type="containsText" dxfId="1028" priority="6605" operator="containsText" text="URGENTE">
      <formula>NOT(ISERROR(SEARCH(("URGENTE"),(K394))))</formula>
    </cfRule>
  </conditionalFormatting>
  <conditionalFormatting sqref="K394">
    <cfRule type="containsText" dxfId="1027" priority="6606" operator="containsText" text="ENCERRADO">
      <formula>NOT(ISERROR(SEARCH(("ENCERRADO"),(K394))))</formula>
    </cfRule>
  </conditionalFormatting>
  <conditionalFormatting sqref="K394">
    <cfRule type="containsText" dxfId="1026" priority="6607" operator="containsText" text="PROVIDÊNCIAS">
      <formula>NOT(ISERROR(SEARCH(("PROVIDÊNCIAS"),(K394))))</formula>
    </cfRule>
  </conditionalFormatting>
  <conditionalFormatting sqref="K394">
    <cfRule type="containsText" dxfId="1025" priority="6608" operator="containsText" text="URGENTE">
      <formula>NOT(ISERROR(SEARCH(("URGENTE"),(K394))))</formula>
    </cfRule>
  </conditionalFormatting>
  <conditionalFormatting sqref="K394">
    <cfRule type="containsText" dxfId="1024" priority="6609" operator="containsText" text="VIGENTE">
      <formula>NOT(ISERROR(SEARCH(("VIGENTE"),(K394))))</formula>
    </cfRule>
  </conditionalFormatting>
  <conditionalFormatting sqref="K364">
    <cfRule type="containsText" dxfId="1023" priority="6610" operator="containsText" text="URGENTE">
      <formula>NOT(ISERROR(SEARCH(("URGENTE"),(K364))))</formula>
    </cfRule>
  </conditionalFormatting>
  <conditionalFormatting sqref="K364">
    <cfRule type="containsText" dxfId="1022" priority="6611" operator="containsText" text="URGENTE">
      <formula>NOT(ISERROR(SEARCH(("URGENTE"),(K364))))</formula>
    </cfRule>
  </conditionalFormatting>
  <conditionalFormatting sqref="K364">
    <cfRule type="containsText" dxfId="1021" priority="6612" operator="containsText" text="URGENTE">
      <formula>NOT(ISERROR(SEARCH(("URGENTE"),(K364))))</formula>
    </cfRule>
  </conditionalFormatting>
  <conditionalFormatting sqref="K364">
    <cfRule type="containsText" dxfId="1020" priority="6613" operator="containsText" text="ENCERRADO">
      <formula>NOT(ISERROR(SEARCH(("ENCERRADO"),(K364))))</formula>
    </cfRule>
  </conditionalFormatting>
  <conditionalFormatting sqref="K364">
    <cfRule type="containsText" dxfId="1019" priority="6614" operator="containsText" text="PROVIDÊNCIAS">
      <formula>NOT(ISERROR(SEARCH(("PROVIDÊNCIAS"),(K364))))</formula>
    </cfRule>
  </conditionalFormatting>
  <conditionalFormatting sqref="K364">
    <cfRule type="containsText" dxfId="1018" priority="6615" operator="containsText" text="URGENTE">
      <formula>NOT(ISERROR(SEARCH(("URGENTE"),(K364))))</formula>
    </cfRule>
  </conditionalFormatting>
  <conditionalFormatting sqref="K364">
    <cfRule type="containsText" dxfId="1017" priority="6616" operator="containsText" text="VIGENTE">
      <formula>NOT(ISERROR(SEARCH(("VIGENTE"),(K364))))</formula>
    </cfRule>
  </conditionalFormatting>
  <conditionalFormatting sqref="K363">
    <cfRule type="containsText" dxfId="1016" priority="6617" operator="containsText" text="VIGENTE">
      <formula>NOT(ISERROR(SEARCH(("VIGENTE"),(K363))))</formula>
    </cfRule>
  </conditionalFormatting>
  <conditionalFormatting sqref="K363">
    <cfRule type="containsText" dxfId="1015" priority="6618" operator="containsText" text="URGENTE">
      <formula>NOT(ISERROR(SEARCH(("URGENTE"),(K363))))</formula>
    </cfRule>
  </conditionalFormatting>
  <conditionalFormatting sqref="K363">
    <cfRule type="containsText" dxfId="1014" priority="6619" operator="containsText" text="PROVIDÊNCIAS">
      <formula>NOT(ISERROR(SEARCH(("PROVIDÊNCIAS"),(K363))))</formula>
    </cfRule>
  </conditionalFormatting>
  <conditionalFormatting sqref="K363">
    <cfRule type="containsText" dxfId="1013" priority="6620" operator="containsText" text="ENCERRADO">
      <formula>NOT(ISERROR(SEARCH(("ENCERRADO"),(K363))))</formula>
    </cfRule>
  </conditionalFormatting>
  <conditionalFormatting sqref="K363">
    <cfRule type="containsText" dxfId="1012" priority="6621" operator="containsText" text="URGENTE">
      <formula>NOT(ISERROR(SEARCH(("URGENTE"),(K363))))</formula>
    </cfRule>
  </conditionalFormatting>
  <conditionalFormatting sqref="K363">
    <cfRule type="containsText" dxfId="1011" priority="6622" operator="containsText" text="URGENTE">
      <formula>NOT(ISERROR(SEARCH(("URGENTE"),(K363))))</formula>
    </cfRule>
  </conditionalFormatting>
  <conditionalFormatting sqref="K363">
    <cfRule type="containsText" dxfId="1010" priority="6623" operator="containsText" text="URGENTE">
      <formula>NOT(ISERROR(SEARCH(("URGENTE"),(K363))))</formula>
    </cfRule>
  </conditionalFormatting>
  <conditionalFormatting sqref="K141">
    <cfRule type="containsText" dxfId="1009" priority="6624" operator="containsText" text="VIGENTE">
      <formula>NOT(ISERROR(SEARCH(("VIGENTE"),(K141))))</formula>
    </cfRule>
  </conditionalFormatting>
  <conditionalFormatting sqref="K141">
    <cfRule type="containsText" dxfId="1008" priority="6625" operator="containsText" text="URGENTE">
      <formula>NOT(ISERROR(SEARCH(("URGENTE"),(K141))))</formula>
    </cfRule>
  </conditionalFormatting>
  <conditionalFormatting sqref="K141">
    <cfRule type="containsText" dxfId="1007" priority="6626" operator="containsText" text="PROVIDÊNCIAS">
      <formula>NOT(ISERROR(SEARCH(("PROVIDÊNCIAS"),(K141))))</formula>
    </cfRule>
  </conditionalFormatting>
  <conditionalFormatting sqref="K141">
    <cfRule type="containsText" dxfId="1006" priority="6627" operator="containsText" text="ENCERRADO">
      <formula>NOT(ISERROR(SEARCH(("ENCERRADO"),(K141))))</formula>
    </cfRule>
  </conditionalFormatting>
  <conditionalFormatting sqref="K141">
    <cfRule type="containsText" dxfId="1005" priority="6628" operator="containsText" text="URGENTE">
      <formula>NOT(ISERROR(SEARCH(("URGENTE"),(K141))))</formula>
    </cfRule>
  </conditionalFormatting>
  <conditionalFormatting sqref="K141">
    <cfRule type="containsText" dxfId="1004" priority="6629" operator="containsText" text="URGENTE">
      <formula>NOT(ISERROR(SEARCH(("URGENTE"),(K141))))</formula>
    </cfRule>
  </conditionalFormatting>
  <conditionalFormatting sqref="K141">
    <cfRule type="containsText" dxfId="1003" priority="6630" operator="containsText" text="URGENTE">
      <formula>NOT(ISERROR(SEARCH(("URGENTE"),(K141))))</formula>
    </cfRule>
  </conditionalFormatting>
  <conditionalFormatting sqref="K665">
    <cfRule type="containsText" dxfId="1002" priority="6631" operator="containsText" text="URGENTE">
      <formula>NOT(ISERROR(SEARCH(("URGENTE"),(K665))))</formula>
    </cfRule>
  </conditionalFormatting>
  <conditionalFormatting sqref="K665">
    <cfRule type="containsText" dxfId="1001" priority="6632" operator="containsText" text="URGENTE">
      <formula>NOT(ISERROR(SEARCH(("URGENTE"),(K665))))</formula>
    </cfRule>
  </conditionalFormatting>
  <conditionalFormatting sqref="K665">
    <cfRule type="containsText" dxfId="1000" priority="6633" operator="containsText" text="URGENTE">
      <formula>NOT(ISERROR(SEARCH(("URGENTE"),(K665))))</formula>
    </cfRule>
  </conditionalFormatting>
  <conditionalFormatting sqref="K665">
    <cfRule type="containsText" dxfId="999" priority="6634" operator="containsText" text="ENCERRADO">
      <formula>NOT(ISERROR(SEARCH(("ENCERRADO"),(K665))))</formula>
    </cfRule>
  </conditionalFormatting>
  <conditionalFormatting sqref="K665">
    <cfRule type="containsText" dxfId="998" priority="6635" operator="containsText" text="PROVIDÊNCIAS">
      <formula>NOT(ISERROR(SEARCH(("PROVIDÊNCIAS"),(K665))))</formula>
    </cfRule>
  </conditionalFormatting>
  <conditionalFormatting sqref="K665">
    <cfRule type="containsText" dxfId="997" priority="6636" operator="containsText" text="URGENTE">
      <formula>NOT(ISERROR(SEARCH(("URGENTE"),(K665))))</formula>
    </cfRule>
  </conditionalFormatting>
  <conditionalFormatting sqref="K665">
    <cfRule type="containsText" dxfId="996" priority="6637" operator="containsText" text="VIGENTE">
      <formula>NOT(ISERROR(SEARCH(("VIGENTE"),(K665))))</formula>
    </cfRule>
  </conditionalFormatting>
  <conditionalFormatting sqref="K990">
    <cfRule type="containsText" dxfId="995" priority="6638" operator="containsText" text="URGENTE">
      <formula>NOT(ISERROR(SEARCH(("URGENTE"),(K990))))</formula>
    </cfRule>
  </conditionalFormatting>
  <conditionalFormatting sqref="K990">
    <cfRule type="containsText" dxfId="994" priority="6639" operator="containsText" text="URGENTE">
      <formula>NOT(ISERROR(SEARCH(("URGENTE"),(K990))))</formula>
    </cfRule>
  </conditionalFormatting>
  <conditionalFormatting sqref="K990">
    <cfRule type="containsText" dxfId="993" priority="6640" operator="containsText" text="URGENTE">
      <formula>NOT(ISERROR(SEARCH(("URGENTE"),(K990))))</formula>
    </cfRule>
  </conditionalFormatting>
  <conditionalFormatting sqref="K990">
    <cfRule type="containsText" dxfId="992" priority="6641" operator="containsText" text="ENCERRADO">
      <formula>NOT(ISERROR(SEARCH(("ENCERRADO"),(K990))))</formula>
    </cfRule>
  </conditionalFormatting>
  <conditionalFormatting sqref="K990">
    <cfRule type="containsText" dxfId="991" priority="6642" operator="containsText" text="PROVIDÊNCIAS">
      <formula>NOT(ISERROR(SEARCH(("PROVIDÊNCIAS"),(K990))))</formula>
    </cfRule>
  </conditionalFormatting>
  <conditionalFormatting sqref="K990">
    <cfRule type="containsText" dxfId="990" priority="6643" operator="containsText" text="URGENTE">
      <formula>NOT(ISERROR(SEARCH(("URGENTE"),(K990))))</formula>
    </cfRule>
  </conditionalFormatting>
  <conditionalFormatting sqref="K990">
    <cfRule type="containsText" dxfId="989" priority="6644" operator="containsText" text="VIGENTE">
      <formula>NOT(ISERROR(SEARCH(("VIGENTE"),(K990))))</formula>
    </cfRule>
  </conditionalFormatting>
  <conditionalFormatting sqref="K934">
    <cfRule type="containsText" dxfId="988" priority="6645" operator="containsText" text="URGENTE">
      <formula>NOT(ISERROR(SEARCH(("URGENTE"),(K934))))</formula>
    </cfRule>
  </conditionalFormatting>
  <conditionalFormatting sqref="K934">
    <cfRule type="containsText" dxfId="987" priority="6646" operator="containsText" text="URGENTE">
      <formula>NOT(ISERROR(SEARCH(("URGENTE"),(K934))))</formula>
    </cfRule>
  </conditionalFormatting>
  <conditionalFormatting sqref="K934">
    <cfRule type="containsText" dxfId="986" priority="6647" operator="containsText" text="URGENTE">
      <formula>NOT(ISERROR(SEARCH(("URGENTE"),(K934))))</formula>
    </cfRule>
  </conditionalFormatting>
  <conditionalFormatting sqref="K934">
    <cfRule type="containsText" dxfId="985" priority="6648" operator="containsText" text="ENCERRADO">
      <formula>NOT(ISERROR(SEARCH(("ENCERRADO"),(K934))))</formula>
    </cfRule>
  </conditionalFormatting>
  <conditionalFormatting sqref="K934">
    <cfRule type="containsText" dxfId="984" priority="6649" operator="containsText" text="PROVIDÊNCIAS">
      <formula>NOT(ISERROR(SEARCH(("PROVIDÊNCIAS"),(K934))))</formula>
    </cfRule>
  </conditionalFormatting>
  <conditionalFormatting sqref="K934">
    <cfRule type="containsText" dxfId="983" priority="6650" operator="containsText" text="URGENTE">
      <formula>NOT(ISERROR(SEARCH(("URGENTE"),(K934))))</formula>
    </cfRule>
  </conditionalFormatting>
  <conditionalFormatting sqref="K934">
    <cfRule type="containsText" dxfId="982" priority="6651" operator="containsText" text="VIGENTE">
      <formula>NOT(ISERROR(SEARCH(("VIGENTE"),(K934))))</formula>
    </cfRule>
  </conditionalFormatting>
  <conditionalFormatting sqref="K976">
    <cfRule type="containsText" dxfId="981" priority="6652" operator="containsText" text="URGENTE">
      <formula>NOT(ISERROR(SEARCH(("URGENTE"),(K976))))</formula>
    </cfRule>
  </conditionalFormatting>
  <conditionalFormatting sqref="K976">
    <cfRule type="containsText" dxfId="980" priority="6653" operator="containsText" text="URGENTE">
      <formula>NOT(ISERROR(SEARCH(("URGENTE"),(K976))))</formula>
    </cfRule>
  </conditionalFormatting>
  <conditionalFormatting sqref="K976">
    <cfRule type="containsText" dxfId="979" priority="6654" operator="containsText" text="URGENTE">
      <formula>NOT(ISERROR(SEARCH(("URGENTE"),(K976))))</formula>
    </cfRule>
  </conditionalFormatting>
  <conditionalFormatting sqref="K976">
    <cfRule type="containsText" dxfId="978" priority="6655" operator="containsText" text="ENCERRADO">
      <formula>NOT(ISERROR(SEARCH(("ENCERRADO"),(K976))))</formula>
    </cfRule>
  </conditionalFormatting>
  <conditionalFormatting sqref="K976">
    <cfRule type="containsText" dxfId="977" priority="6656" operator="containsText" text="PROVIDÊNCIAS">
      <formula>NOT(ISERROR(SEARCH(("PROVIDÊNCIAS"),(K976))))</formula>
    </cfRule>
  </conditionalFormatting>
  <conditionalFormatting sqref="K976">
    <cfRule type="containsText" dxfId="976" priority="6657" operator="containsText" text="URGENTE">
      <formula>NOT(ISERROR(SEARCH(("URGENTE"),(K976))))</formula>
    </cfRule>
  </conditionalFormatting>
  <conditionalFormatting sqref="K976">
    <cfRule type="containsText" dxfId="975" priority="6658" operator="containsText" text="VIGENTE">
      <formula>NOT(ISERROR(SEARCH(("VIGENTE"),(K976))))</formula>
    </cfRule>
  </conditionalFormatting>
  <conditionalFormatting sqref="K975">
    <cfRule type="containsText" dxfId="974" priority="6659" operator="containsText" text="URGENTE">
      <formula>NOT(ISERROR(SEARCH(("URGENTE"),(K975))))</formula>
    </cfRule>
  </conditionalFormatting>
  <conditionalFormatting sqref="K975">
    <cfRule type="containsText" dxfId="973" priority="6660" operator="containsText" text="URGENTE">
      <formula>NOT(ISERROR(SEARCH(("URGENTE"),(K975))))</formula>
    </cfRule>
  </conditionalFormatting>
  <conditionalFormatting sqref="K975">
    <cfRule type="containsText" dxfId="972" priority="6661" operator="containsText" text="URGENTE">
      <formula>NOT(ISERROR(SEARCH(("URGENTE"),(K975))))</formula>
    </cfRule>
  </conditionalFormatting>
  <conditionalFormatting sqref="K975">
    <cfRule type="containsText" dxfId="971" priority="6662" operator="containsText" text="ENCERRADO">
      <formula>NOT(ISERROR(SEARCH(("ENCERRADO"),(K975))))</formula>
    </cfRule>
  </conditionalFormatting>
  <conditionalFormatting sqref="K975">
    <cfRule type="containsText" dxfId="970" priority="6663" operator="containsText" text="PROVIDÊNCIAS">
      <formula>NOT(ISERROR(SEARCH(("PROVIDÊNCIAS"),(K975))))</formula>
    </cfRule>
  </conditionalFormatting>
  <conditionalFormatting sqref="K975">
    <cfRule type="containsText" dxfId="969" priority="6664" operator="containsText" text="URGENTE">
      <formula>NOT(ISERROR(SEARCH(("URGENTE"),(K975))))</formula>
    </cfRule>
  </conditionalFormatting>
  <conditionalFormatting sqref="K975">
    <cfRule type="containsText" dxfId="968" priority="6665" operator="containsText" text="VIGENTE">
      <formula>NOT(ISERROR(SEARCH(("VIGENTE"),(K975))))</formula>
    </cfRule>
  </conditionalFormatting>
  <conditionalFormatting sqref="K933">
    <cfRule type="containsText" dxfId="967" priority="6666" operator="containsText" text="URGENTE">
      <formula>NOT(ISERROR(SEARCH(("URGENTE"),(K933))))</formula>
    </cfRule>
  </conditionalFormatting>
  <conditionalFormatting sqref="K933">
    <cfRule type="containsText" dxfId="966" priority="6667" operator="containsText" text="URGENTE">
      <formula>NOT(ISERROR(SEARCH(("URGENTE"),(K933))))</formula>
    </cfRule>
  </conditionalFormatting>
  <conditionalFormatting sqref="K933">
    <cfRule type="containsText" dxfId="965" priority="6668" operator="containsText" text="URGENTE">
      <formula>NOT(ISERROR(SEARCH(("URGENTE"),(K933))))</formula>
    </cfRule>
  </conditionalFormatting>
  <conditionalFormatting sqref="K933">
    <cfRule type="containsText" dxfId="964" priority="6669" operator="containsText" text="ENCERRADO">
      <formula>NOT(ISERROR(SEARCH(("ENCERRADO"),(K933))))</formula>
    </cfRule>
  </conditionalFormatting>
  <conditionalFormatting sqref="K933">
    <cfRule type="containsText" dxfId="963" priority="6670" operator="containsText" text="PROVIDÊNCIAS">
      <formula>NOT(ISERROR(SEARCH(("PROVIDÊNCIAS"),(K933))))</formula>
    </cfRule>
  </conditionalFormatting>
  <conditionalFormatting sqref="K933">
    <cfRule type="containsText" dxfId="962" priority="6671" operator="containsText" text="URGENTE">
      <formula>NOT(ISERROR(SEARCH(("URGENTE"),(K933))))</formula>
    </cfRule>
  </conditionalFormatting>
  <conditionalFormatting sqref="K933">
    <cfRule type="containsText" dxfId="961" priority="6672" operator="containsText" text="VIGENTE">
      <formula>NOT(ISERROR(SEARCH(("VIGENTE"),(K933))))</formula>
    </cfRule>
  </conditionalFormatting>
  <conditionalFormatting sqref="K932">
    <cfRule type="containsText" dxfId="960" priority="6673" operator="containsText" text="URGENTE">
      <formula>NOT(ISERROR(SEARCH(("URGENTE"),(K932))))</formula>
    </cfRule>
  </conditionalFormatting>
  <conditionalFormatting sqref="K932">
    <cfRule type="containsText" dxfId="959" priority="6674" operator="containsText" text="URGENTE">
      <formula>NOT(ISERROR(SEARCH(("URGENTE"),(K932))))</formula>
    </cfRule>
  </conditionalFormatting>
  <conditionalFormatting sqref="K932">
    <cfRule type="containsText" dxfId="958" priority="6675" operator="containsText" text="URGENTE">
      <formula>NOT(ISERROR(SEARCH(("URGENTE"),(K932))))</formula>
    </cfRule>
  </conditionalFormatting>
  <conditionalFormatting sqref="K932">
    <cfRule type="containsText" dxfId="957" priority="6676" operator="containsText" text="ENCERRADO">
      <formula>NOT(ISERROR(SEARCH(("ENCERRADO"),(K932))))</formula>
    </cfRule>
  </conditionalFormatting>
  <conditionalFormatting sqref="K932">
    <cfRule type="containsText" dxfId="956" priority="6677" operator="containsText" text="PROVIDÊNCIAS">
      <formula>NOT(ISERROR(SEARCH(("PROVIDÊNCIAS"),(K932))))</formula>
    </cfRule>
  </conditionalFormatting>
  <conditionalFormatting sqref="K932">
    <cfRule type="containsText" dxfId="955" priority="6678" operator="containsText" text="URGENTE">
      <formula>NOT(ISERROR(SEARCH(("URGENTE"),(K932))))</formula>
    </cfRule>
  </conditionalFormatting>
  <conditionalFormatting sqref="K932">
    <cfRule type="containsText" dxfId="954" priority="6679" operator="containsText" text="VIGENTE">
      <formula>NOT(ISERROR(SEARCH(("VIGENTE"),(K932))))</formula>
    </cfRule>
  </conditionalFormatting>
  <conditionalFormatting sqref="K965">
    <cfRule type="containsText" dxfId="953" priority="6680" operator="containsText" text="URGENTE">
      <formula>NOT(ISERROR(SEARCH(("URGENTE"),(K965))))</formula>
    </cfRule>
  </conditionalFormatting>
  <conditionalFormatting sqref="K965">
    <cfRule type="containsText" dxfId="952" priority="6681" operator="containsText" text="URGENTE">
      <formula>NOT(ISERROR(SEARCH(("URGENTE"),(K965))))</formula>
    </cfRule>
  </conditionalFormatting>
  <conditionalFormatting sqref="K965">
    <cfRule type="containsText" dxfId="951" priority="6682" operator="containsText" text="URGENTE">
      <formula>NOT(ISERROR(SEARCH(("URGENTE"),(K965))))</formula>
    </cfRule>
  </conditionalFormatting>
  <conditionalFormatting sqref="K965">
    <cfRule type="containsText" dxfId="950" priority="6683" operator="containsText" text="ENCERRADO">
      <formula>NOT(ISERROR(SEARCH(("ENCERRADO"),(K965))))</formula>
    </cfRule>
  </conditionalFormatting>
  <conditionalFormatting sqref="K965">
    <cfRule type="containsText" dxfId="949" priority="6684" operator="containsText" text="PROVIDÊNCIAS">
      <formula>NOT(ISERROR(SEARCH(("PROVIDÊNCIAS"),(K965))))</formula>
    </cfRule>
  </conditionalFormatting>
  <conditionalFormatting sqref="K965">
    <cfRule type="containsText" dxfId="948" priority="6685" operator="containsText" text="URGENTE">
      <formula>NOT(ISERROR(SEARCH(("URGENTE"),(K965))))</formula>
    </cfRule>
  </conditionalFormatting>
  <conditionalFormatting sqref="K965">
    <cfRule type="containsText" dxfId="947" priority="6686" operator="containsText" text="VIGENTE">
      <formula>NOT(ISERROR(SEARCH(("VIGENTE"),(K965))))</formula>
    </cfRule>
  </conditionalFormatting>
  <conditionalFormatting sqref="K964">
    <cfRule type="containsText" dxfId="946" priority="6687" operator="containsText" text="VIGENTE">
      <formula>NOT(ISERROR(SEARCH(("VIGENTE"),(K964))))</formula>
    </cfRule>
  </conditionalFormatting>
  <conditionalFormatting sqref="K964">
    <cfRule type="containsText" dxfId="945" priority="6688" operator="containsText" text="URGENTE">
      <formula>NOT(ISERROR(SEARCH(("URGENTE"),(K964))))</formula>
    </cfRule>
  </conditionalFormatting>
  <conditionalFormatting sqref="K964">
    <cfRule type="containsText" dxfId="944" priority="6689" operator="containsText" text="PROVIDÊNCIAS">
      <formula>NOT(ISERROR(SEARCH(("PROVIDÊNCIAS"),(K964))))</formula>
    </cfRule>
  </conditionalFormatting>
  <conditionalFormatting sqref="K964">
    <cfRule type="containsText" dxfId="943" priority="6690" operator="containsText" text="ENCERRADO">
      <formula>NOT(ISERROR(SEARCH(("ENCERRADO"),(K964))))</formula>
    </cfRule>
  </conditionalFormatting>
  <conditionalFormatting sqref="K964">
    <cfRule type="containsText" dxfId="942" priority="6691" operator="containsText" text="URGENTE">
      <formula>NOT(ISERROR(SEARCH(("URGENTE"),(K964))))</formula>
    </cfRule>
  </conditionalFormatting>
  <conditionalFormatting sqref="K964">
    <cfRule type="containsText" dxfId="941" priority="6692" operator="containsText" text="URGENTE">
      <formula>NOT(ISERROR(SEARCH(("URGENTE"),(K964))))</formula>
    </cfRule>
  </conditionalFormatting>
  <conditionalFormatting sqref="K964">
    <cfRule type="containsText" dxfId="940" priority="6693" operator="containsText" text="URGENTE">
      <formula>NOT(ISERROR(SEARCH(("URGENTE"),(K964))))</formula>
    </cfRule>
  </conditionalFormatting>
  <conditionalFormatting sqref="K931">
    <cfRule type="containsText" dxfId="939" priority="6694" operator="containsText" text="URGENTE">
      <formula>NOT(ISERROR(SEARCH(("URGENTE"),(K931))))</formula>
    </cfRule>
  </conditionalFormatting>
  <conditionalFormatting sqref="K931">
    <cfRule type="containsText" dxfId="938" priority="6695" operator="containsText" text="URGENTE">
      <formula>NOT(ISERROR(SEARCH(("URGENTE"),(K931))))</formula>
    </cfRule>
  </conditionalFormatting>
  <conditionalFormatting sqref="K931">
    <cfRule type="containsText" dxfId="937" priority="6696" operator="containsText" text="URGENTE">
      <formula>NOT(ISERROR(SEARCH(("URGENTE"),(K931))))</formula>
    </cfRule>
  </conditionalFormatting>
  <conditionalFormatting sqref="K931">
    <cfRule type="containsText" dxfId="936" priority="6697" operator="containsText" text="ENCERRADO">
      <formula>NOT(ISERROR(SEARCH(("ENCERRADO"),(K931))))</formula>
    </cfRule>
  </conditionalFormatting>
  <conditionalFormatting sqref="K931">
    <cfRule type="containsText" dxfId="935" priority="6698" operator="containsText" text="PROVIDÊNCIAS">
      <formula>NOT(ISERROR(SEARCH(("PROVIDÊNCIAS"),(K931))))</formula>
    </cfRule>
  </conditionalFormatting>
  <conditionalFormatting sqref="K931">
    <cfRule type="containsText" dxfId="934" priority="6699" operator="containsText" text="URGENTE">
      <formula>NOT(ISERROR(SEARCH(("URGENTE"),(K931))))</formula>
    </cfRule>
  </conditionalFormatting>
  <conditionalFormatting sqref="K931">
    <cfRule type="containsText" dxfId="933" priority="6700" operator="containsText" text="VIGENTE">
      <formula>NOT(ISERROR(SEARCH(("VIGENTE"),(K931))))</formula>
    </cfRule>
  </conditionalFormatting>
  <conditionalFormatting sqref="K958">
    <cfRule type="containsText" dxfId="932" priority="6701" operator="containsText" text="URGENTE">
      <formula>NOT(ISERROR(SEARCH(("URGENTE"),(K958))))</formula>
    </cfRule>
  </conditionalFormatting>
  <conditionalFormatting sqref="K958">
    <cfRule type="containsText" dxfId="931" priority="6702" operator="containsText" text="URGENTE">
      <formula>NOT(ISERROR(SEARCH(("URGENTE"),(K958))))</formula>
    </cfRule>
  </conditionalFormatting>
  <conditionalFormatting sqref="K958">
    <cfRule type="containsText" dxfId="930" priority="6703" operator="containsText" text="URGENTE">
      <formula>NOT(ISERROR(SEARCH(("URGENTE"),(K958))))</formula>
    </cfRule>
  </conditionalFormatting>
  <conditionalFormatting sqref="K958">
    <cfRule type="containsText" dxfId="929" priority="6704" operator="containsText" text="ENCERRADO">
      <formula>NOT(ISERROR(SEARCH(("ENCERRADO"),(K958))))</formula>
    </cfRule>
  </conditionalFormatting>
  <conditionalFormatting sqref="K958">
    <cfRule type="containsText" dxfId="928" priority="6705" operator="containsText" text="PROVIDÊNCIAS">
      <formula>NOT(ISERROR(SEARCH(("PROVIDÊNCIAS"),(K958))))</formula>
    </cfRule>
  </conditionalFormatting>
  <conditionalFormatting sqref="K958">
    <cfRule type="containsText" dxfId="927" priority="6706" operator="containsText" text="URGENTE">
      <formula>NOT(ISERROR(SEARCH(("URGENTE"),(K958))))</formula>
    </cfRule>
  </conditionalFormatting>
  <conditionalFormatting sqref="K958">
    <cfRule type="containsText" dxfId="926" priority="6707" operator="containsText" text="VIGENTE">
      <formula>NOT(ISERROR(SEARCH(("VIGENTE"),(K958))))</formula>
    </cfRule>
  </conditionalFormatting>
  <conditionalFormatting sqref="K930">
    <cfRule type="containsText" dxfId="925" priority="6708" operator="containsText" text="URGENTE">
      <formula>NOT(ISERROR(SEARCH(("URGENTE"),(K930))))</formula>
    </cfRule>
  </conditionalFormatting>
  <conditionalFormatting sqref="K930">
    <cfRule type="containsText" dxfId="924" priority="6709" operator="containsText" text="URGENTE">
      <formula>NOT(ISERROR(SEARCH(("URGENTE"),(K930))))</formula>
    </cfRule>
  </conditionalFormatting>
  <conditionalFormatting sqref="K930">
    <cfRule type="containsText" dxfId="923" priority="6710" operator="containsText" text="URGENTE">
      <formula>NOT(ISERROR(SEARCH(("URGENTE"),(K930))))</formula>
    </cfRule>
  </conditionalFormatting>
  <conditionalFormatting sqref="K930">
    <cfRule type="containsText" dxfId="922" priority="6711" operator="containsText" text="ENCERRADO">
      <formula>NOT(ISERROR(SEARCH(("ENCERRADO"),(K930))))</formula>
    </cfRule>
  </conditionalFormatting>
  <conditionalFormatting sqref="K930">
    <cfRule type="containsText" dxfId="921" priority="6712" operator="containsText" text="PROVIDÊNCIAS">
      <formula>NOT(ISERROR(SEARCH(("PROVIDÊNCIAS"),(K930))))</formula>
    </cfRule>
  </conditionalFormatting>
  <conditionalFormatting sqref="K930">
    <cfRule type="containsText" dxfId="920" priority="6713" operator="containsText" text="URGENTE">
      <formula>NOT(ISERROR(SEARCH(("URGENTE"),(K930))))</formula>
    </cfRule>
  </conditionalFormatting>
  <conditionalFormatting sqref="K930">
    <cfRule type="containsText" dxfId="919" priority="6714" operator="containsText" text="VIGENTE">
      <formula>NOT(ISERROR(SEARCH(("VIGENTE"),(K930))))</formula>
    </cfRule>
  </conditionalFormatting>
  <conditionalFormatting sqref="K956">
    <cfRule type="containsText" dxfId="918" priority="6715" operator="containsText" text="URGENTE">
      <formula>NOT(ISERROR(SEARCH(("URGENTE"),(K956))))</formula>
    </cfRule>
  </conditionalFormatting>
  <conditionalFormatting sqref="K956">
    <cfRule type="containsText" dxfId="917" priority="6716" operator="containsText" text="URGENTE">
      <formula>NOT(ISERROR(SEARCH(("URGENTE"),(K956))))</formula>
    </cfRule>
  </conditionalFormatting>
  <conditionalFormatting sqref="K956">
    <cfRule type="containsText" dxfId="916" priority="6717" operator="containsText" text="URGENTE">
      <formula>NOT(ISERROR(SEARCH(("URGENTE"),(K956))))</formula>
    </cfRule>
  </conditionalFormatting>
  <conditionalFormatting sqref="K956">
    <cfRule type="containsText" dxfId="915" priority="6718" operator="containsText" text="ENCERRADO">
      <formula>NOT(ISERROR(SEARCH(("ENCERRADO"),(K956))))</formula>
    </cfRule>
  </conditionalFormatting>
  <conditionalFormatting sqref="K956">
    <cfRule type="containsText" dxfId="914" priority="6719" operator="containsText" text="PROVIDÊNCIAS">
      <formula>NOT(ISERROR(SEARCH(("PROVIDÊNCIAS"),(K956))))</formula>
    </cfRule>
  </conditionalFormatting>
  <conditionalFormatting sqref="K956">
    <cfRule type="containsText" dxfId="913" priority="6720" operator="containsText" text="URGENTE">
      <formula>NOT(ISERROR(SEARCH(("URGENTE"),(K956))))</formula>
    </cfRule>
  </conditionalFormatting>
  <conditionalFormatting sqref="K956">
    <cfRule type="containsText" dxfId="912" priority="6721" operator="containsText" text="VIGENTE">
      <formula>NOT(ISERROR(SEARCH(("VIGENTE"),(K956))))</formula>
    </cfRule>
  </conditionalFormatting>
  <conditionalFormatting sqref="K955">
    <cfRule type="containsText" dxfId="911" priority="6722" operator="containsText" text="URGENTE">
      <formula>NOT(ISERROR(SEARCH(("URGENTE"),(K955))))</formula>
    </cfRule>
  </conditionalFormatting>
  <conditionalFormatting sqref="K955">
    <cfRule type="containsText" dxfId="910" priority="6723" operator="containsText" text="URGENTE">
      <formula>NOT(ISERROR(SEARCH(("URGENTE"),(K955))))</formula>
    </cfRule>
  </conditionalFormatting>
  <conditionalFormatting sqref="K955">
    <cfRule type="containsText" dxfId="909" priority="6724" operator="containsText" text="URGENTE">
      <formula>NOT(ISERROR(SEARCH(("URGENTE"),(K955))))</formula>
    </cfRule>
  </conditionalFormatting>
  <conditionalFormatting sqref="K955">
    <cfRule type="containsText" dxfId="908" priority="6725" operator="containsText" text="ENCERRADO">
      <formula>NOT(ISERROR(SEARCH(("ENCERRADO"),(K955))))</formula>
    </cfRule>
  </conditionalFormatting>
  <conditionalFormatting sqref="K955">
    <cfRule type="containsText" dxfId="907" priority="6726" operator="containsText" text="PROVIDÊNCIAS">
      <formula>NOT(ISERROR(SEARCH(("PROVIDÊNCIAS"),(K955))))</formula>
    </cfRule>
  </conditionalFormatting>
  <conditionalFormatting sqref="K955">
    <cfRule type="containsText" dxfId="906" priority="6727" operator="containsText" text="URGENTE">
      <formula>NOT(ISERROR(SEARCH(("URGENTE"),(K955))))</formula>
    </cfRule>
  </conditionalFormatting>
  <conditionalFormatting sqref="K955">
    <cfRule type="containsText" dxfId="905" priority="6728" operator="containsText" text="VIGENTE">
      <formula>NOT(ISERROR(SEARCH(("VIGENTE"),(K955))))</formula>
    </cfRule>
  </conditionalFormatting>
  <conditionalFormatting sqref="K954">
    <cfRule type="containsText" dxfId="904" priority="6729" operator="containsText" text="URGENTE">
      <formula>NOT(ISERROR(SEARCH(("URGENTE"),(K954))))</formula>
    </cfRule>
  </conditionalFormatting>
  <conditionalFormatting sqref="K954">
    <cfRule type="containsText" dxfId="903" priority="6730" operator="containsText" text="URGENTE">
      <formula>NOT(ISERROR(SEARCH(("URGENTE"),(K954))))</formula>
    </cfRule>
  </conditionalFormatting>
  <conditionalFormatting sqref="K954">
    <cfRule type="containsText" dxfId="902" priority="6731" operator="containsText" text="URGENTE">
      <formula>NOT(ISERROR(SEARCH(("URGENTE"),(K954))))</formula>
    </cfRule>
  </conditionalFormatting>
  <conditionalFormatting sqref="K954">
    <cfRule type="containsText" dxfId="901" priority="6732" operator="containsText" text="ENCERRADO">
      <formula>NOT(ISERROR(SEARCH(("ENCERRADO"),(K954))))</formula>
    </cfRule>
  </conditionalFormatting>
  <conditionalFormatting sqref="K954">
    <cfRule type="containsText" dxfId="900" priority="6733" operator="containsText" text="PROVIDÊNCIAS">
      <formula>NOT(ISERROR(SEARCH(("PROVIDÊNCIAS"),(K954))))</formula>
    </cfRule>
  </conditionalFormatting>
  <conditionalFormatting sqref="K954">
    <cfRule type="containsText" dxfId="899" priority="6734" operator="containsText" text="URGENTE">
      <formula>NOT(ISERROR(SEARCH(("URGENTE"),(K954))))</formula>
    </cfRule>
  </conditionalFormatting>
  <conditionalFormatting sqref="K954">
    <cfRule type="containsText" dxfId="898" priority="6735" operator="containsText" text="VIGENTE">
      <formula>NOT(ISERROR(SEARCH(("VIGENTE"),(K954))))</formula>
    </cfRule>
  </conditionalFormatting>
  <conditionalFormatting sqref="K929">
    <cfRule type="containsText" dxfId="897" priority="6736" operator="containsText" text="URGENTE">
      <formula>NOT(ISERROR(SEARCH(("URGENTE"),(K929))))</formula>
    </cfRule>
  </conditionalFormatting>
  <conditionalFormatting sqref="K929">
    <cfRule type="containsText" dxfId="896" priority="6737" operator="containsText" text="URGENTE">
      <formula>NOT(ISERROR(SEARCH(("URGENTE"),(K929))))</formula>
    </cfRule>
  </conditionalFormatting>
  <conditionalFormatting sqref="K929">
    <cfRule type="containsText" dxfId="895" priority="6738" operator="containsText" text="URGENTE">
      <formula>NOT(ISERROR(SEARCH(("URGENTE"),(K929))))</formula>
    </cfRule>
  </conditionalFormatting>
  <conditionalFormatting sqref="K929">
    <cfRule type="containsText" dxfId="894" priority="6739" operator="containsText" text="ENCERRADO">
      <formula>NOT(ISERROR(SEARCH(("ENCERRADO"),(K929))))</formula>
    </cfRule>
  </conditionalFormatting>
  <conditionalFormatting sqref="K929">
    <cfRule type="containsText" dxfId="893" priority="6740" operator="containsText" text="PROVIDÊNCIAS">
      <formula>NOT(ISERROR(SEARCH(("PROVIDÊNCIAS"),(K929))))</formula>
    </cfRule>
  </conditionalFormatting>
  <conditionalFormatting sqref="K929">
    <cfRule type="containsText" dxfId="892" priority="6741" operator="containsText" text="URGENTE">
      <formula>NOT(ISERROR(SEARCH(("URGENTE"),(K929))))</formula>
    </cfRule>
  </conditionalFormatting>
  <conditionalFormatting sqref="K929">
    <cfRule type="containsText" dxfId="891" priority="6742" operator="containsText" text="VIGENTE">
      <formula>NOT(ISERROR(SEARCH(("VIGENTE"),(K929))))</formula>
    </cfRule>
  </conditionalFormatting>
  <conditionalFormatting sqref="K948">
    <cfRule type="containsText" dxfId="890" priority="6743" operator="containsText" text="URGENTE">
      <formula>NOT(ISERROR(SEARCH(("URGENTE"),(K948))))</formula>
    </cfRule>
  </conditionalFormatting>
  <conditionalFormatting sqref="K948">
    <cfRule type="containsText" dxfId="889" priority="6744" operator="containsText" text="URGENTE">
      <formula>NOT(ISERROR(SEARCH(("URGENTE"),(K948))))</formula>
    </cfRule>
  </conditionalFormatting>
  <conditionalFormatting sqref="K948">
    <cfRule type="containsText" dxfId="888" priority="6745" operator="containsText" text="URGENTE">
      <formula>NOT(ISERROR(SEARCH(("URGENTE"),(K948))))</formula>
    </cfRule>
  </conditionalFormatting>
  <conditionalFormatting sqref="K948">
    <cfRule type="containsText" dxfId="887" priority="6746" operator="containsText" text="ENCERRADO">
      <formula>NOT(ISERROR(SEARCH(("ENCERRADO"),(K948))))</formula>
    </cfRule>
  </conditionalFormatting>
  <conditionalFormatting sqref="K948">
    <cfRule type="containsText" dxfId="886" priority="6747" operator="containsText" text="PROVIDÊNCIAS">
      <formula>NOT(ISERROR(SEARCH(("PROVIDÊNCIAS"),(K948))))</formula>
    </cfRule>
  </conditionalFormatting>
  <conditionalFormatting sqref="K948">
    <cfRule type="containsText" dxfId="885" priority="6748" operator="containsText" text="URGENTE">
      <formula>NOT(ISERROR(SEARCH(("URGENTE"),(K948))))</formula>
    </cfRule>
  </conditionalFormatting>
  <conditionalFormatting sqref="K948">
    <cfRule type="containsText" dxfId="884" priority="6749" operator="containsText" text="VIGENTE">
      <formula>NOT(ISERROR(SEARCH(("VIGENTE"),(K948))))</formula>
    </cfRule>
  </conditionalFormatting>
  <conditionalFormatting sqref="K947">
    <cfRule type="containsText" dxfId="883" priority="6750" operator="containsText" text="URGENTE">
      <formula>NOT(ISERROR(SEARCH(("URGENTE"),(K947))))</formula>
    </cfRule>
  </conditionalFormatting>
  <conditionalFormatting sqref="K947">
    <cfRule type="containsText" dxfId="882" priority="6751" operator="containsText" text="URGENTE">
      <formula>NOT(ISERROR(SEARCH(("URGENTE"),(K947))))</formula>
    </cfRule>
  </conditionalFormatting>
  <conditionalFormatting sqref="K947">
    <cfRule type="containsText" dxfId="881" priority="6752" operator="containsText" text="URGENTE">
      <formula>NOT(ISERROR(SEARCH(("URGENTE"),(K947))))</formula>
    </cfRule>
  </conditionalFormatting>
  <conditionalFormatting sqref="K947">
    <cfRule type="containsText" dxfId="880" priority="6753" operator="containsText" text="ENCERRADO">
      <formula>NOT(ISERROR(SEARCH(("ENCERRADO"),(K947))))</formula>
    </cfRule>
  </conditionalFormatting>
  <conditionalFormatting sqref="K947">
    <cfRule type="containsText" dxfId="879" priority="6754" operator="containsText" text="PROVIDÊNCIAS">
      <formula>NOT(ISERROR(SEARCH(("PROVIDÊNCIAS"),(K947))))</formula>
    </cfRule>
  </conditionalFormatting>
  <conditionalFormatting sqref="K947">
    <cfRule type="containsText" dxfId="878" priority="6755" operator="containsText" text="URGENTE">
      <formula>NOT(ISERROR(SEARCH(("URGENTE"),(K947))))</formula>
    </cfRule>
  </conditionalFormatting>
  <conditionalFormatting sqref="K947">
    <cfRule type="containsText" dxfId="877" priority="6756" operator="containsText" text="VIGENTE">
      <formula>NOT(ISERROR(SEARCH(("VIGENTE"),(K947))))</formula>
    </cfRule>
  </conditionalFormatting>
  <conditionalFormatting sqref="K943:K946">
    <cfRule type="containsText" dxfId="876" priority="6757" operator="containsText" text="URGENTE">
      <formula>NOT(ISERROR(SEARCH(("URGENTE"),(K943))))</formula>
    </cfRule>
  </conditionalFormatting>
  <conditionalFormatting sqref="K943:K946">
    <cfRule type="containsText" dxfId="875" priority="6758" operator="containsText" text="URGENTE">
      <formula>NOT(ISERROR(SEARCH(("URGENTE"),(K943))))</formula>
    </cfRule>
  </conditionalFormatting>
  <conditionalFormatting sqref="K943:K946">
    <cfRule type="containsText" dxfId="874" priority="6759" operator="containsText" text="URGENTE">
      <formula>NOT(ISERROR(SEARCH(("URGENTE"),(K943))))</formula>
    </cfRule>
  </conditionalFormatting>
  <conditionalFormatting sqref="K943:K946">
    <cfRule type="containsText" dxfId="873" priority="6760" operator="containsText" text="ENCERRADO">
      <formula>NOT(ISERROR(SEARCH(("ENCERRADO"),(K943))))</formula>
    </cfRule>
  </conditionalFormatting>
  <conditionalFormatting sqref="K943:K946">
    <cfRule type="containsText" dxfId="872" priority="6761" operator="containsText" text="PROVIDÊNCIAS">
      <formula>NOT(ISERROR(SEARCH(("PROVIDÊNCIAS"),(K943))))</formula>
    </cfRule>
  </conditionalFormatting>
  <conditionalFormatting sqref="K943:K946">
    <cfRule type="containsText" dxfId="871" priority="6762" operator="containsText" text="URGENTE">
      <formula>NOT(ISERROR(SEARCH(("URGENTE"),(K943))))</formula>
    </cfRule>
  </conditionalFormatting>
  <conditionalFormatting sqref="K943:K946">
    <cfRule type="containsText" dxfId="870" priority="6763" operator="containsText" text="VIGENTE">
      <formula>NOT(ISERROR(SEARCH(("VIGENTE"),(K943))))</formula>
    </cfRule>
  </conditionalFormatting>
  <conditionalFormatting sqref="K928">
    <cfRule type="containsText" dxfId="869" priority="6764" operator="containsText" text="URGENTE">
      <formula>NOT(ISERROR(SEARCH(("URGENTE"),(K928))))</formula>
    </cfRule>
  </conditionalFormatting>
  <conditionalFormatting sqref="K928">
    <cfRule type="containsText" dxfId="868" priority="6765" operator="containsText" text="URGENTE">
      <formula>NOT(ISERROR(SEARCH(("URGENTE"),(K928))))</formula>
    </cfRule>
  </conditionalFormatting>
  <conditionalFormatting sqref="K928">
    <cfRule type="containsText" dxfId="867" priority="6766" operator="containsText" text="URGENTE">
      <formula>NOT(ISERROR(SEARCH(("URGENTE"),(K928))))</formula>
    </cfRule>
  </conditionalFormatting>
  <conditionalFormatting sqref="K928">
    <cfRule type="containsText" dxfId="866" priority="6767" operator="containsText" text="ENCERRADO">
      <formula>NOT(ISERROR(SEARCH(("ENCERRADO"),(K928))))</formula>
    </cfRule>
  </conditionalFormatting>
  <conditionalFormatting sqref="K928">
    <cfRule type="containsText" dxfId="865" priority="6768" operator="containsText" text="PROVIDÊNCIAS">
      <formula>NOT(ISERROR(SEARCH(("PROVIDÊNCIAS"),(K928))))</formula>
    </cfRule>
  </conditionalFormatting>
  <conditionalFormatting sqref="K928">
    <cfRule type="containsText" dxfId="864" priority="6769" operator="containsText" text="URGENTE">
      <formula>NOT(ISERROR(SEARCH(("URGENTE"),(K928))))</formula>
    </cfRule>
  </conditionalFormatting>
  <conditionalFormatting sqref="K928">
    <cfRule type="containsText" dxfId="863" priority="6770" operator="containsText" text="VIGENTE">
      <formula>NOT(ISERROR(SEARCH(("VIGENTE"),(K928))))</formula>
    </cfRule>
  </conditionalFormatting>
  <conditionalFormatting sqref="K941:K942">
    <cfRule type="containsText" dxfId="862" priority="6771" operator="containsText" text="URGENTE">
      <formula>NOT(ISERROR(SEARCH(("URGENTE"),(K941))))</formula>
    </cfRule>
  </conditionalFormatting>
  <conditionalFormatting sqref="K941:K942">
    <cfRule type="containsText" dxfId="861" priority="6772" operator="containsText" text="URGENTE">
      <formula>NOT(ISERROR(SEARCH(("URGENTE"),(K941))))</formula>
    </cfRule>
  </conditionalFormatting>
  <conditionalFormatting sqref="K941:K942">
    <cfRule type="containsText" dxfId="860" priority="6773" operator="containsText" text="URGENTE">
      <formula>NOT(ISERROR(SEARCH(("URGENTE"),(K941))))</formula>
    </cfRule>
  </conditionalFormatting>
  <conditionalFormatting sqref="K941:K942">
    <cfRule type="containsText" dxfId="859" priority="6774" operator="containsText" text="ENCERRADO">
      <formula>NOT(ISERROR(SEARCH(("ENCERRADO"),(K941))))</formula>
    </cfRule>
  </conditionalFormatting>
  <conditionalFormatting sqref="K941:K942">
    <cfRule type="containsText" dxfId="858" priority="6775" operator="containsText" text="PROVIDÊNCIAS">
      <formula>NOT(ISERROR(SEARCH(("PROVIDÊNCIAS"),(K941))))</formula>
    </cfRule>
  </conditionalFormatting>
  <conditionalFormatting sqref="K941:K942">
    <cfRule type="containsText" dxfId="857" priority="6776" operator="containsText" text="URGENTE">
      <formula>NOT(ISERROR(SEARCH(("URGENTE"),(K941))))</formula>
    </cfRule>
  </conditionalFormatting>
  <conditionalFormatting sqref="K941:K942">
    <cfRule type="containsText" dxfId="856" priority="6777" operator="containsText" text="VIGENTE">
      <formula>NOT(ISERROR(SEARCH(("VIGENTE"),(K941))))</formula>
    </cfRule>
  </conditionalFormatting>
  <conditionalFormatting sqref="K939:K940">
    <cfRule type="containsText" dxfId="855" priority="6778" operator="containsText" text="URGENTE">
      <formula>NOT(ISERROR(SEARCH(("URGENTE"),(K939))))</formula>
    </cfRule>
  </conditionalFormatting>
  <conditionalFormatting sqref="K939:K940">
    <cfRule type="containsText" dxfId="854" priority="6779" operator="containsText" text="URGENTE">
      <formula>NOT(ISERROR(SEARCH(("URGENTE"),(K939))))</formula>
    </cfRule>
  </conditionalFormatting>
  <conditionalFormatting sqref="K939:K940">
    <cfRule type="containsText" dxfId="853" priority="6780" operator="containsText" text="URGENTE">
      <formula>NOT(ISERROR(SEARCH(("URGENTE"),(K939))))</formula>
    </cfRule>
  </conditionalFormatting>
  <conditionalFormatting sqref="K939:K940">
    <cfRule type="containsText" dxfId="852" priority="6781" operator="containsText" text="ENCERRADO">
      <formula>NOT(ISERROR(SEARCH(("ENCERRADO"),(K939))))</formula>
    </cfRule>
  </conditionalFormatting>
  <conditionalFormatting sqref="K939:K940">
    <cfRule type="containsText" dxfId="851" priority="6782" operator="containsText" text="PROVIDÊNCIAS">
      <formula>NOT(ISERROR(SEARCH(("PROVIDÊNCIAS"),(K939))))</formula>
    </cfRule>
  </conditionalFormatting>
  <conditionalFormatting sqref="K939:K940">
    <cfRule type="containsText" dxfId="850" priority="6783" operator="containsText" text="URGENTE">
      <formula>NOT(ISERROR(SEARCH(("URGENTE"),(K939))))</formula>
    </cfRule>
  </conditionalFormatting>
  <conditionalFormatting sqref="K939:K940">
    <cfRule type="containsText" dxfId="849" priority="6784" operator="containsText" text="VIGENTE">
      <formula>NOT(ISERROR(SEARCH(("VIGENTE"),(K939))))</formula>
    </cfRule>
  </conditionalFormatting>
  <conditionalFormatting sqref="K938">
    <cfRule type="containsText" dxfId="848" priority="6785" operator="containsText" text="URGENTE">
      <formula>NOT(ISERROR(SEARCH(("URGENTE"),(K938))))</formula>
    </cfRule>
  </conditionalFormatting>
  <conditionalFormatting sqref="K938">
    <cfRule type="containsText" dxfId="847" priority="6786" operator="containsText" text="URGENTE">
      <formula>NOT(ISERROR(SEARCH(("URGENTE"),(K938))))</formula>
    </cfRule>
  </conditionalFormatting>
  <conditionalFormatting sqref="K938">
    <cfRule type="containsText" dxfId="846" priority="6787" operator="containsText" text="URGENTE">
      <formula>NOT(ISERROR(SEARCH(("URGENTE"),(K938))))</formula>
    </cfRule>
  </conditionalFormatting>
  <conditionalFormatting sqref="K938">
    <cfRule type="containsText" dxfId="845" priority="6788" operator="containsText" text="ENCERRADO">
      <formula>NOT(ISERROR(SEARCH(("ENCERRADO"),(K938))))</formula>
    </cfRule>
  </conditionalFormatting>
  <conditionalFormatting sqref="K938">
    <cfRule type="containsText" dxfId="844" priority="6789" operator="containsText" text="PROVIDÊNCIAS">
      <formula>NOT(ISERROR(SEARCH(("PROVIDÊNCIAS"),(K938))))</formula>
    </cfRule>
  </conditionalFormatting>
  <conditionalFormatting sqref="K938">
    <cfRule type="containsText" dxfId="843" priority="6790" operator="containsText" text="URGENTE">
      <formula>NOT(ISERROR(SEARCH(("URGENTE"),(K938))))</formula>
    </cfRule>
  </conditionalFormatting>
  <conditionalFormatting sqref="K938">
    <cfRule type="containsText" dxfId="842" priority="6791" operator="containsText" text="VIGENTE">
      <formula>NOT(ISERROR(SEARCH(("VIGENTE"),(K938))))</formula>
    </cfRule>
  </conditionalFormatting>
  <conditionalFormatting sqref="K927">
    <cfRule type="containsText" dxfId="841" priority="6792" operator="containsText" text="URGENTE">
      <formula>NOT(ISERROR(SEARCH(("URGENTE"),(K927))))</formula>
    </cfRule>
  </conditionalFormatting>
  <conditionalFormatting sqref="K927">
    <cfRule type="containsText" dxfId="840" priority="6793" operator="containsText" text="URGENTE">
      <formula>NOT(ISERROR(SEARCH(("URGENTE"),(K927))))</formula>
    </cfRule>
  </conditionalFormatting>
  <conditionalFormatting sqref="K927">
    <cfRule type="containsText" dxfId="839" priority="6794" operator="containsText" text="URGENTE">
      <formula>NOT(ISERROR(SEARCH(("URGENTE"),(K927))))</formula>
    </cfRule>
  </conditionalFormatting>
  <conditionalFormatting sqref="K927">
    <cfRule type="containsText" dxfId="838" priority="6795" operator="containsText" text="ENCERRADO">
      <formula>NOT(ISERROR(SEARCH(("ENCERRADO"),(K927))))</formula>
    </cfRule>
  </conditionalFormatting>
  <conditionalFormatting sqref="K927">
    <cfRule type="containsText" dxfId="837" priority="6796" operator="containsText" text="PROVIDÊNCIAS">
      <formula>NOT(ISERROR(SEARCH(("PROVIDÊNCIAS"),(K927))))</formula>
    </cfRule>
  </conditionalFormatting>
  <conditionalFormatting sqref="K927">
    <cfRule type="containsText" dxfId="836" priority="6797" operator="containsText" text="URGENTE">
      <formula>NOT(ISERROR(SEARCH(("URGENTE"),(K927))))</formula>
    </cfRule>
  </conditionalFormatting>
  <conditionalFormatting sqref="K927">
    <cfRule type="containsText" dxfId="835" priority="6798" operator="containsText" text="VIGENTE">
      <formula>NOT(ISERROR(SEARCH(("VIGENTE"),(K927))))</formula>
    </cfRule>
  </conditionalFormatting>
  <conditionalFormatting sqref="K258">
    <cfRule type="containsText" dxfId="834" priority="6799" operator="containsText" text="VIGENTE">
      <formula>NOT(ISERROR(SEARCH(("VIGENTE"),(K258))))</formula>
    </cfRule>
  </conditionalFormatting>
  <conditionalFormatting sqref="K258">
    <cfRule type="containsText" dxfId="833" priority="6800" operator="containsText" text="URGENTE">
      <formula>NOT(ISERROR(SEARCH(("URGENTE"),(K258))))</formula>
    </cfRule>
  </conditionalFormatting>
  <conditionalFormatting sqref="K258">
    <cfRule type="containsText" dxfId="832" priority="6801" operator="containsText" text="PROVIDÊNCIAS">
      <formula>NOT(ISERROR(SEARCH(("PROVIDÊNCIAS"),(K258))))</formula>
    </cfRule>
  </conditionalFormatting>
  <conditionalFormatting sqref="K258">
    <cfRule type="containsText" dxfId="831" priority="6802" operator="containsText" text="ENCERRADO">
      <formula>NOT(ISERROR(SEARCH(("ENCERRADO"),(K258))))</formula>
    </cfRule>
  </conditionalFormatting>
  <conditionalFormatting sqref="K258">
    <cfRule type="containsText" dxfId="830" priority="6803" operator="containsText" text="URGENTE">
      <formula>NOT(ISERROR(SEARCH(("URGENTE"),(K258))))</formula>
    </cfRule>
  </conditionalFormatting>
  <conditionalFormatting sqref="K258">
    <cfRule type="containsText" dxfId="829" priority="6804" operator="containsText" text="URGENTE">
      <formula>NOT(ISERROR(SEARCH(("URGENTE"),(K258))))</formula>
    </cfRule>
  </conditionalFormatting>
  <conditionalFormatting sqref="K258">
    <cfRule type="containsText" dxfId="828" priority="6805" operator="containsText" text="URGENTE">
      <formula>NOT(ISERROR(SEARCH(("URGENTE"),(K258))))</formula>
    </cfRule>
  </conditionalFormatting>
  <conditionalFormatting sqref="K936:K937">
    <cfRule type="containsText" dxfId="827" priority="6806" operator="containsText" text="URGENTE">
      <formula>NOT(ISERROR(SEARCH(("URGENTE"),(K936))))</formula>
    </cfRule>
  </conditionalFormatting>
  <conditionalFormatting sqref="K936:K937">
    <cfRule type="containsText" dxfId="826" priority="6807" operator="containsText" text="URGENTE">
      <formula>NOT(ISERROR(SEARCH(("URGENTE"),(K936))))</formula>
    </cfRule>
  </conditionalFormatting>
  <conditionalFormatting sqref="K936:K937">
    <cfRule type="containsText" dxfId="825" priority="6808" operator="containsText" text="URGENTE">
      <formula>NOT(ISERROR(SEARCH(("URGENTE"),(K936))))</formula>
    </cfRule>
  </conditionalFormatting>
  <conditionalFormatting sqref="K936:K937">
    <cfRule type="containsText" dxfId="824" priority="6809" operator="containsText" text="ENCERRADO">
      <formula>NOT(ISERROR(SEARCH(("ENCERRADO"),(K936))))</formula>
    </cfRule>
  </conditionalFormatting>
  <conditionalFormatting sqref="K936:K937">
    <cfRule type="containsText" dxfId="823" priority="6810" operator="containsText" text="PROVIDÊNCIAS">
      <formula>NOT(ISERROR(SEARCH(("PROVIDÊNCIAS"),(K936))))</formula>
    </cfRule>
  </conditionalFormatting>
  <conditionalFormatting sqref="K936:K937">
    <cfRule type="containsText" dxfId="822" priority="6811" operator="containsText" text="URGENTE">
      <formula>NOT(ISERROR(SEARCH(("URGENTE"),(K936))))</formula>
    </cfRule>
  </conditionalFormatting>
  <conditionalFormatting sqref="K936:K937">
    <cfRule type="containsText" dxfId="821" priority="6812" operator="containsText" text="VIGENTE">
      <formula>NOT(ISERROR(SEARCH(("VIGENTE"),(K936))))</formula>
    </cfRule>
  </conditionalFormatting>
  <conditionalFormatting sqref="K936:K937">
    <cfRule type="notContainsBlanks" dxfId="820" priority="6813">
      <formula>LEN(TRIM(K936))&gt;0</formula>
    </cfRule>
  </conditionalFormatting>
  <conditionalFormatting sqref="K969:K970">
    <cfRule type="containsText" dxfId="819" priority="6814" operator="containsText" text="URGENTE">
      <formula>NOT(ISERROR(SEARCH(("URGENTE"),(K969))))</formula>
    </cfRule>
  </conditionalFormatting>
  <conditionalFormatting sqref="K969:K970">
    <cfRule type="containsText" dxfId="818" priority="6815" operator="containsText" text="URGENTE">
      <formula>NOT(ISERROR(SEARCH(("URGENTE"),(K969))))</formula>
    </cfRule>
  </conditionalFormatting>
  <conditionalFormatting sqref="K969:K970">
    <cfRule type="containsText" dxfId="817" priority="6816" operator="containsText" text="URGENTE">
      <formula>NOT(ISERROR(SEARCH(("URGENTE"),(K969))))</formula>
    </cfRule>
  </conditionalFormatting>
  <conditionalFormatting sqref="K969:K970">
    <cfRule type="containsText" dxfId="816" priority="6817" operator="containsText" text="ENCERRADO">
      <formula>NOT(ISERROR(SEARCH(("ENCERRADO"),(K969))))</formula>
    </cfRule>
  </conditionalFormatting>
  <conditionalFormatting sqref="K969:K970">
    <cfRule type="containsText" dxfId="815" priority="6818" operator="containsText" text="PROVIDÊNCIAS">
      <formula>NOT(ISERROR(SEARCH(("PROVIDÊNCIAS"),(K969))))</formula>
    </cfRule>
  </conditionalFormatting>
  <conditionalFormatting sqref="K969:K970">
    <cfRule type="containsText" dxfId="814" priority="6819" operator="containsText" text="URGENTE">
      <formula>NOT(ISERROR(SEARCH(("URGENTE"),(K969))))</formula>
    </cfRule>
  </conditionalFormatting>
  <conditionalFormatting sqref="K969:K970">
    <cfRule type="containsText" dxfId="813" priority="6820" operator="containsText" text="VIGENTE">
      <formula>NOT(ISERROR(SEARCH(("VIGENTE"),(K969))))</formula>
    </cfRule>
  </conditionalFormatting>
  <conditionalFormatting sqref="K969:K970">
    <cfRule type="notContainsBlanks" dxfId="812" priority="6821">
      <formula>LEN(TRIM(K969))&gt;0</formula>
    </cfRule>
  </conditionalFormatting>
  <conditionalFormatting sqref="K741 K746">
    <cfRule type="containsText" dxfId="811" priority="6822" operator="containsText" text="VIGENTE">
      <formula>NOT(ISERROR(SEARCH(("VIGENTE"),(K741))))</formula>
    </cfRule>
  </conditionalFormatting>
  <conditionalFormatting sqref="K741 K746">
    <cfRule type="containsText" dxfId="810" priority="6823" operator="containsText" text="URGENTE">
      <formula>NOT(ISERROR(SEARCH(("URGENTE"),(K741))))</formula>
    </cfRule>
  </conditionalFormatting>
  <conditionalFormatting sqref="K741 K746">
    <cfRule type="containsText" dxfId="809" priority="6824" operator="containsText" text="PROVIDÊNCIAS">
      <formula>NOT(ISERROR(SEARCH(("PROVIDÊNCIAS"),(K741))))</formula>
    </cfRule>
  </conditionalFormatting>
  <conditionalFormatting sqref="K741 K746">
    <cfRule type="containsText" dxfId="808" priority="6825" operator="containsText" text="ENCERRADO">
      <formula>NOT(ISERROR(SEARCH(("ENCERRADO"),(K741))))</formula>
    </cfRule>
  </conditionalFormatting>
  <conditionalFormatting sqref="K741 K746">
    <cfRule type="containsText" dxfId="807" priority="6826" operator="containsText" text="URGENTE">
      <formula>NOT(ISERROR(SEARCH(("URGENTE"),(K741))))</formula>
    </cfRule>
  </conditionalFormatting>
  <conditionalFormatting sqref="K741 K746">
    <cfRule type="containsText" dxfId="806" priority="6827" operator="containsText" text="URGENTE">
      <formula>NOT(ISERROR(SEARCH(("URGENTE"),(K741))))</formula>
    </cfRule>
  </conditionalFormatting>
  <conditionalFormatting sqref="K741 K746">
    <cfRule type="containsText" dxfId="805" priority="6828" operator="containsText" text="URGENTE">
      <formula>NOT(ISERROR(SEARCH(("URGENTE"),(K741))))</formula>
    </cfRule>
  </conditionalFormatting>
  <conditionalFormatting sqref="K741 K746">
    <cfRule type="notContainsBlanks" dxfId="804" priority="6829">
      <formula>LEN(TRIM(K741))&gt;0</formula>
    </cfRule>
  </conditionalFormatting>
  <conditionalFormatting sqref="K1099">
    <cfRule type="containsText" dxfId="803" priority="6830" operator="containsText" text="VIGENTE">
      <formula>NOT(ISERROR(SEARCH(("VIGENTE"),(K1099))))</formula>
    </cfRule>
  </conditionalFormatting>
  <conditionalFormatting sqref="K1099">
    <cfRule type="containsText" dxfId="802" priority="6831" operator="containsText" text="URGENTE">
      <formula>NOT(ISERROR(SEARCH(("URGENTE"),(K1099))))</formula>
    </cfRule>
  </conditionalFormatting>
  <conditionalFormatting sqref="K1099">
    <cfRule type="containsText" dxfId="801" priority="6832" operator="containsText" text="PROVIDÊNCIAS">
      <formula>NOT(ISERROR(SEARCH(("PROVIDÊNCIAS"),(K1099))))</formula>
    </cfRule>
  </conditionalFormatting>
  <conditionalFormatting sqref="K1099">
    <cfRule type="containsText" dxfId="800" priority="6833" operator="containsText" text="ENCERRADO">
      <formula>NOT(ISERROR(SEARCH(("ENCERRADO"),(K1099))))</formula>
    </cfRule>
  </conditionalFormatting>
  <conditionalFormatting sqref="K1099">
    <cfRule type="notContainsBlanks" dxfId="799" priority="6834">
      <formula>LEN(TRIM(K1099))&gt;0</formula>
    </cfRule>
  </conditionalFormatting>
  <conditionalFormatting sqref="K1099">
    <cfRule type="containsText" dxfId="798" priority="6835" operator="containsText" text="URGENTE">
      <formula>NOT(ISERROR(SEARCH(("URGENTE"),(K1099))))</formula>
    </cfRule>
  </conditionalFormatting>
  <conditionalFormatting sqref="K1099">
    <cfRule type="containsText" dxfId="797" priority="6836" operator="containsText" text="URGENTE">
      <formula>NOT(ISERROR(SEARCH(("URGENTE"),(K1099))))</formula>
    </cfRule>
  </conditionalFormatting>
  <conditionalFormatting sqref="K1099">
    <cfRule type="containsText" dxfId="796" priority="6837" operator="containsText" text="URGENTE">
      <formula>NOT(ISERROR(SEARCH(("URGENTE"),(K1099))))</formula>
    </cfRule>
  </conditionalFormatting>
  <conditionalFormatting sqref="K935">
    <cfRule type="containsText" dxfId="795" priority="6838" operator="containsText" text="URGENTE">
      <formula>NOT(ISERROR(SEARCH(("URGENTE"),(K935))))</formula>
    </cfRule>
  </conditionalFormatting>
  <conditionalFormatting sqref="K935">
    <cfRule type="containsText" dxfId="794" priority="6839" operator="containsText" text="URGENTE">
      <formula>NOT(ISERROR(SEARCH(("URGENTE"),(K935))))</formula>
    </cfRule>
  </conditionalFormatting>
  <conditionalFormatting sqref="K935">
    <cfRule type="containsText" dxfId="793" priority="6840" operator="containsText" text="URGENTE">
      <formula>NOT(ISERROR(SEARCH(("URGENTE"),(K935))))</formula>
    </cfRule>
  </conditionalFormatting>
  <conditionalFormatting sqref="K935">
    <cfRule type="notContainsBlanks" dxfId="792" priority="6841">
      <formula>LEN(TRIM(K935))&gt;0</formula>
    </cfRule>
  </conditionalFormatting>
  <conditionalFormatting sqref="K935">
    <cfRule type="containsText" dxfId="791" priority="6842" operator="containsText" text="ENCERRADO">
      <formula>NOT(ISERROR(SEARCH(("ENCERRADO"),(K935))))</formula>
    </cfRule>
  </conditionalFormatting>
  <conditionalFormatting sqref="K935">
    <cfRule type="containsText" dxfId="790" priority="6843" operator="containsText" text="PROVIDÊNCIAS">
      <formula>NOT(ISERROR(SEARCH(("PROVIDÊNCIAS"),(K935))))</formula>
    </cfRule>
  </conditionalFormatting>
  <conditionalFormatting sqref="K935">
    <cfRule type="containsText" dxfId="789" priority="6844" operator="containsText" text="URGENTE">
      <formula>NOT(ISERROR(SEARCH(("URGENTE"),(K935))))</formula>
    </cfRule>
  </conditionalFormatting>
  <conditionalFormatting sqref="K935">
    <cfRule type="containsText" dxfId="788" priority="6845" operator="containsText" text="VIGENTE">
      <formula>NOT(ISERROR(SEARCH(("VIGENTE"),(K935))))</formula>
    </cfRule>
  </conditionalFormatting>
  <conditionalFormatting sqref="K926">
    <cfRule type="containsText" dxfId="787" priority="6846" operator="containsText" text="URGENTE">
      <formula>NOT(ISERROR(SEARCH(("URGENTE"),(K926))))</formula>
    </cfRule>
  </conditionalFormatting>
  <conditionalFormatting sqref="K926">
    <cfRule type="containsText" dxfId="786" priority="6847" operator="containsText" text="URGENTE">
      <formula>NOT(ISERROR(SEARCH(("URGENTE"),(K926))))</formula>
    </cfRule>
  </conditionalFormatting>
  <conditionalFormatting sqref="K926">
    <cfRule type="containsText" dxfId="785" priority="6848" operator="containsText" text="URGENTE">
      <formula>NOT(ISERROR(SEARCH(("URGENTE"),(K926))))</formula>
    </cfRule>
  </conditionalFormatting>
  <conditionalFormatting sqref="K926">
    <cfRule type="notContainsBlanks" dxfId="784" priority="6849">
      <formula>LEN(TRIM(K926))&gt;0</formula>
    </cfRule>
  </conditionalFormatting>
  <conditionalFormatting sqref="K926">
    <cfRule type="containsText" dxfId="783" priority="6850" operator="containsText" text="ENCERRADO">
      <formula>NOT(ISERROR(SEARCH(("ENCERRADO"),(K926))))</formula>
    </cfRule>
  </conditionalFormatting>
  <conditionalFormatting sqref="K926">
    <cfRule type="containsText" dxfId="782" priority="6851" operator="containsText" text="PROVIDÊNCIAS">
      <formula>NOT(ISERROR(SEARCH(("PROVIDÊNCIAS"),(K926))))</formula>
    </cfRule>
  </conditionalFormatting>
  <conditionalFormatting sqref="K926">
    <cfRule type="containsText" dxfId="781" priority="6852" operator="containsText" text="URGENTE">
      <formula>NOT(ISERROR(SEARCH(("URGENTE"),(K926))))</formula>
    </cfRule>
  </conditionalFormatting>
  <conditionalFormatting sqref="K926">
    <cfRule type="containsText" dxfId="780" priority="6853" operator="containsText" text="VIGENTE">
      <formula>NOT(ISERROR(SEARCH(("VIGENTE"),(K926))))</formula>
    </cfRule>
  </conditionalFormatting>
  <conditionalFormatting sqref="K925">
    <cfRule type="containsText" dxfId="779" priority="6854" operator="containsText" text="URGENTE">
      <formula>NOT(ISERROR(SEARCH(("URGENTE"),(K925))))</formula>
    </cfRule>
  </conditionalFormatting>
  <conditionalFormatting sqref="K925">
    <cfRule type="containsText" dxfId="778" priority="6855" operator="containsText" text="URGENTE">
      <formula>NOT(ISERROR(SEARCH(("URGENTE"),(K925))))</formula>
    </cfRule>
  </conditionalFormatting>
  <conditionalFormatting sqref="K925">
    <cfRule type="containsText" dxfId="777" priority="6856" operator="containsText" text="URGENTE">
      <formula>NOT(ISERROR(SEARCH(("URGENTE"),(K925))))</formula>
    </cfRule>
  </conditionalFormatting>
  <conditionalFormatting sqref="K925">
    <cfRule type="notContainsBlanks" dxfId="776" priority="6857">
      <formula>LEN(TRIM(K925))&gt;0</formula>
    </cfRule>
  </conditionalFormatting>
  <conditionalFormatting sqref="K925">
    <cfRule type="containsText" dxfId="775" priority="6858" operator="containsText" text="ENCERRADO">
      <formula>NOT(ISERROR(SEARCH(("ENCERRADO"),(K925))))</formula>
    </cfRule>
  </conditionalFormatting>
  <conditionalFormatting sqref="K925">
    <cfRule type="containsText" dxfId="774" priority="6859" operator="containsText" text="PROVIDÊNCIAS">
      <formula>NOT(ISERROR(SEARCH(("PROVIDÊNCIAS"),(K925))))</formula>
    </cfRule>
  </conditionalFormatting>
  <conditionalFormatting sqref="K925">
    <cfRule type="containsText" dxfId="773" priority="6860" operator="containsText" text="URGENTE">
      <formula>NOT(ISERROR(SEARCH(("URGENTE"),(K925))))</formula>
    </cfRule>
  </conditionalFormatting>
  <conditionalFormatting sqref="K925">
    <cfRule type="containsText" dxfId="772" priority="6861" operator="containsText" text="VIGENTE">
      <formula>NOT(ISERROR(SEARCH(("VIGENTE"),(K925))))</formula>
    </cfRule>
  </conditionalFormatting>
  <conditionalFormatting sqref="K740">
    <cfRule type="containsText" dxfId="771" priority="6862" operator="containsText" text="URGENTE">
      <formula>NOT(ISERROR(SEARCH(("URGENTE"),(K740))))</formula>
    </cfRule>
  </conditionalFormatting>
  <conditionalFormatting sqref="K740">
    <cfRule type="containsText" dxfId="770" priority="6863" operator="containsText" text="URGENTE">
      <formula>NOT(ISERROR(SEARCH(("URGENTE"),(K740))))</formula>
    </cfRule>
  </conditionalFormatting>
  <conditionalFormatting sqref="K740">
    <cfRule type="containsText" dxfId="769" priority="6864" operator="containsText" text="URGENTE">
      <formula>NOT(ISERROR(SEARCH(("URGENTE"),(K740))))</formula>
    </cfRule>
  </conditionalFormatting>
  <conditionalFormatting sqref="K740">
    <cfRule type="containsText" dxfId="768" priority="6865" operator="containsText" text="ENCERRADO">
      <formula>NOT(ISERROR(SEARCH(("ENCERRADO"),(K740))))</formula>
    </cfRule>
  </conditionalFormatting>
  <conditionalFormatting sqref="K740">
    <cfRule type="containsText" dxfId="767" priority="6866" operator="containsText" text="PROVIDÊNCIAS">
      <formula>NOT(ISERROR(SEARCH(("PROVIDÊNCIAS"),(K740))))</formula>
    </cfRule>
  </conditionalFormatting>
  <conditionalFormatting sqref="K740">
    <cfRule type="containsText" dxfId="766" priority="6867" operator="containsText" text="URGENTE">
      <formula>NOT(ISERROR(SEARCH(("URGENTE"),(K740))))</formula>
    </cfRule>
  </conditionalFormatting>
  <conditionalFormatting sqref="K740">
    <cfRule type="containsText" dxfId="765" priority="6868" operator="containsText" text="VIGENTE">
      <formula>NOT(ISERROR(SEARCH(("VIGENTE"),(K740))))</formula>
    </cfRule>
  </conditionalFormatting>
  <conditionalFormatting sqref="K693">
    <cfRule type="containsText" dxfId="764" priority="6869" operator="containsText" text="VIGENTE">
      <formula>NOT(ISERROR(SEARCH(("VIGENTE"),(K693))))</formula>
    </cfRule>
  </conditionalFormatting>
  <conditionalFormatting sqref="K693">
    <cfRule type="containsText" dxfId="763" priority="6870" operator="containsText" text="URGENTE">
      <formula>NOT(ISERROR(SEARCH(("URGENTE"),(K693))))</formula>
    </cfRule>
  </conditionalFormatting>
  <conditionalFormatting sqref="K693">
    <cfRule type="containsText" dxfId="762" priority="6871" operator="containsText" text="PROVIDÊNCIAS">
      <formula>NOT(ISERROR(SEARCH(("PROVIDÊNCIAS"),(K693))))</formula>
    </cfRule>
  </conditionalFormatting>
  <conditionalFormatting sqref="K693">
    <cfRule type="containsText" dxfId="761" priority="6872" operator="containsText" text="ENCERRADO">
      <formula>NOT(ISERROR(SEARCH(("ENCERRADO"),(K693))))</formula>
    </cfRule>
  </conditionalFormatting>
  <conditionalFormatting sqref="K693">
    <cfRule type="containsText" dxfId="760" priority="6873" operator="containsText" text="URGENTE">
      <formula>NOT(ISERROR(SEARCH(("URGENTE"),(K693))))</formula>
    </cfRule>
  </conditionalFormatting>
  <conditionalFormatting sqref="K693">
    <cfRule type="containsText" dxfId="759" priority="6874" operator="containsText" text="URGENTE">
      <formula>NOT(ISERROR(SEARCH(("URGENTE"),(K693))))</formula>
    </cfRule>
  </conditionalFormatting>
  <conditionalFormatting sqref="K693">
    <cfRule type="containsText" dxfId="758" priority="6875" operator="containsText" text="URGENTE">
      <formula>NOT(ISERROR(SEARCH(("URGENTE"),(K693))))</formula>
    </cfRule>
  </conditionalFormatting>
  <conditionalFormatting sqref="K698">
    <cfRule type="containsText" dxfId="757" priority="6876" operator="containsText" text="VIGENTE">
      <formula>NOT(ISERROR(SEARCH(("VIGENTE"),(K698))))</formula>
    </cfRule>
  </conditionalFormatting>
  <conditionalFormatting sqref="K698">
    <cfRule type="containsText" dxfId="756" priority="6877" operator="containsText" text="URGENTE">
      <formula>NOT(ISERROR(SEARCH(("URGENTE"),(K698))))</formula>
    </cfRule>
  </conditionalFormatting>
  <conditionalFormatting sqref="K698">
    <cfRule type="containsText" dxfId="755" priority="6878" operator="containsText" text="PROVIDÊNCIAS">
      <formula>NOT(ISERROR(SEARCH(("PROVIDÊNCIAS"),(K698))))</formula>
    </cfRule>
  </conditionalFormatting>
  <conditionalFormatting sqref="K698">
    <cfRule type="containsText" dxfId="754" priority="6879" operator="containsText" text="ENCERRADO">
      <formula>NOT(ISERROR(SEARCH(("ENCERRADO"),(K698))))</formula>
    </cfRule>
  </conditionalFormatting>
  <conditionalFormatting sqref="K698">
    <cfRule type="containsText" dxfId="753" priority="6880" operator="containsText" text="URGENTE">
      <formula>NOT(ISERROR(SEARCH(("URGENTE"),(K698))))</formula>
    </cfRule>
  </conditionalFormatting>
  <conditionalFormatting sqref="K698">
    <cfRule type="containsText" dxfId="752" priority="6881" operator="containsText" text="URGENTE">
      <formula>NOT(ISERROR(SEARCH(("URGENTE"),(K698))))</formula>
    </cfRule>
  </conditionalFormatting>
  <conditionalFormatting sqref="K698">
    <cfRule type="containsText" dxfId="751" priority="6882" operator="containsText" text="URGENTE">
      <formula>NOT(ISERROR(SEARCH(("URGENTE"),(K698))))</formula>
    </cfRule>
  </conditionalFormatting>
  <conditionalFormatting sqref="K796:K797">
    <cfRule type="containsText" dxfId="750" priority="6883" operator="containsText" text="VIGENTE">
      <formula>NOT(ISERROR(SEARCH(("VIGENTE"),(K796))))</formula>
    </cfRule>
  </conditionalFormatting>
  <conditionalFormatting sqref="K796:K797">
    <cfRule type="containsText" dxfId="749" priority="6884" operator="containsText" text="URGENTE">
      <formula>NOT(ISERROR(SEARCH(("URGENTE"),(K796))))</formula>
    </cfRule>
  </conditionalFormatting>
  <conditionalFormatting sqref="K796:K797">
    <cfRule type="containsText" dxfId="748" priority="6885" operator="containsText" text="PROVIDÊNCIAS">
      <formula>NOT(ISERROR(SEARCH(("PROVIDÊNCIAS"),(K796))))</formula>
    </cfRule>
  </conditionalFormatting>
  <conditionalFormatting sqref="K796:K797">
    <cfRule type="containsText" dxfId="747" priority="6886" operator="containsText" text="ENCERRADO">
      <formula>NOT(ISERROR(SEARCH(("ENCERRADO"),(K796))))</formula>
    </cfRule>
  </conditionalFormatting>
  <conditionalFormatting sqref="K796:K797">
    <cfRule type="containsText" dxfId="746" priority="6887" operator="containsText" text="URGENTE">
      <formula>NOT(ISERROR(SEARCH(("URGENTE"),(K796))))</formula>
    </cfRule>
  </conditionalFormatting>
  <conditionalFormatting sqref="K796:K797">
    <cfRule type="containsText" dxfId="745" priority="6888" operator="containsText" text="URGENTE">
      <formula>NOT(ISERROR(SEARCH(("URGENTE"),(K796))))</formula>
    </cfRule>
  </conditionalFormatting>
  <conditionalFormatting sqref="K796:K797">
    <cfRule type="containsText" dxfId="744" priority="6889" operator="containsText" text="URGENTE">
      <formula>NOT(ISERROR(SEARCH(("URGENTE"),(K796))))</formula>
    </cfRule>
  </conditionalFormatting>
  <conditionalFormatting sqref="K796:K797">
    <cfRule type="notContainsBlanks" dxfId="743" priority="6890">
      <formula>LEN(TRIM(K796))&gt;0</formula>
    </cfRule>
  </conditionalFormatting>
  <conditionalFormatting sqref="K692">
    <cfRule type="containsText" dxfId="742" priority="6891" operator="containsText" text="VIGENTE">
      <formula>NOT(ISERROR(SEARCH(("VIGENTE"),(K692))))</formula>
    </cfRule>
  </conditionalFormatting>
  <conditionalFormatting sqref="K692">
    <cfRule type="containsText" dxfId="741" priority="6892" operator="containsText" text="URGENTE">
      <formula>NOT(ISERROR(SEARCH(("URGENTE"),(K692))))</formula>
    </cfRule>
  </conditionalFormatting>
  <conditionalFormatting sqref="K692">
    <cfRule type="containsText" dxfId="740" priority="6893" operator="containsText" text="PROVIDÊNCIAS">
      <formula>NOT(ISERROR(SEARCH(("PROVIDÊNCIAS"),(K692))))</formula>
    </cfRule>
  </conditionalFormatting>
  <conditionalFormatting sqref="K692">
    <cfRule type="containsText" dxfId="739" priority="6894" operator="containsText" text="ENCERRADO">
      <formula>NOT(ISERROR(SEARCH(("ENCERRADO"),(K692))))</formula>
    </cfRule>
  </conditionalFormatting>
  <conditionalFormatting sqref="K692">
    <cfRule type="containsText" dxfId="738" priority="6895" operator="containsText" text="URGENTE">
      <formula>NOT(ISERROR(SEARCH(("URGENTE"),(K692))))</formula>
    </cfRule>
  </conditionalFormatting>
  <conditionalFormatting sqref="K692">
    <cfRule type="containsText" dxfId="737" priority="6896" operator="containsText" text="URGENTE">
      <formula>NOT(ISERROR(SEARCH(("URGENTE"),(K692))))</formula>
    </cfRule>
  </conditionalFormatting>
  <conditionalFormatting sqref="K692">
    <cfRule type="containsText" dxfId="736" priority="6897" operator="containsText" text="URGENTE">
      <formula>NOT(ISERROR(SEARCH(("URGENTE"),(K692))))</formula>
    </cfRule>
  </conditionalFormatting>
  <conditionalFormatting sqref="K139">
    <cfRule type="containsText" dxfId="735" priority="6898" operator="containsText" text="URGENTE">
      <formula>NOT(ISERROR(SEARCH(("URGENTE"),(K139))))</formula>
    </cfRule>
  </conditionalFormatting>
  <conditionalFormatting sqref="K139">
    <cfRule type="containsText" dxfId="734" priority="6899" operator="containsText" text="URGENTE">
      <formula>NOT(ISERROR(SEARCH(("URGENTE"),(K139))))</formula>
    </cfRule>
  </conditionalFormatting>
  <conditionalFormatting sqref="K139">
    <cfRule type="containsText" dxfId="733" priority="6900" operator="containsText" text="URGENTE">
      <formula>NOT(ISERROR(SEARCH(("URGENTE"),(K139))))</formula>
    </cfRule>
  </conditionalFormatting>
  <conditionalFormatting sqref="K139">
    <cfRule type="containsText" dxfId="732" priority="6901" operator="containsText" text="ENCERRADO">
      <formula>NOT(ISERROR(SEARCH(("ENCERRADO"),(K139))))</formula>
    </cfRule>
  </conditionalFormatting>
  <conditionalFormatting sqref="K139">
    <cfRule type="containsText" dxfId="731" priority="6902" operator="containsText" text="PROVIDÊNCIAS">
      <formula>NOT(ISERROR(SEARCH(("PROVIDÊNCIAS"),(K139))))</formula>
    </cfRule>
  </conditionalFormatting>
  <conditionalFormatting sqref="K139">
    <cfRule type="containsText" dxfId="730" priority="6903" operator="containsText" text="URGENTE">
      <formula>NOT(ISERROR(SEARCH(("URGENTE"),(K139))))</formula>
    </cfRule>
  </conditionalFormatting>
  <conditionalFormatting sqref="K139">
    <cfRule type="containsText" dxfId="729" priority="6904" operator="containsText" text="VIGENTE">
      <formula>NOT(ISERROR(SEARCH(("VIGENTE"),(K139))))</formula>
    </cfRule>
  </conditionalFormatting>
  <conditionalFormatting sqref="K826">
    <cfRule type="containsText" dxfId="728" priority="6905" operator="containsText" text="URGENTE">
      <formula>NOT(ISERROR(SEARCH(("URGENTE"),(K826))))</formula>
    </cfRule>
  </conditionalFormatting>
  <conditionalFormatting sqref="K826">
    <cfRule type="containsText" dxfId="727" priority="6906" operator="containsText" text="URGENTE">
      <formula>NOT(ISERROR(SEARCH(("URGENTE"),(K826))))</formula>
    </cfRule>
  </conditionalFormatting>
  <conditionalFormatting sqref="K826">
    <cfRule type="containsText" dxfId="726" priority="6907" operator="containsText" text="URGENTE">
      <formula>NOT(ISERROR(SEARCH(("URGENTE"),(K826))))</formula>
    </cfRule>
  </conditionalFormatting>
  <conditionalFormatting sqref="K826">
    <cfRule type="containsText" dxfId="725" priority="6908" operator="containsText" text="ENCERRADO">
      <formula>NOT(ISERROR(SEARCH(("ENCERRADO"),(K826))))</formula>
    </cfRule>
  </conditionalFormatting>
  <conditionalFormatting sqref="K826">
    <cfRule type="containsText" dxfId="724" priority="6909" operator="containsText" text="PROVIDÊNCIAS">
      <formula>NOT(ISERROR(SEARCH(("PROVIDÊNCIAS"),(K826))))</formula>
    </cfRule>
  </conditionalFormatting>
  <conditionalFormatting sqref="K826">
    <cfRule type="containsText" dxfId="723" priority="6910" operator="containsText" text="URGENTE">
      <formula>NOT(ISERROR(SEARCH(("URGENTE"),(K826))))</formula>
    </cfRule>
  </conditionalFormatting>
  <conditionalFormatting sqref="K826">
    <cfRule type="containsText" dxfId="722" priority="6911" operator="containsText" text="VIGENTE">
      <formula>NOT(ISERROR(SEARCH(("VIGENTE"),(K826))))</formula>
    </cfRule>
  </conditionalFormatting>
  <conditionalFormatting sqref="K826">
    <cfRule type="notContainsBlanks" dxfId="721" priority="6912">
      <formula>LEN(TRIM(K826))&gt;0</formula>
    </cfRule>
  </conditionalFormatting>
  <conditionalFormatting sqref="K763">
    <cfRule type="containsText" dxfId="720" priority="6913" operator="containsText" text="VIGENTE">
      <formula>NOT(ISERROR(SEARCH(("VIGENTE"),(K763))))</formula>
    </cfRule>
  </conditionalFormatting>
  <conditionalFormatting sqref="K763">
    <cfRule type="containsText" dxfId="719" priority="6914" operator="containsText" text="URGENTE">
      <formula>NOT(ISERROR(SEARCH(("URGENTE"),(K763))))</formula>
    </cfRule>
  </conditionalFormatting>
  <conditionalFormatting sqref="K763">
    <cfRule type="containsText" dxfId="718" priority="6915" operator="containsText" text="PROVIDÊNCIAS">
      <formula>NOT(ISERROR(SEARCH(("PROVIDÊNCIAS"),(K763))))</formula>
    </cfRule>
  </conditionalFormatting>
  <conditionalFormatting sqref="K763">
    <cfRule type="containsText" dxfId="717" priority="6916" operator="containsText" text="ENCERRADO">
      <formula>NOT(ISERROR(SEARCH(("ENCERRADO"),(K763))))</formula>
    </cfRule>
  </conditionalFormatting>
  <conditionalFormatting sqref="K763">
    <cfRule type="containsText" dxfId="716" priority="6917" operator="containsText" text="URGENTE">
      <formula>NOT(ISERROR(SEARCH(("URGENTE"),(K763))))</formula>
    </cfRule>
  </conditionalFormatting>
  <conditionalFormatting sqref="K763">
    <cfRule type="containsText" dxfId="715" priority="6918" operator="containsText" text="URGENTE">
      <formula>NOT(ISERROR(SEARCH(("URGENTE"),(K763))))</formula>
    </cfRule>
  </conditionalFormatting>
  <conditionalFormatting sqref="K763">
    <cfRule type="containsText" dxfId="714" priority="6919" operator="containsText" text="URGENTE">
      <formula>NOT(ISERROR(SEARCH(("URGENTE"),(K763))))</formula>
    </cfRule>
  </conditionalFormatting>
  <conditionalFormatting sqref="K446">
    <cfRule type="containsText" dxfId="713" priority="6920" operator="containsText" text="URGENTE">
      <formula>NOT(ISERROR(SEARCH(("URGENTE"),(K446))))</formula>
    </cfRule>
  </conditionalFormatting>
  <conditionalFormatting sqref="K446">
    <cfRule type="containsText" dxfId="712" priority="6921" operator="containsText" text="URGENTE">
      <formula>NOT(ISERROR(SEARCH(("URGENTE"),(K446))))</formula>
    </cfRule>
  </conditionalFormatting>
  <conditionalFormatting sqref="K446">
    <cfRule type="containsText" dxfId="711" priority="6922" operator="containsText" text="URGENTE">
      <formula>NOT(ISERROR(SEARCH(("URGENTE"),(K446))))</formula>
    </cfRule>
  </conditionalFormatting>
  <conditionalFormatting sqref="K446">
    <cfRule type="containsText" dxfId="710" priority="6923" operator="containsText" text="ENCERRADO">
      <formula>NOT(ISERROR(SEARCH(("ENCERRADO"),(K446))))</formula>
    </cfRule>
  </conditionalFormatting>
  <conditionalFormatting sqref="K446">
    <cfRule type="containsText" dxfId="709" priority="6924" operator="containsText" text="PROVIDÊNCIAS">
      <formula>NOT(ISERROR(SEARCH(("PROVIDÊNCIAS"),(K446))))</formula>
    </cfRule>
  </conditionalFormatting>
  <conditionalFormatting sqref="K446">
    <cfRule type="containsText" dxfId="708" priority="6925" operator="containsText" text="URGENTE">
      <formula>NOT(ISERROR(SEARCH(("URGENTE"),(K446))))</formula>
    </cfRule>
  </conditionalFormatting>
  <conditionalFormatting sqref="K446">
    <cfRule type="containsText" dxfId="707" priority="6926" operator="containsText" text="VIGENTE">
      <formula>NOT(ISERROR(SEARCH(("VIGENTE"),(K446))))</formula>
    </cfRule>
  </conditionalFormatting>
  <conditionalFormatting sqref="K915">
    <cfRule type="containsText" dxfId="706" priority="6927" operator="containsText" text="URGENTE">
      <formula>NOT(ISERROR(SEARCH(("URGENTE"),(K915))))</formula>
    </cfRule>
  </conditionalFormatting>
  <conditionalFormatting sqref="K915">
    <cfRule type="containsText" dxfId="705" priority="6928" operator="containsText" text="URGENTE">
      <formula>NOT(ISERROR(SEARCH(("URGENTE"),(K915))))</formula>
    </cfRule>
  </conditionalFormatting>
  <conditionalFormatting sqref="K915">
    <cfRule type="containsText" dxfId="704" priority="6929" operator="containsText" text="URGENTE">
      <formula>NOT(ISERROR(SEARCH(("URGENTE"),(K915))))</formula>
    </cfRule>
  </conditionalFormatting>
  <conditionalFormatting sqref="K915">
    <cfRule type="containsText" dxfId="703" priority="6930" operator="containsText" text="ENCERRADO">
      <formula>NOT(ISERROR(SEARCH(("ENCERRADO"),(K915))))</formula>
    </cfRule>
  </conditionalFormatting>
  <conditionalFormatting sqref="K915">
    <cfRule type="containsText" dxfId="702" priority="6931" operator="containsText" text="PROVIDÊNCIAS">
      <formula>NOT(ISERROR(SEARCH(("PROVIDÊNCIAS"),(K915))))</formula>
    </cfRule>
  </conditionalFormatting>
  <conditionalFormatting sqref="K915">
    <cfRule type="containsText" dxfId="701" priority="6932" operator="containsText" text="URGENTE">
      <formula>NOT(ISERROR(SEARCH(("URGENTE"),(K915))))</formula>
    </cfRule>
  </conditionalFormatting>
  <conditionalFormatting sqref="K915">
    <cfRule type="containsText" dxfId="700" priority="6933" operator="containsText" text="VIGENTE">
      <formula>NOT(ISERROR(SEARCH(("VIGENTE"),(K915))))</formula>
    </cfRule>
  </conditionalFormatting>
  <conditionalFormatting sqref="K915">
    <cfRule type="notContainsBlanks" dxfId="699" priority="6934">
      <formula>LEN(TRIM(K915))&gt;0</formula>
    </cfRule>
  </conditionalFormatting>
  <conditionalFormatting sqref="K794">
    <cfRule type="containsText" dxfId="698" priority="6935" operator="containsText" text="VIGENTE">
      <formula>NOT(ISERROR(SEARCH(("VIGENTE"),(K794))))</formula>
    </cfRule>
  </conditionalFormatting>
  <conditionalFormatting sqref="K794">
    <cfRule type="containsText" dxfId="697" priority="6936" operator="containsText" text="URGENTE">
      <formula>NOT(ISERROR(SEARCH(("URGENTE"),(K794))))</formula>
    </cfRule>
  </conditionalFormatting>
  <conditionalFormatting sqref="K794">
    <cfRule type="containsText" dxfId="696" priority="6937" operator="containsText" text="PROVIDÊNCIAS">
      <formula>NOT(ISERROR(SEARCH(("PROVIDÊNCIAS"),(K794))))</formula>
    </cfRule>
  </conditionalFormatting>
  <conditionalFormatting sqref="K794">
    <cfRule type="containsText" dxfId="695" priority="6938" operator="containsText" text="ENCERRADO">
      <formula>NOT(ISERROR(SEARCH(("ENCERRADO"),(K794))))</formula>
    </cfRule>
  </conditionalFormatting>
  <conditionalFormatting sqref="K794">
    <cfRule type="containsText" dxfId="694" priority="6939" operator="containsText" text="URGENTE">
      <formula>NOT(ISERROR(SEARCH(("URGENTE"),(K794))))</formula>
    </cfRule>
  </conditionalFormatting>
  <conditionalFormatting sqref="K794">
    <cfRule type="containsText" dxfId="693" priority="6940" operator="containsText" text="URGENTE">
      <formula>NOT(ISERROR(SEARCH(("URGENTE"),(K794))))</formula>
    </cfRule>
  </conditionalFormatting>
  <conditionalFormatting sqref="K794">
    <cfRule type="containsText" dxfId="692" priority="6941" operator="containsText" text="URGENTE">
      <formula>NOT(ISERROR(SEARCH(("URGENTE"),(K794))))</formula>
    </cfRule>
  </conditionalFormatting>
  <conditionalFormatting sqref="K794">
    <cfRule type="notContainsBlanks" dxfId="691" priority="6942">
      <formula>LEN(TRIM(K794))&gt;0</formula>
    </cfRule>
  </conditionalFormatting>
  <conditionalFormatting sqref="K792:K793">
    <cfRule type="containsText" dxfId="690" priority="6943" operator="containsText" text="URGENTE">
      <formula>NOT(ISERROR(SEARCH(("URGENTE"),(K792))))</formula>
    </cfRule>
  </conditionalFormatting>
  <conditionalFormatting sqref="K792:K793">
    <cfRule type="containsText" dxfId="689" priority="6944" operator="containsText" text="URGENTE">
      <formula>NOT(ISERROR(SEARCH(("URGENTE"),(K792))))</formula>
    </cfRule>
  </conditionalFormatting>
  <conditionalFormatting sqref="K792:K793">
    <cfRule type="containsText" dxfId="688" priority="6945" operator="containsText" text="URGENTE">
      <formula>NOT(ISERROR(SEARCH(("URGENTE"),(K792))))</formula>
    </cfRule>
  </conditionalFormatting>
  <conditionalFormatting sqref="K792:K793">
    <cfRule type="containsText" dxfId="687" priority="6946" operator="containsText" text="ENCERRADO">
      <formula>NOT(ISERROR(SEARCH(("ENCERRADO"),(K792))))</formula>
    </cfRule>
  </conditionalFormatting>
  <conditionalFormatting sqref="K792:K793">
    <cfRule type="containsText" dxfId="686" priority="6947" operator="containsText" text="PROVIDÊNCIAS">
      <formula>NOT(ISERROR(SEARCH(("PROVIDÊNCIAS"),(K792))))</formula>
    </cfRule>
  </conditionalFormatting>
  <conditionalFormatting sqref="K792:K793">
    <cfRule type="containsText" dxfId="685" priority="6948" operator="containsText" text="URGENTE">
      <formula>NOT(ISERROR(SEARCH(("URGENTE"),(K792))))</formula>
    </cfRule>
  </conditionalFormatting>
  <conditionalFormatting sqref="K792:K793">
    <cfRule type="containsText" dxfId="684" priority="6949" operator="containsText" text="VIGENTE">
      <formula>NOT(ISERROR(SEARCH(("VIGENTE"),(K792))))</formula>
    </cfRule>
  </conditionalFormatting>
  <conditionalFormatting sqref="K792:K793">
    <cfRule type="notContainsBlanks" dxfId="683" priority="6950">
      <formula>LEN(TRIM(K792))&gt;0</formula>
    </cfRule>
  </conditionalFormatting>
  <conditionalFormatting sqref="K736">
    <cfRule type="containsText" dxfId="682" priority="6951" operator="containsText" text="VIGENTE">
      <formula>NOT(ISERROR(SEARCH(("VIGENTE"),(K736))))</formula>
    </cfRule>
  </conditionalFormatting>
  <conditionalFormatting sqref="K736">
    <cfRule type="containsText" dxfId="681" priority="6952" operator="containsText" text="URGENTE">
      <formula>NOT(ISERROR(SEARCH(("URGENTE"),(K736))))</formula>
    </cfRule>
  </conditionalFormatting>
  <conditionalFormatting sqref="K736">
    <cfRule type="containsText" dxfId="680" priority="6953" operator="containsText" text="PROVIDÊNCIAS">
      <formula>NOT(ISERROR(SEARCH(("PROVIDÊNCIAS"),(K736))))</formula>
    </cfRule>
  </conditionalFormatting>
  <conditionalFormatting sqref="K736">
    <cfRule type="containsText" dxfId="679" priority="6954" operator="containsText" text="ENCERRADO">
      <formula>NOT(ISERROR(SEARCH(("ENCERRADO"),(K736))))</formula>
    </cfRule>
  </conditionalFormatting>
  <conditionalFormatting sqref="K736">
    <cfRule type="containsText" dxfId="678" priority="6955" operator="containsText" text="URGENTE">
      <formula>NOT(ISERROR(SEARCH(("URGENTE"),(K736))))</formula>
    </cfRule>
  </conditionalFormatting>
  <conditionalFormatting sqref="K736">
    <cfRule type="containsText" dxfId="677" priority="6956" operator="containsText" text="URGENTE">
      <formula>NOT(ISERROR(SEARCH(("URGENTE"),(K736))))</formula>
    </cfRule>
  </conditionalFormatting>
  <conditionalFormatting sqref="K736">
    <cfRule type="containsText" dxfId="676" priority="6957" operator="containsText" text="URGENTE">
      <formula>NOT(ISERROR(SEARCH(("URGENTE"),(K736))))</formula>
    </cfRule>
  </conditionalFormatting>
  <conditionalFormatting sqref="K103">
    <cfRule type="containsText" dxfId="675" priority="6958" operator="containsText" text="VIGENTE">
      <formula>NOT(ISERROR(SEARCH(("VIGENTE"),(K103))))</formula>
    </cfRule>
  </conditionalFormatting>
  <conditionalFormatting sqref="K103">
    <cfRule type="containsText" dxfId="674" priority="6959" operator="containsText" text="URGENTE">
      <formula>NOT(ISERROR(SEARCH(("URGENTE"),(K103))))</formula>
    </cfRule>
  </conditionalFormatting>
  <conditionalFormatting sqref="K103">
    <cfRule type="containsText" dxfId="673" priority="6960" operator="containsText" text="PROVIDÊNCIAS">
      <formula>NOT(ISERROR(SEARCH(("PROVIDÊNCIAS"),(K103))))</formula>
    </cfRule>
  </conditionalFormatting>
  <conditionalFormatting sqref="K103">
    <cfRule type="containsText" dxfId="672" priority="6961" operator="containsText" text="ENCERRADO">
      <formula>NOT(ISERROR(SEARCH(("ENCERRADO"),(K103))))</formula>
    </cfRule>
  </conditionalFormatting>
  <conditionalFormatting sqref="K103">
    <cfRule type="containsText" dxfId="671" priority="6962" operator="containsText" text="URGENTE">
      <formula>NOT(ISERROR(SEARCH(("URGENTE"),(K103))))</formula>
    </cfRule>
  </conditionalFormatting>
  <conditionalFormatting sqref="K103">
    <cfRule type="containsText" dxfId="670" priority="6963" operator="containsText" text="URGENTE">
      <formula>NOT(ISERROR(SEARCH(("URGENTE"),(K103))))</formula>
    </cfRule>
  </conditionalFormatting>
  <conditionalFormatting sqref="K103">
    <cfRule type="containsText" dxfId="669" priority="6964" operator="containsText" text="URGENTE">
      <formula>NOT(ISERROR(SEARCH(("URGENTE"),(K103))))</formula>
    </cfRule>
  </conditionalFormatting>
  <conditionalFormatting sqref="K285">
    <cfRule type="containsText" dxfId="668" priority="6965" operator="containsText" text="URGENTE">
      <formula>NOT(ISERROR(SEARCH(("URGENTE"),(K285))))</formula>
    </cfRule>
  </conditionalFormatting>
  <conditionalFormatting sqref="K285">
    <cfRule type="containsText" dxfId="667" priority="6966" operator="containsText" text="URGENTE">
      <formula>NOT(ISERROR(SEARCH(("URGENTE"),(K285))))</formula>
    </cfRule>
  </conditionalFormatting>
  <conditionalFormatting sqref="K285">
    <cfRule type="containsText" dxfId="666" priority="6967" operator="containsText" text="URGENTE">
      <formula>NOT(ISERROR(SEARCH(("URGENTE"),(K285))))</formula>
    </cfRule>
  </conditionalFormatting>
  <conditionalFormatting sqref="K285">
    <cfRule type="containsText" dxfId="665" priority="6968" operator="containsText" text="ENCERRADO">
      <formula>NOT(ISERROR(SEARCH(("ENCERRADO"),(K285))))</formula>
    </cfRule>
  </conditionalFormatting>
  <conditionalFormatting sqref="K285">
    <cfRule type="containsText" dxfId="664" priority="6969" operator="containsText" text="PROVIDÊNCIAS">
      <formula>NOT(ISERROR(SEARCH(("PROVIDÊNCIAS"),(K285))))</formula>
    </cfRule>
  </conditionalFormatting>
  <conditionalFormatting sqref="K285">
    <cfRule type="containsText" dxfId="663" priority="6970" operator="containsText" text="URGENTE">
      <formula>NOT(ISERROR(SEARCH(("URGENTE"),(K285))))</formula>
    </cfRule>
  </conditionalFormatting>
  <conditionalFormatting sqref="K285">
    <cfRule type="containsText" dxfId="662" priority="6971" operator="containsText" text="VIGENTE">
      <formula>NOT(ISERROR(SEARCH(("VIGENTE"),(K285))))</formula>
    </cfRule>
  </conditionalFormatting>
  <conditionalFormatting sqref="K734:K735">
    <cfRule type="containsText" dxfId="661" priority="6972" operator="containsText" text="URGENTE">
      <formula>NOT(ISERROR(SEARCH(("URGENTE"),(K734))))</formula>
    </cfRule>
  </conditionalFormatting>
  <conditionalFormatting sqref="K734:K735">
    <cfRule type="containsText" dxfId="660" priority="6973" operator="containsText" text="URGENTE">
      <formula>NOT(ISERROR(SEARCH(("URGENTE"),(K734))))</formula>
    </cfRule>
  </conditionalFormatting>
  <conditionalFormatting sqref="K734:K735">
    <cfRule type="containsText" dxfId="659" priority="6974" operator="containsText" text="URGENTE">
      <formula>NOT(ISERROR(SEARCH(("URGENTE"),(K734))))</formula>
    </cfRule>
  </conditionalFormatting>
  <conditionalFormatting sqref="K734:K735">
    <cfRule type="containsText" dxfId="658" priority="6975" operator="containsText" text="ENCERRADO">
      <formula>NOT(ISERROR(SEARCH(("ENCERRADO"),(K734))))</formula>
    </cfRule>
  </conditionalFormatting>
  <conditionalFormatting sqref="K734:K735">
    <cfRule type="containsText" dxfId="657" priority="6976" operator="containsText" text="PROVIDÊNCIAS">
      <formula>NOT(ISERROR(SEARCH(("PROVIDÊNCIAS"),(K734))))</formula>
    </cfRule>
  </conditionalFormatting>
  <conditionalFormatting sqref="K734:K735">
    <cfRule type="containsText" dxfId="656" priority="6977" operator="containsText" text="URGENTE">
      <formula>NOT(ISERROR(SEARCH(("URGENTE"),(K734))))</formula>
    </cfRule>
  </conditionalFormatting>
  <conditionalFormatting sqref="K734:K735">
    <cfRule type="containsText" dxfId="655" priority="6978" operator="containsText" text="VIGENTE">
      <formula>NOT(ISERROR(SEARCH(("VIGENTE"),(K734))))</formula>
    </cfRule>
  </conditionalFormatting>
  <conditionalFormatting sqref="K791">
    <cfRule type="containsText" dxfId="654" priority="6979" operator="containsText" text="VIGENTE">
      <formula>NOT(ISERROR(SEARCH(("VIGENTE"),(K791))))</formula>
    </cfRule>
  </conditionalFormatting>
  <conditionalFormatting sqref="K791">
    <cfRule type="containsText" dxfId="653" priority="6980" operator="containsText" text="URGENTE">
      <formula>NOT(ISERROR(SEARCH(("URGENTE"),(K791))))</formula>
    </cfRule>
  </conditionalFormatting>
  <conditionalFormatting sqref="K791">
    <cfRule type="containsText" dxfId="652" priority="6981" operator="containsText" text="PROVIDÊNCIAS">
      <formula>NOT(ISERROR(SEARCH(("PROVIDÊNCIAS"),(K791))))</formula>
    </cfRule>
  </conditionalFormatting>
  <conditionalFormatting sqref="K791">
    <cfRule type="containsText" dxfId="651" priority="6982" operator="containsText" text="ENCERRADO">
      <formula>NOT(ISERROR(SEARCH(("ENCERRADO"),(K791))))</formula>
    </cfRule>
  </conditionalFormatting>
  <conditionalFormatting sqref="K791">
    <cfRule type="containsText" dxfId="650" priority="6983" operator="containsText" text="URGENTE">
      <formula>NOT(ISERROR(SEARCH(("URGENTE"),(K791))))</formula>
    </cfRule>
  </conditionalFormatting>
  <conditionalFormatting sqref="K791">
    <cfRule type="containsText" dxfId="649" priority="6984" operator="containsText" text="URGENTE">
      <formula>NOT(ISERROR(SEARCH(("URGENTE"),(K791))))</formula>
    </cfRule>
  </conditionalFormatting>
  <conditionalFormatting sqref="K791">
    <cfRule type="containsText" dxfId="648" priority="6985" operator="containsText" text="URGENTE">
      <formula>NOT(ISERROR(SEARCH(("URGENTE"),(K791))))</formula>
    </cfRule>
  </conditionalFormatting>
  <conditionalFormatting sqref="K791">
    <cfRule type="notContainsBlanks" dxfId="647" priority="6986">
      <formula>LEN(TRIM(K791))&gt;0</formula>
    </cfRule>
  </conditionalFormatting>
  <conditionalFormatting sqref="K480">
    <cfRule type="containsText" dxfId="646" priority="6987" operator="containsText" text="URGENTE">
      <formula>NOT(ISERROR(SEARCH(("URGENTE"),(K480))))</formula>
    </cfRule>
  </conditionalFormatting>
  <conditionalFormatting sqref="K480">
    <cfRule type="containsText" dxfId="645" priority="6988" operator="containsText" text="URGENTE">
      <formula>NOT(ISERROR(SEARCH(("URGENTE"),(K480))))</formula>
    </cfRule>
  </conditionalFormatting>
  <conditionalFormatting sqref="K480">
    <cfRule type="containsText" dxfId="644" priority="6989" operator="containsText" text="URGENTE">
      <formula>NOT(ISERROR(SEARCH(("URGENTE"),(K480))))</formula>
    </cfRule>
  </conditionalFormatting>
  <conditionalFormatting sqref="K480">
    <cfRule type="containsText" dxfId="643" priority="6990" operator="containsText" text="ENCERRADO">
      <formula>NOT(ISERROR(SEARCH(("ENCERRADO"),(K480))))</formula>
    </cfRule>
  </conditionalFormatting>
  <conditionalFormatting sqref="K480">
    <cfRule type="containsText" dxfId="642" priority="6991" operator="containsText" text="PROVIDÊNCIAS">
      <formula>NOT(ISERROR(SEARCH(("PROVIDÊNCIAS"),(K480))))</formula>
    </cfRule>
  </conditionalFormatting>
  <conditionalFormatting sqref="K480">
    <cfRule type="containsText" dxfId="641" priority="6992" operator="containsText" text="URGENTE">
      <formula>NOT(ISERROR(SEARCH(("URGENTE"),(K480))))</formula>
    </cfRule>
  </conditionalFormatting>
  <conditionalFormatting sqref="K480">
    <cfRule type="containsText" dxfId="640" priority="6993" operator="containsText" text="VIGENTE">
      <formula>NOT(ISERROR(SEARCH(("VIGENTE"),(K480))))</formula>
    </cfRule>
  </conditionalFormatting>
  <conditionalFormatting sqref="K789">
    <cfRule type="containsText" dxfId="639" priority="6994" operator="containsText" text="VIGENTE">
      <formula>NOT(ISERROR(SEARCH(("VIGENTE"),(K789))))</formula>
    </cfRule>
  </conditionalFormatting>
  <conditionalFormatting sqref="K789">
    <cfRule type="containsText" dxfId="638" priority="6995" operator="containsText" text="URGENTE">
      <formula>NOT(ISERROR(SEARCH(("URGENTE"),(K789))))</formula>
    </cfRule>
  </conditionalFormatting>
  <conditionalFormatting sqref="K789">
    <cfRule type="containsText" dxfId="637" priority="6996" operator="containsText" text="PROVIDÊNCIAS">
      <formula>NOT(ISERROR(SEARCH(("PROVIDÊNCIAS"),(K789))))</formula>
    </cfRule>
  </conditionalFormatting>
  <conditionalFormatting sqref="K789">
    <cfRule type="containsText" dxfId="636" priority="6997" operator="containsText" text="ENCERRADO">
      <formula>NOT(ISERROR(SEARCH(("ENCERRADO"),(K789))))</formula>
    </cfRule>
  </conditionalFormatting>
  <conditionalFormatting sqref="K789">
    <cfRule type="containsText" dxfId="635" priority="6998" operator="containsText" text="URGENTE">
      <formula>NOT(ISERROR(SEARCH(("URGENTE"),(K789))))</formula>
    </cfRule>
  </conditionalFormatting>
  <conditionalFormatting sqref="K789">
    <cfRule type="containsText" dxfId="634" priority="6999" operator="containsText" text="URGENTE">
      <formula>NOT(ISERROR(SEARCH(("URGENTE"),(K789))))</formula>
    </cfRule>
  </conditionalFormatting>
  <conditionalFormatting sqref="K789">
    <cfRule type="containsText" dxfId="633" priority="7000" operator="containsText" text="URGENTE">
      <formula>NOT(ISERROR(SEARCH(("URGENTE"),(K789))))</formula>
    </cfRule>
  </conditionalFormatting>
  <conditionalFormatting sqref="K789">
    <cfRule type="notContainsBlanks" dxfId="632" priority="7001">
      <formula>LEN(TRIM(K789))&gt;0</formula>
    </cfRule>
  </conditionalFormatting>
  <conditionalFormatting sqref="K790">
    <cfRule type="notContainsBlanks" dxfId="631" priority="7002">
      <formula>LEN(TRIM(K790))&gt;0</formula>
    </cfRule>
  </conditionalFormatting>
  <conditionalFormatting sqref="K790">
    <cfRule type="containsText" dxfId="630" priority="7003" operator="containsText" text="VIGENTE">
      <formula>NOT(ISERROR(SEARCH(("VIGENTE"),(K790))))</formula>
    </cfRule>
  </conditionalFormatting>
  <conditionalFormatting sqref="K790">
    <cfRule type="containsText" dxfId="629" priority="7004" operator="containsText" text="URGENTE">
      <formula>NOT(ISERROR(SEARCH(("URGENTE"),(K790))))</formula>
    </cfRule>
  </conditionalFormatting>
  <conditionalFormatting sqref="K790">
    <cfRule type="containsText" dxfId="628" priority="7005" operator="containsText" text="PROVIDÊNCIAS">
      <formula>NOT(ISERROR(SEARCH(("PROVIDÊNCIAS"),(K790))))</formula>
    </cfRule>
  </conditionalFormatting>
  <conditionalFormatting sqref="K790">
    <cfRule type="containsText" dxfId="627" priority="7006" operator="containsText" text="ENCERRADO">
      <formula>NOT(ISERROR(SEARCH(("ENCERRADO"),(K790))))</formula>
    </cfRule>
  </conditionalFormatting>
  <conditionalFormatting sqref="K790">
    <cfRule type="containsText" dxfId="626" priority="7007" operator="containsText" text="URGENTE">
      <formula>NOT(ISERROR(SEARCH(("URGENTE"),(K790))))</formula>
    </cfRule>
  </conditionalFormatting>
  <conditionalFormatting sqref="K790">
    <cfRule type="containsText" dxfId="625" priority="7008" operator="containsText" text="URGENTE">
      <formula>NOT(ISERROR(SEARCH(("URGENTE"),(K790))))</formula>
    </cfRule>
  </conditionalFormatting>
  <conditionalFormatting sqref="K790">
    <cfRule type="containsText" dxfId="624" priority="7009" operator="containsText" text="URGENTE">
      <formula>NOT(ISERROR(SEARCH(("URGENTE"),(K790))))</formula>
    </cfRule>
  </conditionalFormatting>
  <conditionalFormatting sqref="K787:K788">
    <cfRule type="notContainsBlanks" dxfId="623" priority="7010">
      <formula>LEN(TRIM(K787))&gt;0</formula>
    </cfRule>
  </conditionalFormatting>
  <conditionalFormatting sqref="K787:K788">
    <cfRule type="containsText" dxfId="622" priority="7011" operator="containsText" text="VIGENTE">
      <formula>NOT(ISERROR(SEARCH(("VIGENTE"),(K787))))</formula>
    </cfRule>
  </conditionalFormatting>
  <conditionalFormatting sqref="K787:K788">
    <cfRule type="containsText" dxfId="621" priority="7012" operator="containsText" text="URGENTE">
      <formula>NOT(ISERROR(SEARCH(("URGENTE"),(K787))))</formula>
    </cfRule>
  </conditionalFormatting>
  <conditionalFormatting sqref="K787:K788">
    <cfRule type="containsText" dxfId="620" priority="7013" operator="containsText" text="PROVIDÊNCIAS">
      <formula>NOT(ISERROR(SEARCH(("PROVIDÊNCIAS"),(K787))))</formula>
    </cfRule>
  </conditionalFormatting>
  <conditionalFormatting sqref="K787:K788">
    <cfRule type="containsText" dxfId="619" priority="7014" operator="containsText" text="ENCERRADO">
      <formula>NOT(ISERROR(SEARCH(("ENCERRADO"),(K787))))</formula>
    </cfRule>
  </conditionalFormatting>
  <conditionalFormatting sqref="K787:K788">
    <cfRule type="containsText" dxfId="618" priority="7015" operator="containsText" text="URGENTE">
      <formula>NOT(ISERROR(SEARCH(("URGENTE"),(K787))))</formula>
    </cfRule>
  </conditionalFormatting>
  <conditionalFormatting sqref="K787:K788">
    <cfRule type="containsText" dxfId="617" priority="7016" operator="containsText" text="URGENTE">
      <formula>NOT(ISERROR(SEARCH(("URGENTE"),(K787))))</formula>
    </cfRule>
  </conditionalFormatting>
  <conditionalFormatting sqref="K787:K788">
    <cfRule type="containsText" dxfId="616" priority="7017" operator="containsText" text="URGENTE">
      <formula>NOT(ISERROR(SEARCH(("URGENTE"),(K787))))</formula>
    </cfRule>
  </conditionalFormatting>
  <conditionalFormatting sqref="K754">
    <cfRule type="containsText" dxfId="615" priority="7018" operator="containsText" text="VIGENTE">
      <formula>NOT(ISERROR(SEARCH(("VIGENTE"),(K754))))</formula>
    </cfRule>
  </conditionalFormatting>
  <conditionalFormatting sqref="K754">
    <cfRule type="containsText" dxfId="614" priority="7019" operator="containsText" text="URGENTE">
      <formula>NOT(ISERROR(SEARCH(("URGENTE"),(K754))))</formula>
    </cfRule>
  </conditionalFormatting>
  <conditionalFormatting sqref="K754">
    <cfRule type="containsText" dxfId="613" priority="7020" operator="containsText" text="PROVIDÊNCIAS">
      <formula>NOT(ISERROR(SEARCH(("PROVIDÊNCIAS"),(K754))))</formula>
    </cfRule>
  </conditionalFormatting>
  <conditionalFormatting sqref="K754">
    <cfRule type="containsText" dxfId="612" priority="7021" operator="containsText" text="ENCERRADO">
      <formula>NOT(ISERROR(SEARCH(("ENCERRADO"),(K754))))</formula>
    </cfRule>
  </conditionalFormatting>
  <conditionalFormatting sqref="K754">
    <cfRule type="containsText" dxfId="611" priority="7022" operator="containsText" text="URGENTE">
      <formula>NOT(ISERROR(SEARCH(("URGENTE"),(K754))))</formula>
    </cfRule>
  </conditionalFormatting>
  <conditionalFormatting sqref="K754">
    <cfRule type="containsText" dxfId="610" priority="7023" operator="containsText" text="URGENTE">
      <formula>NOT(ISERROR(SEARCH(("URGENTE"),(K754))))</formula>
    </cfRule>
  </conditionalFormatting>
  <conditionalFormatting sqref="K754">
    <cfRule type="containsText" dxfId="609" priority="7024" operator="containsText" text="URGENTE">
      <formula>NOT(ISERROR(SEARCH(("URGENTE"),(K754))))</formula>
    </cfRule>
  </conditionalFormatting>
  <conditionalFormatting sqref="K690:K691">
    <cfRule type="containsText" dxfId="608" priority="7025" operator="containsText" text="VIGENTE">
      <formula>NOT(ISERROR(SEARCH(("VIGENTE"),(K690))))</formula>
    </cfRule>
  </conditionalFormatting>
  <conditionalFormatting sqref="K690:K691">
    <cfRule type="containsText" dxfId="607" priority="7026" operator="containsText" text="URGENTE">
      <formula>NOT(ISERROR(SEARCH(("URGENTE"),(K690))))</formula>
    </cfRule>
  </conditionalFormatting>
  <conditionalFormatting sqref="K690:K691">
    <cfRule type="containsText" dxfId="606" priority="7027" operator="containsText" text="PROVIDÊNCIAS">
      <formula>NOT(ISERROR(SEARCH(("PROVIDÊNCIAS"),(K690))))</formula>
    </cfRule>
  </conditionalFormatting>
  <conditionalFormatting sqref="K690:K691">
    <cfRule type="containsText" dxfId="605" priority="7028" operator="containsText" text="ENCERRADO">
      <formula>NOT(ISERROR(SEARCH(("ENCERRADO"),(K690))))</formula>
    </cfRule>
  </conditionalFormatting>
  <conditionalFormatting sqref="K690:K691">
    <cfRule type="containsText" dxfId="604" priority="7029" operator="containsText" text="URGENTE">
      <formula>NOT(ISERROR(SEARCH(("URGENTE"),(K690))))</formula>
    </cfRule>
  </conditionalFormatting>
  <conditionalFormatting sqref="K690:K691">
    <cfRule type="containsText" dxfId="603" priority="7030" operator="containsText" text="URGENTE">
      <formula>NOT(ISERROR(SEARCH(("URGENTE"),(K690))))</formula>
    </cfRule>
  </conditionalFormatting>
  <conditionalFormatting sqref="K690:K691">
    <cfRule type="containsText" dxfId="602" priority="7031" operator="containsText" text="URGENTE">
      <formula>NOT(ISERROR(SEARCH(("URGENTE"),(K690))))</formula>
    </cfRule>
  </conditionalFormatting>
  <conditionalFormatting sqref="K681">
    <cfRule type="containsText" dxfId="601" priority="7032" operator="containsText" text="VIGENTE">
      <formula>NOT(ISERROR(SEARCH(("VIGENTE"),(K681))))</formula>
    </cfRule>
  </conditionalFormatting>
  <conditionalFormatting sqref="K681">
    <cfRule type="containsText" dxfId="600" priority="7033" operator="containsText" text="URGENTE">
      <formula>NOT(ISERROR(SEARCH(("URGENTE"),(K681))))</formula>
    </cfRule>
  </conditionalFormatting>
  <conditionalFormatting sqref="K681">
    <cfRule type="containsText" dxfId="599" priority="7034" operator="containsText" text="PROVIDÊNCIAS">
      <formula>NOT(ISERROR(SEARCH(("PROVIDÊNCIAS"),(K681))))</formula>
    </cfRule>
  </conditionalFormatting>
  <conditionalFormatting sqref="K681">
    <cfRule type="containsText" dxfId="598" priority="7035" operator="containsText" text="ENCERRADO">
      <formula>NOT(ISERROR(SEARCH(("ENCERRADO"),(K681))))</formula>
    </cfRule>
  </conditionalFormatting>
  <conditionalFormatting sqref="K681">
    <cfRule type="containsText" dxfId="597" priority="7036" operator="containsText" text="URGENTE">
      <formula>NOT(ISERROR(SEARCH(("URGENTE"),(K681))))</formula>
    </cfRule>
  </conditionalFormatting>
  <conditionalFormatting sqref="K681">
    <cfRule type="containsText" dxfId="596" priority="7037" operator="containsText" text="URGENTE">
      <formula>NOT(ISERROR(SEARCH(("URGENTE"),(K681))))</formula>
    </cfRule>
  </conditionalFormatting>
  <conditionalFormatting sqref="K681">
    <cfRule type="containsText" dxfId="595" priority="7038" operator="containsText" text="URGENTE">
      <formula>NOT(ISERROR(SEARCH(("URGENTE"),(K681))))</formula>
    </cfRule>
  </conditionalFormatting>
  <conditionalFormatting sqref="K666:K667">
    <cfRule type="containsText" dxfId="594" priority="7039" operator="containsText" text="VIGENTE">
      <formula>NOT(ISERROR(SEARCH(("VIGENTE"),(K666))))</formula>
    </cfRule>
  </conditionalFormatting>
  <conditionalFormatting sqref="K666:K667">
    <cfRule type="containsText" dxfId="593" priority="7040" operator="containsText" text="URGENTE">
      <formula>NOT(ISERROR(SEARCH(("URGENTE"),(K666))))</formula>
    </cfRule>
  </conditionalFormatting>
  <conditionalFormatting sqref="K666:K667">
    <cfRule type="containsText" dxfId="592" priority="7041" operator="containsText" text="PROVIDÊNCIAS">
      <formula>NOT(ISERROR(SEARCH(("PROVIDÊNCIAS"),(K666))))</formula>
    </cfRule>
  </conditionalFormatting>
  <conditionalFormatting sqref="K666:K667">
    <cfRule type="containsText" dxfId="591" priority="7042" operator="containsText" text="ENCERRADO">
      <formula>NOT(ISERROR(SEARCH(("ENCERRADO"),(K666))))</formula>
    </cfRule>
  </conditionalFormatting>
  <conditionalFormatting sqref="K666:K667">
    <cfRule type="containsText" dxfId="590" priority="7043" operator="containsText" text="URGENTE">
      <formula>NOT(ISERROR(SEARCH(("URGENTE"),(K666))))</formula>
    </cfRule>
  </conditionalFormatting>
  <conditionalFormatting sqref="K666:K667">
    <cfRule type="containsText" dxfId="589" priority="7044" operator="containsText" text="URGENTE">
      <formula>NOT(ISERROR(SEARCH(("URGENTE"),(K666))))</formula>
    </cfRule>
  </conditionalFormatting>
  <conditionalFormatting sqref="K666:K667">
    <cfRule type="containsText" dxfId="588" priority="7045" operator="containsText" text="URGENTE">
      <formula>NOT(ISERROR(SEARCH(("URGENTE"),(K666))))</formula>
    </cfRule>
  </conditionalFormatting>
  <conditionalFormatting sqref="K651">
    <cfRule type="containsText" dxfId="587" priority="7046" operator="containsText" text="VIGENTE">
      <formula>NOT(ISERROR(SEARCH(("VIGENTE"),(K651))))</formula>
    </cfRule>
  </conditionalFormatting>
  <conditionalFormatting sqref="K651">
    <cfRule type="containsText" dxfId="586" priority="7047" operator="containsText" text="URGENTE">
      <formula>NOT(ISERROR(SEARCH(("URGENTE"),(K651))))</formula>
    </cfRule>
  </conditionalFormatting>
  <conditionalFormatting sqref="K651">
    <cfRule type="containsText" dxfId="585" priority="7048" operator="containsText" text="PROVIDÊNCIAS">
      <formula>NOT(ISERROR(SEARCH(("PROVIDÊNCIAS"),(K651))))</formula>
    </cfRule>
  </conditionalFormatting>
  <conditionalFormatting sqref="K651">
    <cfRule type="containsText" dxfId="584" priority="7049" operator="containsText" text="ENCERRADO">
      <formula>NOT(ISERROR(SEARCH(("ENCERRADO"),(K651))))</formula>
    </cfRule>
  </conditionalFormatting>
  <conditionalFormatting sqref="K651">
    <cfRule type="containsText" dxfId="583" priority="7050" operator="containsText" text="URGENTE">
      <formula>NOT(ISERROR(SEARCH(("URGENTE"),(K651))))</formula>
    </cfRule>
  </conditionalFormatting>
  <conditionalFormatting sqref="K651">
    <cfRule type="containsText" dxfId="582" priority="7051" operator="containsText" text="URGENTE">
      <formula>NOT(ISERROR(SEARCH(("URGENTE"),(K651))))</formula>
    </cfRule>
  </conditionalFormatting>
  <conditionalFormatting sqref="K651">
    <cfRule type="containsText" dxfId="581" priority="7052" operator="containsText" text="URGENTE">
      <formula>NOT(ISERROR(SEARCH(("URGENTE"),(K651))))</formula>
    </cfRule>
  </conditionalFormatting>
  <conditionalFormatting sqref="K699">
    <cfRule type="containsText" dxfId="580" priority="7053" operator="containsText" text="URGENTE">
      <formula>NOT(ISERROR(SEARCH(("URGENTE"),(K699))))</formula>
    </cfRule>
  </conditionalFormatting>
  <conditionalFormatting sqref="K699">
    <cfRule type="containsText" dxfId="579" priority="7054" operator="containsText" text="URGENTE">
      <formula>NOT(ISERROR(SEARCH(("URGENTE"),(K699))))</formula>
    </cfRule>
  </conditionalFormatting>
  <conditionalFormatting sqref="K699">
    <cfRule type="containsText" dxfId="578" priority="7055" operator="containsText" text="URGENTE">
      <formula>NOT(ISERROR(SEARCH(("URGENTE"),(K699))))</formula>
    </cfRule>
  </conditionalFormatting>
  <conditionalFormatting sqref="K699">
    <cfRule type="containsText" dxfId="577" priority="7056" operator="containsText" text="ENCERRADO">
      <formula>NOT(ISERROR(SEARCH(("ENCERRADO"),(K699))))</formula>
    </cfRule>
  </conditionalFormatting>
  <conditionalFormatting sqref="K699">
    <cfRule type="containsText" dxfId="576" priority="7057" operator="containsText" text="PROVIDÊNCIAS">
      <formula>NOT(ISERROR(SEARCH(("PROVIDÊNCIAS"),(K699))))</formula>
    </cfRule>
  </conditionalFormatting>
  <conditionalFormatting sqref="K699">
    <cfRule type="containsText" dxfId="575" priority="7058" operator="containsText" text="URGENTE">
      <formula>NOT(ISERROR(SEARCH(("URGENTE"),(K699))))</formula>
    </cfRule>
  </conditionalFormatting>
  <conditionalFormatting sqref="K699">
    <cfRule type="containsText" dxfId="574" priority="7059" operator="containsText" text="VIGENTE">
      <formula>NOT(ISERROR(SEARCH(("VIGENTE"),(K699))))</formula>
    </cfRule>
  </conditionalFormatting>
  <conditionalFormatting sqref="K688:K689">
    <cfRule type="containsText" dxfId="573" priority="7060" operator="containsText" text="URGENTE">
      <formula>NOT(ISERROR(SEARCH(("URGENTE"),(K688))))</formula>
    </cfRule>
  </conditionalFormatting>
  <conditionalFormatting sqref="K688:K689">
    <cfRule type="containsText" dxfId="572" priority="7061" operator="containsText" text="URGENTE">
      <formula>NOT(ISERROR(SEARCH(("URGENTE"),(K688))))</formula>
    </cfRule>
  </conditionalFormatting>
  <conditionalFormatting sqref="K688:K689">
    <cfRule type="containsText" dxfId="571" priority="7062" operator="containsText" text="URGENTE">
      <formula>NOT(ISERROR(SEARCH(("URGENTE"),(K688))))</formula>
    </cfRule>
  </conditionalFormatting>
  <conditionalFormatting sqref="K688:K689">
    <cfRule type="containsText" dxfId="570" priority="7063" operator="containsText" text="ENCERRADO">
      <formula>NOT(ISERROR(SEARCH(("ENCERRADO"),(K688))))</formula>
    </cfRule>
  </conditionalFormatting>
  <conditionalFormatting sqref="K688:K689">
    <cfRule type="containsText" dxfId="569" priority="7064" operator="containsText" text="PROVIDÊNCIAS">
      <formula>NOT(ISERROR(SEARCH(("PROVIDÊNCIAS"),(K688))))</formula>
    </cfRule>
  </conditionalFormatting>
  <conditionalFormatting sqref="K688:K689">
    <cfRule type="containsText" dxfId="568" priority="7065" operator="containsText" text="URGENTE">
      <formula>NOT(ISERROR(SEARCH(("URGENTE"),(K688))))</formula>
    </cfRule>
  </conditionalFormatting>
  <conditionalFormatting sqref="K688:K689">
    <cfRule type="containsText" dxfId="567" priority="7066" operator="containsText" text="VIGENTE">
      <formula>NOT(ISERROR(SEARCH(("VIGENTE"),(K688))))</formula>
    </cfRule>
  </conditionalFormatting>
  <conditionalFormatting sqref="K679:K680">
    <cfRule type="containsText" dxfId="566" priority="7067" operator="containsText" text="URGENTE">
      <formula>NOT(ISERROR(SEARCH(("URGENTE"),(K679))))</formula>
    </cfRule>
  </conditionalFormatting>
  <conditionalFormatting sqref="K679:K680">
    <cfRule type="containsText" dxfId="565" priority="7068" operator="containsText" text="URGENTE">
      <formula>NOT(ISERROR(SEARCH(("URGENTE"),(K679))))</formula>
    </cfRule>
  </conditionalFormatting>
  <conditionalFormatting sqref="K679:K680">
    <cfRule type="containsText" dxfId="564" priority="7069" operator="containsText" text="URGENTE">
      <formula>NOT(ISERROR(SEARCH(("URGENTE"),(K679))))</formula>
    </cfRule>
  </conditionalFormatting>
  <conditionalFormatting sqref="K679:K680">
    <cfRule type="containsText" dxfId="563" priority="7070" operator="containsText" text="ENCERRADO">
      <formula>NOT(ISERROR(SEARCH(("ENCERRADO"),(K679))))</formula>
    </cfRule>
  </conditionalFormatting>
  <conditionalFormatting sqref="K679:K680">
    <cfRule type="containsText" dxfId="562" priority="7071" operator="containsText" text="PROVIDÊNCIAS">
      <formula>NOT(ISERROR(SEARCH(("PROVIDÊNCIAS"),(K679))))</formula>
    </cfRule>
  </conditionalFormatting>
  <conditionalFormatting sqref="K679:K680">
    <cfRule type="containsText" dxfId="561" priority="7072" operator="containsText" text="URGENTE">
      <formula>NOT(ISERROR(SEARCH(("URGENTE"),(K679))))</formula>
    </cfRule>
  </conditionalFormatting>
  <conditionalFormatting sqref="K679:K680">
    <cfRule type="containsText" dxfId="560" priority="7073" operator="containsText" text="VIGENTE">
      <formula>NOT(ISERROR(SEARCH(("VIGENTE"),(K679))))</formula>
    </cfRule>
  </conditionalFormatting>
  <conditionalFormatting sqref="K671">
    <cfRule type="containsText" dxfId="559" priority="7074" operator="containsText" text="VIGENTE">
      <formula>NOT(ISERROR(SEARCH(("VIGENTE"),(K671))))</formula>
    </cfRule>
  </conditionalFormatting>
  <conditionalFormatting sqref="K671">
    <cfRule type="containsText" dxfId="558" priority="7075" operator="containsText" text="URGENTE">
      <formula>NOT(ISERROR(SEARCH(("URGENTE"),(K671))))</formula>
    </cfRule>
  </conditionalFormatting>
  <conditionalFormatting sqref="K671">
    <cfRule type="containsText" dxfId="557" priority="7076" operator="containsText" text="PROVIDÊNCIAS">
      <formula>NOT(ISERROR(SEARCH(("PROVIDÊNCIAS"),(K671))))</formula>
    </cfRule>
  </conditionalFormatting>
  <conditionalFormatting sqref="K671">
    <cfRule type="containsText" dxfId="556" priority="7077" operator="containsText" text="ENCERRADO">
      <formula>NOT(ISERROR(SEARCH(("ENCERRADO"),(K671))))</formula>
    </cfRule>
  </conditionalFormatting>
  <conditionalFormatting sqref="K671">
    <cfRule type="containsText" dxfId="555" priority="7078" operator="containsText" text="URGENTE">
      <formula>NOT(ISERROR(SEARCH(("URGENTE"),(K671))))</formula>
    </cfRule>
  </conditionalFormatting>
  <conditionalFormatting sqref="K671">
    <cfRule type="containsText" dxfId="554" priority="7079" operator="containsText" text="URGENTE">
      <formula>NOT(ISERROR(SEARCH(("URGENTE"),(K671))))</formula>
    </cfRule>
  </conditionalFormatting>
  <conditionalFormatting sqref="K671">
    <cfRule type="containsText" dxfId="553" priority="7080" operator="containsText" text="URGENTE">
      <formula>NOT(ISERROR(SEARCH(("URGENTE"),(K671))))</formula>
    </cfRule>
  </conditionalFormatting>
  <conditionalFormatting sqref="K664">
    <cfRule type="containsText" dxfId="552" priority="7081" operator="containsText" text="VIGENTE">
      <formula>NOT(ISERROR(SEARCH(("VIGENTE"),(K664))))</formula>
    </cfRule>
  </conditionalFormatting>
  <conditionalFormatting sqref="K664">
    <cfRule type="containsText" dxfId="551" priority="7082" operator="containsText" text="URGENTE">
      <formula>NOT(ISERROR(SEARCH(("URGENTE"),(K664))))</formula>
    </cfRule>
  </conditionalFormatting>
  <conditionalFormatting sqref="K664">
    <cfRule type="containsText" dxfId="550" priority="7083" operator="containsText" text="PROVIDÊNCIAS">
      <formula>NOT(ISERROR(SEARCH(("PROVIDÊNCIAS"),(K664))))</formula>
    </cfRule>
  </conditionalFormatting>
  <conditionalFormatting sqref="K664">
    <cfRule type="containsText" dxfId="549" priority="7084" operator="containsText" text="ENCERRADO">
      <formula>NOT(ISERROR(SEARCH(("ENCERRADO"),(K664))))</formula>
    </cfRule>
  </conditionalFormatting>
  <conditionalFormatting sqref="K664">
    <cfRule type="containsText" dxfId="548" priority="7085" operator="containsText" text="URGENTE">
      <formula>NOT(ISERROR(SEARCH(("URGENTE"),(K664))))</formula>
    </cfRule>
  </conditionalFormatting>
  <conditionalFormatting sqref="K664">
    <cfRule type="containsText" dxfId="547" priority="7086" operator="containsText" text="URGENTE">
      <formula>NOT(ISERROR(SEARCH(("URGENTE"),(K664))))</formula>
    </cfRule>
  </conditionalFormatting>
  <conditionalFormatting sqref="K664">
    <cfRule type="containsText" dxfId="546" priority="7087" operator="containsText" text="URGENTE">
      <formula>NOT(ISERROR(SEARCH(("URGENTE"),(K664))))</formula>
    </cfRule>
  </conditionalFormatting>
  <conditionalFormatting sqref="K308">
    <cfRule type="containsText" dxfId="545" priority="7088" operator="containsText" text="VIGENTE">
      <formula>NOT(ISERROR(SEARCH(("VIGENTE"),(K308))))</formula>
    </cfRule>
  </conditionalFormatting>
  <conditionalFormatting sqref="K308">
    <cfRule type="containsText" dxfId="544" priority="7089" operator="containsText" text="URGENTE">
      <formula>NOT(ISERROR(SEARCH(("URGENTE"),(K308))))</formula>
    </cfRule>
  </conditionalFormatting>
  <conditionalFormatting sqref="K308">
    <cfRule type="containsText" dxfId="543" priority="7090" operator="containsText" text="PROVIDÊNCIAS">
      <formula>NOT(ISERROR(SEARCH(("PROVIDÊNCIAS"),(K308))))</formula>
    </cfRule>
  </conditionalFormatting>
  <conditionalFormatting sqref="K308">
    <cfRule type="containsText" dxfId="542" priority="7091" operator="containsText" text="ENCERRADO">
      <formula>NOT(ISERROR(SEARCH(("ENCERRADO"),(K308))))</formula>
    </cfRule>
  </conditionalFormatting>
  <conditionalFormatting sqref="K308">
    <cfRule type="containsText" dxfId="541" priority="7092" operator="containsText" text="URGENTE">
      <formula>NOT(ISERROR(SEARCH(("URGENTE"),(K308))))</formula>
    </cfRule>
  </conditionalFormatting>
  <conditionalFormatting sqref="K308">
    <cfRule type="containsText" dxfId="540" priority="7093" operator="containsText" text="URGENTE">
      <formula>NOT(ISERROR(SEARCH(("URGENTE"),(K308))))</formula>
    </cfRule>
  </conditionalFormatting>
  <conditionalFormatting sqref="K308">
    <cfRule type="containsText" dxfId="539" priority="7094" operator="containsText" text="URGENTE">
      <formula>NOT(ISERROR(SEARCH(("URGENTE"),(K308))))</formula>
    </cfRule>
  </conditionalFormatting>
  <conditionalFormatting sqref="K785">
    <cfRule type="notContainsBlanks" dxfId="538" priority="7095">
      <formula>LEN(TRIM(K785))&gt;0</formula>
    </cfRule>
  </conditionalFormatting>
  <conditionalFormatting sqref="K785">
    <cfRule type="containsText" dxfId="537" priority="7096" operator="containsText" text="URGENTE">
      <formula>NOT(ISERROR(SEARCH(("URGENTE"),(K785))))</formula>
    </cfRule>
  </conditionalFormatting>
  <conditionalFormatting sqref="K785">
    <cfRule type="containsText" dxfId="536" priority="7097" operator="containsText" text="URGENTE">
      <formula>NOT(ISERROR(SEARCH(("URGENTE"),(K785))))</formula>
    </cfRule>
  </conditionalFormatting>
  <conditionalFormatting sqref="K785">
    <cfRule type="containsText" dxfId="535" priority="7098" operator="containsText" text="URGENTE">
      <formula>NOT(ISERROR(SEARCH(("URGENTE"),(K785))))</formula>
    </cfRule>
  </conditionalFormatting>
  <conditionalFormatting sqref="K785">
    <cfRule type="containsText" dxfId="534" priority="7099" operator="containsText" text="ENCERRADO">
      <formula>NOT(ISERROR(SEARCH(("ENCERRADO"),(K785))))</formula>
    </cfRule>
  </conditionalFormatting>
  <conditionalFormatting sqref="K785">
    <cfRule type="containsText" dxfId="533" priority="7100" operator="containsText" text="PROVIDÊNCIAS">
      <formula>NOT(ISERROR(SEARCH(("PROVIDÊNCIAS"),(K785))))</formula>
    </cfRule>
  </conditionalFormatting>
  <conditionalFormatting sqref="K785">
    <cfRule type="containsText" dxfId="532" priority="7101" operator="containsText" text="URGENTE">
      <formula>NOT(ISERROR(SEARCH(("URGENTE"),(K785))))</formula>
    </cfRule>
  </conditionalFormatting>
  <conditionalFormatting sqref="K785">
    <cfRule type="containsText" dxfId="531" priority="7102" operator="containsText" text="VIGENTE">
      <formula>NOT(ISERROR(SEARCH(("VIGENTE"),(K785))))</formula>
    </cfRule>
  </conditionalFormatting>
  <conditionalFormatting sqref="K783">
    <cfRule type="notContainsBlanks" dxfId="530" priority="7103">
      <formula>LEN(TRIM(K783))&gt;0</formula>
    </cfRule>
  </conditionalFormatting>
  <conditionalFormatting sqref="K783">
    <cfRule type="containsText" dxfId="529" priority="7104" operator="containsText" text="URGENTE">
      <formula>NOT(ISERROR(SEARCH(("URGENTE"),(K783))))</formula>
    </cfRule>
  </conditionalFormatting>
  <conditionalFormatting sqref="K783">
    <cfRule type="containsText" dxfId="528" priority="7105" operator="containsText" text="URGENTE">
      <formula>NOT(ISERROR(SEARCH(("URGENTE"),(K783))))</formula>
    </cfRule>
  </conditionalFormatting>
  <conditionalFormatting sqref="K783">
    <cfRule type="containsText" dxfId="527" priority="7106" operator="containsText" text="URGENTE">
      <formula>NOT(ISERROR(SEARCH(("URGENTE"),(K783))))</formula>
    </cfRule>
  </conditionalFormatting>
  <conditionalFormatting sqref="K783">
    <cfRule type="containsText" dxfId="526" priority="7107" operator="containsText" text="ENCERRADO">
      <formula>NOT(ISERROR(SEARCH(("ENCERRADO"),(K783))))</formula>
    </cfRule>
  </conditionalFormatting>
  <conditionalFormatting sqref="K783">
    <cfRule type="containsText" dxfId="525" priority="7108" operator="containsText" text="PROVIDÊNCIAS">
      <formula>NOT(ISERROR(SEARCH(("PROVIDÊNCIAS"),(K783))))</formula>
    </cfRule>
  </conditionalFormatting>
  <conditionalFormatting sqref="K783">
    <cfRule type="containsText" dxfId="524" priority="7109" operator="containsText" text="URGENTE">
      <formula>NOT(ISERROR(SEARCH(("URGENTE"),(K783))))</formula>
    </cfRule>
  </conditionalFormatting>
  <conditionalFormatting sqref="K783">
    <cfRule type="containsText" dxfId="523" priority="7110" operator="containsText" text="VIGENTE">
      <formula>NOT(ISERROR(SEARCH(("VIGENTE"),(K783))))</formula>
    </cfRule>
  </conditionalFormatting>
  <conditionalFormatting sqref="K770:K771">
    <cfRule type="containsText" dxfId="522" priority="7111" operator="containsText" text="URGENTE">
      <formula>NOT(ISERROR(SEARCH(("URGENTE"),(K770))))</formula>
    </cfRule>
  </conditionalFormatting>
  <conditionalFormatting sqref="K770:K771">
    <cfRule type="containsText" dxfId="521" priority="7112" operator="containsText" text="URGENTE">
      <formula>NOT(ISERROR(SEARCH(("URGENTE"),(K770))))</formula>
    </cfRule>
  </conditionalFormatting>
  <conditionalFormatting sqref="K770:K771">
    <cfRule type="containsText" dxfId="520" priority="7113" operator="containsText" text="URGENTE">
      <formula>NOT(ISERROR(SEARCH(("URGENTE"),(K770))))</formula>
    </cfRule>
  </conditionalFormatting>
  <conditionalFormatting sqref="K770:K771">
    <cfRule type="containsText" dxfId="519" priority="7114" operator="containsText" text="ENCERRADO">
      <formula>NOT(ISERROR(SEARCH(("ENCERRADO"),(K770))))</formula>
    </cfRule>
  </conditionalFormatting>
  <conditionalFormatting sqref="K770:K771">
    <cfRule type="containsText" dxfId="518" priority="7115" operator="containsText" text="PROVIDÊNCIAS">
      <formula>NOT(ISERROR(SEARCH(("PROVIDÊNCIAS"),(K770))))</formula>
    </cfRule>
  </conditionalFormatting>
  <conditionalFormatting sqref="K770:K771">
    <cfRule type="containsText" dxfId="517" priority="7116" operator="containsText" text="URGENTE">
      <formula>NOT(ISERROR(SEARCH(("URGENTE"),(K770))))</formula>
    </cfRule>
  </conditionalFormatting>
  <conditionalFormatting sqref="K770:K771">
    <cfRule type="containsText" dxfId="516" priority="7117" operator="containsText" text="VIGENTE">
      <formula>NOT(ISERROR(SEARCH(("VIGENTE"),(K770))))</formula>
    </cfRule>
  </conditionalFormatting>
  <conditionalFormatting sqref="K752:K753">
    <cfRule type="containsText" dxfId="515" priority="7118" operator="containsText" text="URGENTE">
      <formula>NOT(ISERROR(SEARCH(("URGENTE"),(K752))))</formula>
    </cfRule>
  </conditionalFormatting>
  <conditionalFormatting sqref="K752:K753">
    <cfRule type="containsText" dxfId="514" priority="7119" operator="containsText" text="URGENTE">
      <formula>NOT(ISERROR(SEARCH(("URGENTE"),(K752))))</formula>
    </cfRule>
  </conditionalFormatting>
  <conditionalFormatting sqref="K752:K753">
    <cfRule type="containsText" dxfId="513" priority="7120" operator="containsText" text="URGENTE">
      <formula>NOT(ISERROR(SEARCH(("URGENTE"),(K752))))</formula>
    </cfRule>
  </conditionalFormatting>
  <conditionalFormatting sqref="K752:K753">
    <cfRule type="containsText" dxfId="512" priority="7121" operator="containsText" text="ENCERRADO">
      <formula>NOT(ISERROR(SEARCH(("ENCERRADO"),(K752))))</formula>
    </cfRule>
  </conditionalFormatting>
  <conditionalFormatting sqref="K752:K753">
    <cfRule type="containsText" dxfId="511" priority="7122" operator="containsText" text="PROVIDÊNCIAS">
      <formula>NOT(ISERROR(SEARCH(("PROVIDÊNCIAS"),(K752))))</formula>
    </cfRule>
  </conditionalFormatting>
  <conditionalFormatting sqref="K752:K753">
    <cfRule type="containsText" dxfId="510" priority="7123" operator="containsText" text="URGENTE">
      <formula>NOT(ISERROR(SEARCH(("URGENTE"),(K752))))</formula>
    </cfRule>
  </conditionalFormatting>
  <conditionalFormatting sqref="K752:K753">
    <cfRule type="containsText" dxfId="509" priority="7124" operator="containsText" text="VIGENTE">
      <formula>NOT(ISERROR(SEARCH(("VIGENTE"),(K752))))</formula>
    </cfRule>
  </conditionalFormatting>
  <conditionalFormatting sqref="K687">
    <cfRule type="containsText" dxfId="508" priority="7125" operator="containsText" text="URGENTE">
      <formula>NOT(ISERROR(SEARCH(("URGENTE"),(K687))))</formula>
    </cfRule>
  </conditionalFormatting>
  <conditionalFormatting sqref="K687">
    <cfRule type="containsText" dxfId="507" priority="7126" operator="containsText" text="URGENTE">
      <formula>NOT(ISERROR(SEARCH(("URGENTE"),(K687))))</formula>
    </cfRule>
  </conditionalFormatting>
  <conditionalFormatting sqref="K687">
    <cfRule type="containsText" dxfId="506" priority="7127" operator="containsText" text="URGENTE">
      <formula>NOT(ISERROR(SEARCH(("URGENTE"),(K687))))</formula>
    </cfRule>
  </conditionalFormatting>
  <conditionalFormatting sqref="K687">
    <cfRule type="containsText" dxfId="505" priority="7128" operator="containsText" text="ENCERRADO">
      <formula>NOT(ISERROR(SEARCH(("ENCERRADO"),(K687))))</formula>
    </cfRule>
  </conditionalFormatting>
  <conditionalFormatting sqref="K687">
    <cfRule type="containsText" dxfId="504" priority="7129" operator="containsText" text="PROVIDÊNCIAS">
      <formula>NOT(ISERROR(SEARCH(("PROVIDÊNCIAS"),(K687))))</formula>
    </cfRule>
  </conditionalFormatting>
  <conditionalFormatting sqref="K687">
    <cfRule type="containsText" dxfId="503" priority="7130" operator="containsText" text="URGENTE">
      <formula>NOT(ISERROR(SEARCH(("URGENTE"),(K687))))</formula>
    </cfRule>
  </conditionalFormatting>
  <conditionalFormatting sqref="K687">
    <cfRule type="containsText" dxfId="502" priority="7131" operator="containsText" text="VIGENTE">
      <formula>NOT(ISERROR(SEARCH(("VIGENTE"),(K687))))</formula>
    </cfRule>
  </conditionalFormatting>
  <conditionalFormatting sqref="K678">
    <cfRule type="containsText" dxfId="501" priority="7132" operator="containsText" text="URGENTE">
      <formula>NOT(ISERROR(SEARCH(("URGENTE"),(K678))))</formula>
    </cfRule>
  </conditionalFormatting>
  <conditionalFormatting sqref="K678">
    <cfRule type="containsText" dxfId="500" priority="7133" operator="containsText" text="URGENTE">
      <formula>NOT(ISERROR(SEARCH(("URGENTE"),(K678))))</formula>
    </cfRule>
  </conditionalFormatting>
  <conditionalFormatting sqref="K678">
    <cfRule type="containsText" dxfId="499" priority="7134" operator="containsText" text="URGENTE">
      <formula>NOT(ISERROR(SEARCH(("URGENTE"),(K678))))</formula>
    </cfRule>
  </conditionalFormatting>
  <conditionalFormatting sqref="K678">
    <cfRule type="containsText" dxfId="498" priority="7135" operator="containsText" text="ENCERRADO">
      <formula>NOT(ISERROR(SEARCH(("ENCERRADO"),(K678))))</formula>
    </cfRule>
  </conditionalFormatting>
  <conditionalFormatting sqref="K678">
    <cfRule type="containsText" dxfId="497" priority="7136" operator="containsText" text="PROVIDÊNCIAS">
      <formula>NOT(ISERROR(SEARCH(("PROVIDÊNCIAS"),(K678))))</formula>
    </cfRule>
  </conditionalFormatting>
  <conditionalFormatting sqref="K678">
    <cfRule type="containsText" dxfId="496" priority="7137" operator="containsText" text="URGENTE">
      <formula>NOT(ISERROR(SEARCH(("URGENTE"),(K678))))</formula>
    </cfRule>
  </conditionalFormatting>
  <conditionalFormatting sqref="K678">
    <cfRule type="containsText" dxfId="495" priority="7138" operator="containsText" text="VIGENTE">
      <formula>NOT(ISERROR(SEARCH(("VIGENTE"),(K678))))</formula>
    </cfRule>
  </conditionalFormatting>
  <conditionalFormatting sqref="K660">
    <cfRule type="containsText" dxfId="494" priority="7139" operator="containsText" text="VIGENTE">
      <formula>NOT(ISERROR(SEARCH(("VIGENTE"),(K660))))</formula>
    </cfRule>
  </conditionalFormatting>
  <conditionalFormatting sqref="K660">
    <cfRule type="containsText" dxfId="493" priority="7140" operator="containsText" text="URGENTE">
      <formula>NOT(ISERROR(SEARCH(("URGENTE"),(K660))))</formula>
    </cfRule>
  </conditionalFormatting>
  <conditionalFormatting sqref="K660">
    <cfRule type="containsText" dxfId="492" priority="7141" operator="containsText" text="PROVIDÊNCIAS">
      <formula>NOT(ISERROR(SEARCH(("PROVIDÊNCIAS"),(K660))))</formula>
    </cfRule>
  </conditionalFormatting>
  <conditionalFormatting sqref="K660">
    <cfRule type="containsText" dxfId="491" priority="7142" operator="containsText" text="ENCERRADO">
      <formula>NOT(ISERROR(SEARCH(("ENCERRADO"),(K660))))</formula>
    </cfRule>
  </conditionalFormatting>
  <conditionalFormatting sqref="K660">
    <cfRule type="containsText" dxfId="490" priority="7143" operator="containsText" text="URGENTE">
      <formula>NOT(ISERROR(SEARCH(("URGENTE"),(K660))))</formula>
    </cfRule>
  </conditionalFormatting>
  <conditionalFormatting sqref="K660">
    <cfRule type="containsText" dxfId="489" priority="7144" operator="containsText" text="URGENTE">
      <formula>NOT(ISERROR(SEARCH(("URGENTE"),(K660))))</formula>
    </cfRule>
  </conditionalFormatting>
  <conditionalFormatting sqref="K660">
    <cfRule type="containsText" dxfId="488" priority="7145" operator="containsText" text="URGENTE">
      <formula>NOT(ISERROR(SEARCH(("URGENTE"),(K660))))</formula>
    </cfRule>
  </conditionalFormatting>
  <conditionalFormatting sqref="K784">
    <cfRule type="containsText" dxfId="487" priority="7146" operator="containsText" text="VIGENTE">
      <formula>NOT(ISERROR(SEARCH(("VIGENTE"),(K784))))</formula>
    </cfRule>
  </conditionalFormatting>
  <conditionalFormatting sqref="K784">
    <cfRule type="containsText" dxfId="486" priority="7147" operator="containsText" text="URGENTE">
      <formula>NOT(ISERROR(SEARCH(("URGENTE"),(K784))))</formula>
    </cfRule>
  </conditionalFormatting>
  <conditionalFormatting sqref="K784">
    <cfRule type="containsText" dxfId="485" priority="7148" operator="containsText" text="PROVIDÊNCIAS">
      <formula>NOT(ISERROR(SEARCH(("PROVIDÊNCIAS"),(K784))))</formula>
    </cfRule>
  </conditionalFormatting>
  <conditionalFormatting sqref="K784">
    <cfRule type="containsText" dxfId="484" priority="7149" operator="containsText" text="ENCERRADO">
      <formula>NOT(ISERROR(SEARCH(("ENCERRADO"),(K784))))</formula>
    </cfRule>
  </conditionalFormatting>
  <conditionalFormatting sqref="K784">
    <cfRule type="containsText" dxfId="483" priority="7150" operator="containsText" text="URGENTE">
      <formula>NOT(ISERROR(SEARCH(("URGENTE"),(K784))))</formula>
    </cfRule>
  </conditionalFormatting>
  <conditionalFormatting sqref="K784">
    <cfRule type="containsText" dxfId="482" priority="7151" operator="containsText" text="URGENTE">
      <formula>NOT(ISERROR(SEARCH(("URGENTE"),(K784))))</formula>
    </cfRule>
  </conditionalFormatting>
  <conditionalFormatting sqref="K784">
    <cfRule type="containsText" dxfId="481" priority="7152" operator="containsText" text="URGENTE">
      <formula>NOT(ISERROR(SEARCH(("URGENTE"),(K784))))</formula>
    </cfRule>
  </conditionalFormatting>
  <conditionalFormatting sqref="K784">
    <cfRule type="notContainsBlanks" dxfId="480" priority="7153">
      <formula>LEN(TRIM(K784))&gt;0</formula>
    </cfRule>
  </conditionalFormatting>
  <conditionalFormatting sqref="K659">
    <cfRule type="containsText" dxfId="479" priority="7154" operator="containsText" text="URGENTE">
      <formula>NOT(ISERROR(SEARCH(("URGENTE"),(K659))))</formula>
    </cfRule>
  </conditionalFormatting>
  <conditionalFormatting sqref="K659">
    <cfRule type="containsText" dxfId="478" priority="7155" operator="containsText" text="URGENTE">
      <formula>NOT(ISERROR(SEARCH(("URGENTE"),(K659))))</formula>
    </cfRule>
  </conditionalFormatting>
  <conditionalFormatting sqref="K659">
    <cfRule type="containsText" dxfId="477" priority="7156" operator="containsText" text="URGENTE">
      <formula>NOT(ISERROR(SEARCH(("URGENTE"),(K659))))</formula>
    </cfRule>
  </conditionalFormatting>
  <conditionalFormatting sqref="K659">
    <cfRule type="containsText" dxfId="476" priority="7157" operator="containsText" text="ENCERRADO">
      <formula>NOT(ISERROR(SEARCH(("ENCERRADO"),(K659))))</formula>
    </cfRule>
  </conditionalFormatting>
  <conditionalFormatting sqref="K659">
    <cfRule type="containsText" dxfId="475" priority="7158" operator="containsText" text="PROVIDÊNCIAS">
      <formula>NOT(ISERROR(SEARCH(("PROVIDÊNCIAS"),(K659))))</formula>
    </cfRule>
  </conditionalFormatting>
  <conditionalFormatting sqref="K659">
    <cfRule type="containsText" dxfId="474" priority="7159" operator="containsText" text="URGENTE">
      <formula>NOT(ISERROR(SEARCH(("URGENTE"),(K659))))</formula>
    </cfRule>
  </conditionalFormatting>
  <conditionalFormatting sqref="K659">
    <cfRule type="containsText" dxfId="473" priority="7160" operator="containsText" text="VIGENTE">
      <formula>NOT(ISERROR(SEARCH(("VIGENTE"),(K659))))</formula>
    </cfRule>
  </conditionalFormatting>
  <conditionalFormatting sqref="K782">
    <cfRule type="containsText" dxfId="472" priority="7161" operator="containsText" text="VIGENTE">
      <formula>NOT(ISERROR(SEARCH(("VIGENTE"),(K782))))</formula>
    </cfRule>
  </conditionalFormatting>
  <conditionalFormatting sqref="K782">
    <cfRule type="containsText" dxfId="471" priority="7162" operator="containsText" text="URGENTE">
      <formula>NOT(ISERROR(SEARCH(("URGENTE"),(K782))))</formula>
    </cfRule>
  </conditionalFormatting>
  <conditionalFormatting sqref="K782">
    <cfRule type="containsText" dxfId="470" priority="7163" operator="containsText" text="PROVIDÊNCIAS">
      <formula>NOT(ISERROR(SEARCH(("PROVIDÊNCIAS"),(K782))))</formula>
    </cfRule>
  </conditionalFormatting>
  <conditionalFormatting sqref="K782">
    <cfRule type="containsText" dxfId="469" priority="7164" operator="containsText" text="ENCERRADO">
      <formula>NOT(ISERROR(SEARCH(("ENCERRADO"),(K782))))</formula>
    </cfRule>
  </conditionalFormatting>
  <conditionalFormatting sqref="K782">
    <cfRule type="containsText" dxfId="468" priority="7165" operator="containsText" text="URGENTE">
      <formula>NOT(ISERROR(SEARCH(("URGENTE"),(K782))))</formula>
    </cfRule>
  </conditionalFormatting>
  <conditionalFormatting sqref="K782">
    <cfRule type="containsText" dxfId="467" priority="7166" operator="containsText" text="URGENTE">
      <formula>NOT(ISERROR(SEARCH(("URGENTE"),(K782))))</formula>
    </cfRule>
  </conditionalFormatting>
  <conditionalFormatting sqref="K782">
    <cfRule type="containsText" dxfId="466" priority="7167" operator="containsText" text="URGENTE">
      <formula>NOT(ISERROR(SEARCH(("URGENTE"),(K782))))</formula>
    </cfRule>
  </conditionalFormatting>
  <conditionalFormatting sqref="K782">
    <cfRule type="notContainsBlanks" dxfId="465" priority="7168">
      <formula>LEN(TRIM(K782))&gt;0</formula>
    </cfRule>
  </conditionalFormatting>
  <conditionalFormatting sqref="K647:K648">
    <cfRule type="containsText" dxfId="464" priority="7169" operator="containsText" text="URGENTE">
      <formula>NOT(ISERROR(SEARCH(("URGENTE"),(K647))))</formula>
    </cfRule>
  </conditionalFormatting>
  <conditionalFormatting sqref="K647:K648">
    <cfRule type="containsText" dxfId="463" priority="7170" operator="containsText" text="URGENTE">
      <formula>NOT(ISERROR(SEARCH(("URGENTE"),(K647))))</formula>
    </cfRule>
  </conditionalFormatting>
  <conditionalFormatting sqref="K647:K648">
    <cfRule type="containsText" dxfId="462" priority="7171" operator="containsText" text="URGENTE">
      <formula>NOT(ISERROR(SEARCH(("URGENTE"),(K647))))</formula>
    </cfRule>
  </conditionalFormatting>
  <conditionalFormatting sqref="K647:K648">
    <cfRule type="containsText" dxfId="461" priority="7172" operator="containsText" text="ENCERRADO">
      <formula>NOT(ISERROR(SEARCH(("ENCERRADO"),(K647))))</formula>
    </cfRule>
  </conditionalFormatting>
  <conditionalFormatting sqref="K647:K648">
    <cfRule type="containsText" dxfId="460" priority="7173" operator="containsText" text="PROVIDÊNCIAS">
      <formula>NOT(ISERROR(SEARCH(("PROVIDÊNCIAS"),(K647))))</formula>
    </cfRule>
  </conditionalFormatting>
  <conditionalFormatting sqref="K647:K648">
    <cfRule type="containsText" dxfId="459" priority="7174" operator="containsText" text="URGENTE">
      <formula>NOT(ISERROR(SEARCH(("URGENTE"),(K647))))</formula>
    </cfRule>
  </conditionalFormatting>
  <conditionalFormatting sqref="K647:K648">
    <cfRule type="containsText" dxfId="458" priority="7175" operator="containsText" text="VIGENTE">
      <formula>NOT(ISERROR(SEARCH(("VIGENTE"),(K647))))</formula>
    </cfRule>
  </conditionalFormatting>
  <conditionalFormatting sqref="K676">
    <cfRule type="containsText" dxfId="457" priority="7176" operator="containsText" text="URGENTE">
      <formula>NOT(ISERROR(SEARCH(("URGENTE"),(K676))))</formula>
    </cfRule>
  </conditionalFormatting>
  <conditionalFormatting sqref="K676">
    <cfRule type="containsText" dxfId="456" priority="7177" operator="containsText" text="URGENTE">
      <formula>NOT(ISERROR(SEARCH(("URGENTE"),(K676))))</formula>
    </cfRule>
  </conditionalFormatting>
  <conditionalFormatting sqref="K676">
    <cfRule type="containsText" dxfId="455" priority="7178" operator="containsText" text="URGENTE">
      <formula>NOT(ISERROR(SEARCH(("URGENTE"),(K676))))</formula>
    </cfRule>
  </conditionalFormatting>
  <conditionalFormatting sqref="K676">
    <cfRule type="containsText" dxfId="454" priority="7179" operator="containsText" text="ENCERRADO">
      <formula>NOT(ISERROR(SEARCH(("ENCERRADO"),(K676))))</formula>
    </cfRule>
  </conditionalFormatting>
  <conditionalFormatting sqref="K676">
    <cfRule type="containsText" dxfId="453" priority="7180" operator="containsText" text="PROVIDÊNCIAS">
      <formula>NOT(ISERROR(SEARCH(("PROVIDÊNCIAS"),(K676))))</formula>
    </cfRule>
  </conditionalFormatting>
  <conditionalFormatting sqref="K676">
    <cfRule type="containsText" dxfId="452" priority="7181" operator="containsText" text="URGENTE">
      <formula>NOT(ISERROR(SEARCH(("URGENTE"),(K676))))</formula>
    </cfRule>
  </conditionalFormatting>
  <conditionalFormatting sqref="K676">
    <cfRule type="containsText" dxfId="451" priority="7182" operator="containsText" text="VIGENTE">
      <formula>NOT(ISERROR(SEARCH(("VIGENTE"),(K676))))</formula>
    </cfRule>
  </conditionalFormatting>
  <conditionalFormatting sqref="K780:K781">
    <cfRule type="containsText" dxfId="450" priority="7183" operator="containsText" text="VIGENTE">
      <formula>NOT(ISERROR(SEARCH(("VIGENTE"),(K780))))</formula>
    </cfRule>
  </conditionalFormatting>
  <conditionalFormatting sqref="K780:K781">
    <cfRule type="containsText" dxfId="449" priority="7184" operator="containsText" text="URGENTE">
      <formula>NOT(ISERROR(SEARCH(("URGENTE"),(K780))))</formula>
    </cfRule>
  </conditionalFormatting>
  <conditionalFormatting sqref="K780:K781">
    <cfRule type="containsText" dxfId="448" priority="7185" operator="containsText" text="PROVIDÊNCIAS">
      <formula>NOT(ISERROR(SEARCH(("PROVIDÊNCIAS"),(K780))))</formula>
    </cfRule>
  </conditionalFormatting>
  <conditionalFormatting sqref="K780:K781">
    <cfRule type="containsText" dxfId="447" priority="7186" operator="containsText" text="ENCERRADO">
      <formula>NOT(ISERROR(SEARCH(("ENCERRADO"),(K780))))</formula>
    </cfRule>
  </conditionalFormatting>
  <conditionalFormatting sqref="K780:K781">
    <cfRule type="containsText" dxfId="446" priority="7187" operator="containsText" text="URGENTE">
      <formula>NOT(ISERROR(SEARCH(("URGENTE"),(K780))))</formula>
    </cfRule>
  </conditionalFormatting>
  <conditionalFormatting sqref="K780:K781">
    <cfRule type="containsText" dxfId="445" priority="7188" operator="containsText" text="URGENTE">
      <formula>NOT(ISERROR(SEARCH(("URGENTE"),(K780))))</formula>
    </cfRule>
  </conditionalFormatting>
  <conditionalFormatting sqref="K780:K781">
    <cfRule type="containsText" dxfId="444" priority="7189" operator="containsText" text="URGENTE">
      <formula>NOT(ISERROR(SEARCH(("URGENTE"),(K780))))</formula>
    </cfRule>
  </conditionalFormatting>
  <conditionalFormatting sqref="K780:K781">
    <cfRule type="notContainsBlanks" dxfId="443" priority="7190">
      <formula>LEN(TRIM(K780))&gt;0</formula>
    </cfRule>
  </conditionalFormatting>
  <conditionalFormatting sqref="K686">
    <cfRule type="containsText" dxfId="442" priority="7191" operator="containsText" text="URGENTE">
      <formula>NOT(ISERROR(SEARCH(("URGENTE"),(K686))))</formula>
    </cfRule>
  </conditionalFormatting>
  <conditionalFormatting sqref="K686">
    <cfRule type="containsText" dxfId="441" priority="7192" operator="containsText" text="URGENTE">
      <formula>NOT(ISERROR(SEARCH(("URGENTE"),(K686))))</formula>
    </cfRule>
  </conditionalFormatting>
  <conditionalFormatting sqref="K686">
    <cfRule type="containsText" dxfId="440" priority="7193" operator="containsText" text="URGENTE">
      <formula>NOT(ISERROR(SEARCH(("URGENTE"),(K686))))</formula>
    </cfRule>
  </conditionalFormatting>
  <conditionalFormatting sqref="K686">
    <cfRule type="containsText" dxfId="439" priority="7194" operator="containsText" text="ENCERRADO">
      <formula>NOT(ISERROR(SEARCH(("ENCERRADO"),(K686))))</formula>
    </cfRule>
  </conditionalFormatting>
  <conditionalFormatting sqref="K686">
    <cfRule type="containsText" dxfId="438" priority="7195" operator="containsText" text="PROVIDÊNCIAS">
      <formula>NOT(ISERROR(SEARCH(("PROVIDÊNCIAS"),(K686))))</formula>
    </cfRule>
  </conditionalFormatting>
  <conditionalFormatting sqref="K686">
    <cfRule type="containsText" dxfId="437" priority="7196" operator="containsText" text="URGENTE">
      <formula>NOT(ISERROR(SEARCH(("URGENTE"),(K686))))</formula>
    </cfRule>
  </conditionalFormatting>
  <conditionalFormatting sqref="K686">
    <cfRule type="containsText" dxfId="436" priority="7197" operator="containsText" text="VIGENTE">
      <formula>NOT(ISERROR(SEARCH(("VIGENTE"),(K686))))</formula>
    </cfRule>
  </conditionalFormatting>
  <conditionalFormatting sqref="K645:K646">
    <cfRule type="containsText" dxfId="435" priority="7198" operator="containsText" text="VIGENTE">
      <formula>NOT(ISERROR(SEARCH(("VIGENTE"),(K645))))</formula>
    </cfRule>
  </conditionalFormatting>
  <conditionalFormatting sqref="K645:K646">
    <cfRule type="containsText" dxfId="434" priority="7199" operator="containsText" text="URGENTE">
      <formula>NOT(ISERROR(SEARCH(("URGENTE"),(K645))))</formula>
    </cfRule>
  </conditionalFormatting>
  <conditionalFormatting sqref="K645:K646">
    <cfRule type="containsText" dxfId="433" priority="7200" operator="containsText" text="PROVIDÊNCIAS">
      <formula>NOT(ISERROR(SEARCH(("PROVIDÊNCIAS"),(K645))))</formula>
    </cfRule>
  </conditionalFormatting>
  <conditionalFormatting sqref="K645:K646">
    <cfRule type="containsText" dxfId="432" priority="7201" operator="containsText" text="ENCERRADO">
      <formula>NOT(ISERROR(SEARCH(("ENCERRADO"),(K645))))</formula>
    </cfRule>
  </conditionalFormatting>
  <conditionalFormatting sqref="K645:K646">
    <cfRule type="containsText" dxfId="431" priority="7202" operator="containsText" text="URGENTE">
      <formula>NOT(ISERROR(SEARCH(("URGENTE"),(K645))))</formula>
    </cfRule>
  </conditionalFormatting>
  <conditionalFormatting sqref="K645:K646">
    <cfRule type="containsText" dxfId="430" priority="7203" operator="containsText" text="URGENTE">
      <formula>NOT(ISERROR(SEARCH(("URGENTE"),(K645))))</formula>
    </cfRule>
  </conditionalFormatting>
  <conditionalFormatting sqref="K645:K646">
    <cfRule type="containsText" dxfId="429" priority="7204" operator="containsText" text="URGENTE">
      <formula>NOT(ISERROR(SEARCH(("URGENTE"),(K645))))</formula>
    </cfRule>
  </conditionalFormatting>
  <conditionalFormatting sqref="K684:K685">
    <cfRule type="containsText" dxfId="428" priority="7205" operator="containsText" text="VIGENTE">
      <formula>NOT(ISERROR(SEARCH(("VIGENTE"),(K684))))</formula>
    </cfRule>
  </conditionalFormatting>
  <conditionalFormatting sqref="K684:K685">
    <cfRule type="containsText" dxfId="427" priority="7206" operator="containsText" text="URGENTE">
      <formula>NOT(ISERROR(SEARCH(("URGENTE"),(K684))))</formula>
    </cfRule>
  </conditionalFormatting>
  <conditionalFormatting sqref="K684:K685">
    <cfRule type="containsText" dxfId="426" priority="7207" operator="containsText" text="PROVIDÊNCIAS">
      <formula>NOT(ISERROR(SEARCH(("PROVIDÊNCIAS"),(K684))))</formula>
    </cfRule>
  </conditionalFormatting>
  <conditionalFormatting sqref="K684:K685">
    <cfRule type="containsText" dxfId="425" priority="7208" operator="containsText" text="ENCERRADO">
      <formula>NOT(ISERROR(SEARCH(("ENCERRADO"),(K684))))</formula>
    </cfRule>
  </conditionalFormatting>
  <conditionalFormatting sqref="K684:K685">
    <cfRule type="containsText" dxfId="424" priority="7209" operator="containsText" text="URGENTE">
      <formula>NOT(ISERROR(SEARCH(("URGENTE"),(K684))))</formula>
    </cfRule>
  </conditionalFormatting>
  <conditionalFormatting sqref="K684:K685">
    <cfRule type="containsText" dxfId="423" priority="7210" operator="containsText" text="URGENTE">
      <formula>NOT(ISERROR(SEARCH(("URGENTE"),(K684))))</formula>
    </cfRule>
  </conditionalFormatting>
  <conditionalFormatting sqref="K684:K685">
    <cfRule type="containsText" dxfId="422" priority="7211" operator="containsText" text="URGENTE">
      <formula>NOT(ISERROR(SEARCH(("URGENTE"),(K684))))</formula>
    </cfRule>
  </conditionalFormatting>
  <conditionalFormatting sqref="K772">
    <cfRule type="containsText" dxfId="421" priority="7212" operator="containsText" text="VIGENTE">
      <formula>NOT(ISERROR(SEARCH(("VIGENTE"),(K772))))</formula>
    </cfRule>
  </conditionalFormatting>
  <conditionalFormatting sqref="K772">
    <cfRule type="containsText" dxfId="420" priority="7213" operator="containsText" text="URGENTE">
      <formula>NOT(ISERROR(SEARCH(("URGENTE"),(K772))))</formula>
    </cfRule>
  </conditionalFormatting>
  <conditionalFormatting sqref="K772">
    <cfRule type="containsText" dxfId="419" priority="7214" operator="containsText" text="PROVIDÊNCIAS">
      <formula>NOT(ISERROR(SEARCH(("PROVIDÊNCIAS"),(K772))))</formula>
    </cfRule>
  </conditionalFormatting>
  <conditionalFormatting sqref="K772">
    <cfRule type="containsText" dxfId="418" priority="7215" operator="containsText" text="ENCERRADO">
      <formula>NOT(ISERROR(SEARCH(("ENCERRADO"),(K772))))</formula>
    </cfRule>
  </conditionalFormatting>
  <conditionalFormatting sqref="K772">
    <cfRule type="containsText" dxfId="417" priority="7216" operator="containsText" text="URGENTE">
      <formula>NOT(ISERROR(SEARCH(("URGENTE"),(K772))))</formula>
    </cfRule>
  </conditionalFormatting>
  <conditionalFormatting sqref="K772">
    <cfRule type="containsText" dxfId="416" priority="7217" operator="containsText" text="URGENTE">
      <formula>NOT(ISERROR(SEARCH(("URGENTE"),(K772))))</formula>
    </cfRule>
  </conditionalFormatting>
  <conditionalFormatting sqref="K772">
    <cfRule type="containsText" dxfId="415" priority="7218" operator="containsText" text="URGENTE">
      <formula>NOT(ISERROR(SEARCH(("URGENTE"),(K772))))</formula>
    </cfRule>
  </conditionalFormatting>
  <conditionalFormatting sqref="K603:K604">
    <cfRule type="containsText" dxfId="414" priority="7219" operator="containsText" text="URGENTE">
      <formula>NOT(ISERROR(SEARCH(("URGENTE"),(K603))))</formula>
    </cfRule>
  </conditionalFormatting>
  <conditionalFormatting sqref="K603:K604">
    <cfRule type="containsText" dxfId="413" priority="7220" operator="containsText" text="URGENTE">
      <formula>NOT(ISERROR(SEARCH(("URGENTE"),(K603))))</formula>
    </cfRule>
  </conditionalFormatting>
  <conditionalFormatting sqref="K603:K604">
    <cfRule type="containsText" dxfId="412" priority="7221" operator="containsText" text="URGENTE">
      <formula>NOT(ISERROR(SEARCH(("URGENTE"),(K603))))</formula>
    </cfRule>
  </conditionalFormatting>
  <conditionalFormatting sqref="K603:K604">
    <cfRule type="containsText" dxfId="411" priority="7222" operator="containsText" text="ENCERRADO">
      <formula>NOT(ISERROR(SEARCH(("ENCERRADO"),(K603))))</formula>
    </cfRule>
  </conditionalFormatting>
  <conditionalFormatting sqref="K603:K604">
    <cfRule type="containsText" dxfId="410" priority="7223" operator="containsText" text="PROVIDÊNCIAS">
      <formula>NOT(ISERROR(SEARCH(("PROVIDÊNCIAS"),(K603))))</formula>
    </cfRule>
  </conditionalFormatting>
  <conditionalFormatting sqref="K603:K604">
    <cfRule type="containsText" dxfId="409" priority="7224" operator="containsText" text="URGENTE">
      <formula>NOT(ISERROR(SEARCH(("URGENTE"),(K603))))</formula>
    </cfRule>
  </conditionalFormatting>
  <conditionalFormatting sqref="K603:K604">
    <cfRule type="containsText" dxfId="408" priority="7225" operator="containsText" text="VIGENTE">
      <formula>NOT(ISERROR(SEARCH(("VIGENTE"),(K603))))</formula>
    </cfRule>
  </conditionalFormatting>
  <conditionalFormatting sqref="K411">
    <cfRule type="containsText" dxfId="407" priority="7226" operator="containsText" text="URGENTE">
      <formula>NOT(ISERROR(SEARCH(("URGENTE"),(K411))))</formula>
    </cfRule>
  </conditionalFormatting>
  <conditionalFormatting sqref="K411">
    <cfRule type="containsText" dxfId="406" priority="7227" operator="containsText" text="URGENTE">
      <formula>NOT(ISERROR(SEARCH(("URGENTE"),(K411))))</formula>
    </cfRule>
  </conditionalFormatting>
  <conditionalFormatting sqref="K411">
    <cfRule type="containsText" dxfId="405" priority="7228" operator="containsText" text="URGENTE">
      <formula>NOT(ISERROR(SEARCH(("URGENTE"),(K411))))</formula>
    </cfRule>
  </conditionalFormatting>
  <conditionalFormatting sqref="K411">
    <cfRule type="containsText" dxfId="404" priority="7229" operator="containsText" text="ENCERRADO">
      <formula>NOT(ISERROR(SEARCH(("ENCERRADO"),(K411))))</formula>
    </cfRule>
  </conditionalFormatting>
  <conditionalFormatting sqref="K411">
    <cfRule type="containsText" dxfId="403" priority="7230" operator="containsText" text="PROVIDÊNCIAS">
      <formula>NOT(ISERROR(SEARCH(("PROVIDÊNCIAS"),(K411))))</formula>
    </cfRule>
  </conditionalFormatting>
  <conditionalFormatting sqref="K411">
    <cfRule type="containsText" dxfId="402" priority="7231" operator="containsText" text="URGENTE">
      <formula>NOT(ISERROR(SEARCH(("URGENTE"),(K411))))</formula>
    </cfRule>
  </conditionalFormatting>
  <conditionalFormatting sqref="K411">
    <cfRule type="containsText" dxfId="401" priority="7232" operator="containsText" text="VIGENTE">
      <formula>NOT(ISERROR(SEARCH(("VIGENTE"),(K411))))</formula>
    </cfRule>
  </conditionalFormatting>
  <conditionalFormatting sqref="K515:K516">
    <cfRule type="containsText" dxfId="400" priority="7233" operator="containsText" text="VIGENTE">
      <formula>NOT(ISERROR(SEARCH(("VIGENTE"),(K515))))</formula>
    </cfRule>
  </conditionalFormatting>
  <conditionalFormatting sqref="K515:K516">
    <cfRule type="containsText" dxfId="399" priority="7234" operator="containsText" text="URGENTE">
      <formula>NOT(ISERROR(SEARCH(("URGENTE"),(K515))))</formula>
    </cfRule>
  </conditionalFormatting>
  <conditionalFormatting sqref="K515:K516">
    <cfRule type="containsText" dxfId="398" priority="7235" operator="containsText" text="PROVIDÊNCIAS">
      <formula>NOT(ISERROR(SEARCH(("PROVIDÊNCIAS"),(K515))))</formula>
    </cfRule>
  </conditionalFormatting>
  <conditionalFormatting sqref="K515:K516">
    <cfRule type="containsText" dxfId="397" priority="7236" operator="containsText" text="ENCERRADO">
      <formula>NOT(ISERROR(SEARCH(("ENCERRADO"),(K515))))</formula>
    </cfRule>
  </conditionalFormatting>
  <conditionalFormatting sqref="K515:K516">
    <cfRule type="containsText" dxfId="396" priority="7237" operator="containsText" text="URGENTE">
      <formula>NOT(ISERROR(SEARCH(("URGENTE"),(K515))))</formula>
    </cfRule>
  </conditionalFormatting>
  <conditionalFormatting sqref="K515:K516">
    <cfRule type="containsText" dxfId="395" priority="7238" operator="containsText" text="URGENTE">
      <formula>NOT(ISERROR(SEARCH(("URGENTE"),(K515))))</formula>
    </cfRule>
  </conditionalFormatting>
  <conditionalFormatting sqref="K515:K516">
    <cfRule type="containsText" dxfId="394" priority="7239" operator="containsText" text="URGENTE">
      <formula>NOT(ISERROR(SEARCH(("URGENTE"),(K515))))</formula>
    </cfRule>
  </conditionalFormatting>
  <conditionalFormatting sqref="K597:K598">
    <cfRule type="containsText" dxfId="393" priority="7240" operator="containsText" text="VIGENTE">
      <formula>NOT(ISERROR(SEARCH(("VIGENTE"),(K597))))</formula>
    </cfRule>
  </conditionalFormatting>
  <conditionalFormatting sqref="K597:K598">
    <cfRule type="containsText" dxfId="392" priority="7241" operator="containsText" text="URGENTE">
      <formula>NOT(ISERROR(SEARCH(("URGENTE"),(K597))))</formula>
    </cfRule>
  </conditionalFormatting>
  <conditionalFormatting sqref="K597:K598">
    <cfRule type="containsText" dxfId="391" priority="7242" operator="containsText" text="PROVIDÊNCIAS">
      <formula>NOT(ISERROR(SEARCH(("PROVIDÊNCIAS"),(K597))))</formula>
    </cfRule>
  </conditionalFormatting>
  <conditionalFormatting sqref="K597:K598">
    <cfRule type="containsText" dxfId="390" priority="7243" operator="containsText" text="ENCERRADO">
      <formula>NOT(ISERROR(SEARCH(("ENCERRADO"),(K597))))</formula>
    </cfRule>
  </conditionalFormatting>
  <conditionalFormatting sqref="K597:K598">
    <cfRule type="containsText" dxfId="389" priority="7244" operator="containsText" text="URGENTE">
      <formula>NOT(ISERROR(SEARCH(("URGENTE"),(K597))))</formula>
    </cfRule>
  </conditionalFormatting>
  <conditionalFormatting sqref="K597:K598">
    <cfRule type="containsText" dxfId="388" priority="7245" operator="containsText" text="URGENTE">
      <formula>NOT(ISERROR(SEARCH(("URGENTE"),(K597))))</formula>
    </cfRule>
  </conditionalFormatting>
  <conditionalFormatting sqref="K597:K598">
    <cfRule type="containsText" dxfId="387" priority="7246" operator="containsText" text="URGENTE">
      <formula>NOT(ISERROR(SEARCH(("URGENTE"),(K597))))</formula>
    </cfRule>
  </conditionalFormatting>
  <conditionalFormatting sqref="K589">
    <cfRule type="containsText" dxfId="386" priority="7247" operator="containsText" text="URGENTE">
      <formula>NOT(ISERROR(SEARCH(("URGENTE"),(K589))))</formula>
    </cfRule>
  </conditionalFormatting>
  <conditionalFormatting sqref="K589">
    <cfRule type="containsText" dxfId="385" priority="7248" operator="containsText" text="URGENTE">
      <formula>NOT(ISERROR(SEARCH(("URGENTE"),(K589))))</formula>
    </cfRule>
  </conditionalFormatting>
  <conditionalFormatting sqref="K589">
    <cfRule type="containsText" dxfId="384" priority="7249" operator="containsText" text="URGENTE">
      <formula>NOT(ISERROR(SEARCH(("URGENTE"),(K589))))</formula>
    </cfRule>
  </conditionalFormatting>
  <conditionalFormatting sqref="K589">
    <cfRule type="containsText" dxfId="383" priority="7250" operator="containsText" text="ENCERRADO">
      <formula>NOT(ISERROR(SEARCH(("ENCERRADO"),(K589))))</formula>
    </cfRule>
  </conditionalFormatting>
  <conditionalFormatting sqref="K589">
    <cfRule type="containsText" dxfId="382" priority="7251" operator="containsText" text="PROVIDÊNCIAS">
      <formula>NOT(ISERROR(SEARCH(("PROVIDÊNCIAS"),(K589))))</formula>
    </cfRule>
  </conditionalFormatting>
  <conditionalFormatting sqref="K589">
    <cfRule type="containsText" dxfId="381" priority="7252" operator="containsText" text="URGENTE">
      <formula>NOT(ISERROR(SEARCH(("URGENTE"),(K589))))</formula>
    </cfRule>
  </conditionalFormatting>
  <conditionalFormatting sqref="K589">
    <cfRule type="containsText" dxfId="380" priority="7253" operator="containsText" text="VIGENTE">
      <formula>NOT(ISERROR(SEARCH(("VIGENTE"),(K589))))</formula>
    </cfRule>
  </conditionalFormatting>
  <conditionalFormatting sqref="K534:K535">
    <cfRule type="containsText" dxfId="379" priority="7254" operator="containsText" text="URGENTE">
      <formula>NOT(ISERROR(SEARCH(("URGENTE"),(K534))))</formula>
    </cfRule>
  </conditionalFormatting>
  <conditionalFormatting sqref="K534:K535">
    <cfRule type="containsText" dxfId="378" priority="7255" operator="containsText" text="URGENTE">
      <formula>NOT(ISERROR(SEARCH(("URGENTE"),(K534))))</formula>
    </cfRule>
  </conditionalFormatting>
  <conditionalFormatting sqref="K534:K535">
    <cfRule type="containsText" dxfId="377" priority="7256" operator="containsText" text="URGENTE">
      <formula>NOT(ISERROR(SEARCH(("URGENTE"),(K534))))</formula>
    </cfRule>
  </conditionalFormatting>
  <conditionalFormatting sqref="K534:K535">
    <cfRule type="containsText" dxfId="376" priority="7257" operator="containsText" text="ENCERRADO">
      <formula>NOT(ISERROR(SEARCH(("ENCERRADO"),(K534))))</formula>
    </cfRule>
  </conditionalFormatting>
  <conditionalFormatting sqref="K534:K535">
    <cfRule type="containsText" dxfId="375" priority="7258" operator="containsText" text="PROVIDÊNCIAS">
      <formula>NOT(ISERROR(SEARCH(("PROVIDÊNCIAS"),(K534))))</formula>
    </cfRule>
  </conditionalFormatting>
  <conditionalFormatting sqref="K534:K535">
    <cfRule type="containsText" dxfId="374" priority="7259" operator="containsText" text="URGENTE">
      <formula>NOT(ISERROR(SEARCH(("URGENTE"),(K534))))</formula>
    </cfRule>
  </conditionalFormatting>
  <conditionalFormatting sqref="K534:K535">
    <cfRule type="containsText" dxfId="373" priority="7260" operator="containsText" text="VIGENTE">
      <formula>NOT(ISERROR(SEARCH(("VIGENTE"),(K534))))</formula>
    </cfRule>
  </conditionalFormatting>
  <conditionalFormatting sqref="K511">
    <cfRule type="containsText" dxfId="372" priority="7261" operator="containsText" text="VIGENTE">
      <formula>NOT(ISERROR(SEARCH(("VIGENTE"),(K511))))</formula>
    </cfRule>
  </conditionalFormatting>
  <conditionalFormatting sqref="K511">
    <cfRule type="containsText" dxfId="371" priority="7262" operator="containsText" text="URGENTE">
      <formula>NOT(ISERROR(SEARCH(("URGENTE"),(K511))))</formula>
    </cfRule>
  </conditionalFormatting>
  <conditionalFormatting sqref="K511">
    <cfRule type="containsText" dxfId="370" priority="7263" operator="containsText" text="PROVIDÊNCIAS">
      <formula>NOT(ISERROR(SEARCH(("PROVIDÊNCIAS"),(K511))))</formula>
    </cfRule>
  </conditionalFormatting>
  <conditionalFormatting sqref="K511">
    <cfRule type="containsText" dxfId="369" priority="7264" operator="containsText" text="ENCERRADO">
      <formula>NOT(ISERROR(SEARCH(("ENCERRADO"),(K511))))</formula>
    </cfRule>
  </conditionalFormatting>
  <conditionalFormatting sqref="K511">
    <cfRule type="containsText" dxfId="368" priority="7265" operator="containsText" text="URGENTE">
      <formula>NOT(ISERROR(SEARCH(("URGENTE"),(K511))))</formula>
    </cfRule>
  </conditionalFormatting>
  <conditionalFormatting sqref="K511">
    <cfRule type="containsText" dxfId="367" priority="7266" operator="containsText" text="URGENTE">
      <formula>NOT(ISERROR(SEARCH(("URGENTE"),(K511))))</formula>
    </cfRule>
  </conditionalFormatting>
  <conditionalFormatting sqref="K511">
    <cfRule type="containsText" dxfId="366" priority="7267" operator="containsText" text="URGENTE">
      <formula>NOT(ISERROR(SEARCH(("URGENTE"),(K511))))</formula>
    </cfRule>
  </conditionalFormatting>
  <conditionalFormatting sqref="K593">
    <cfRule type="containsText" dxfId="365" priority="7268" operator="containsText" text="VIGENTE">
      <formula>NOT(ISERROR(SEARCH(("VIGENTE"),(K593))))</formula>
    </cfRule>
  </conditionalFormatting>
  <conditionalFormatting sqref="K593">
    <cfRule type="containsText" dxfId="364" priority="7269" operator="containsText" text="URGENTE">
      <formula>NOT(ISERROR(SEARCH(("URGENTE"),(K593))))</formula>
    </cfRule>
  </conditionalFormatting>
  <conditionalFormatting sqref="K593">
    <cfRule type="containsText" dxfId="363" priority="7270" operator="containsText" text="PROVIDÊNCIAS">
      <formula>NOT(ISERROR(SEARCH(("PROVIDÊNCIAS"),(K593))))</formula>
    </cfRule>
  </conditionalFormatting>
  <conditionalFormatting sqref="K593">
    <cfRule type="containsText" dxfId="362" priority="7271" operator="containsText" text="ENCERRADO">
      <formula>NOT(ISERROR(SEARCH(("ENCERRADO"),(K593))))</formula>
    </cfRule>
  </conditionalFormatting>
  <conditionalFormatting sqref="K593">
    <cfRule type="containsText" dxfId="361" priority="7272" operator="containsText" text="URGENTE">
      <formula>NOT(ISERROR(SEARCH(("URGENTE"),(K593))))</formula>
    </cfRule>
  </conditionalFormatting>
  <conditionalFormatting sqref="K593">
    <cfRule type="containsText" dxfId="360" priority="7273" operator="containsText" text="URGENTE">
      <formula>NOT(ISERROR(SEARCH(("URGENTE"),(K593))))</formula>
    </cfRule>
  </conditionalFormatting>
  <conditionalFormatting sqref="K593">
    <cfRule type="containsText" dxfId="359" priority="7274" operator="containsText" text="URGENTE">
      <formula>NOT(ISERROR(SEARCH(("URGENTE"),(K593))))</formula>
    </cfRule>
  </conditionalFormatting>
  <conditionalFormatting sqref="K592">
    <cfRule type="containsText" dxfId="358" priority="7275" operator="containsText" text="VIGENTE">
      <formula>NOT(ISERROR(SEARCH(("VIGENTE"),(K592))))</formula>
    </cfRule>
  </conditionalFormatting>
  <conditionalFormatting sqref="K592">
    <cfRule type="containsText" dxfId="357" priority="7276" operator="containsText" text="URGENTE">
      <formula>NOT(ISERROR(SEARCH(("URGENTE"),(K592))))</formula>
    </cfRule>
  </conditionalFormatting>
  <conditionalFormatting sqref="K592">
    <cfRule type="containsText" dxfId="356" priority="7277" operator="containsText" text="PROVIDÊNCIAS">
      <formula>NOT(ISERROR(SEARCH(("PROVIDÊNCIAS"),(K592))))</formula>
    </cfRule>
  </conditionalFormatting>
  <conditionalFormatting sqref="K592">
    <cfRule type="containsText" dxfId="355" priority="7278" operator="containsText" text="ENCERRADO">
      <formula>NOT(ISERROR(SEARCH(("ENCERRADO"),(K592))))</formula>
    </cfRule>
  </conditionalFormatting>
  <conditionalFormatting sqref="K592">
    <cfRule type="containsText" dxfId="354" priority="7279" operator="containsText" text="URGENTE">
      <formula>NOT(ISERROR(SEARCH(("URGENTE"),(K592))))</formula>
    </cfRule>
  </conditionalFormatting>
  <conditionalFormatting sqref="K592">
    <cfRule type="containsText" dxfId="353" priority="7280" operator="containsText" text="URGENTE">
      <formula>NOT(ISERROR(SEARCH(("URGENTE"),(K592))))</formula>
    </cfRule>
  </conditionalFormatting>
  <conditionalFormatting sqref="K592">
    <cfRule type="containsText" dxfId="352" priority="7281" operator="containsText" text="URGENTE">
      <formula>NOT(ISERROR(SEARCH(("URGENTE"),(K592))))</formula>
    </cfRule>
  </conditionalFormatting>
  <conditionalFormatting sqref="K349">
    <cfRule type="containsText" dxfId="351" priority="7282" operator="containsText" text="VIGENTE">
      <formula>NOT(ISERROR(SEARCH(("VIGENTE"),(K349))))</formula>
    </cfRule>
  </conditionalFormatting>
  <conditionalFormatting sqref="K349">
    <cfRule type="containsText" dxfId="350" priority="7283" operator="containsText" text="URGENTE">
      <formula>NOT(ISERROR(SEARCH(("URGENTE"),(K349))))</formula>
    </cfRule>
  </conditionalFormatting>
  <conditionalFormatting sqref="K349">
    <cfRule type="containsText" dxfId="349" priority="7284" operator="containsText" text="PROVIDÊNCIAS">
      <formula>NOT(ISERROR(SEARCH(("PROVIDÊNCIAS"),(K349))))</formula>
    </cfRule>
  </conditionalFormatting>
  <conditionalFormatting sqref="K349">
    <cfRule type="containsText" dxfId="348" priority="7285" operator="containsText" text="ENCERRADO">
      <formula>NOT(ISERROR(SEARCH(("ENCERRADO"),(K349))))</formula>
    </cfRule>
  </conditionalFormatting>
  <conditionalFormatting sqref="K349">
    <cfRule type="containsText" dxfId="347" priority="7286" operator="containsText" text="URGENTE">
      <formula>NOT(ISERROR(SEARCH(("URGENTE"),(K349))))</formula>
    </cfRule>
  </conditionalFormatting>
  <conditionalFormatting sqref="K349">
    <cfRule type="containsText" dxfId="346" priority="7287" operator="containsText" text="URGENTE">
      <formula>NOT(ISERROR(SEARCH(("URGENTE"),(K349))))</formula>
    </cfRule>
  </conditionalFormatting>
  <conditionalFormatting sqref="K349">
    <cfRule type="containsText" dxfId="345" priority="7288" operator="containsText" text="URGENTE">
      <formula>NOT(ISERROR(SEARCH(("URGENTE"),(K349))))</formula>
    </cfRule>
  </conditionalFormatting>
  <conditionalFormatting sqref="K798">
    <cfRule type="notContainsBlanks" dxfId="344" priority="7289">
      <formula>LEN(TRIM(K798))&gt;0</formula>
    </cfRule>
  </conditionalFormatting>
  <conditionalFormatting sqref="K798">
    <cfRule type="containsText" dxfId="343" priority="7290" operator="containsText" text="VIGENTE">
      <formula>NOT(ISERROR(SEARCH(("VIGENTE"),(K798))))</formula>
    </cfRule>
  </conditionalFormatting>
  <conditionalFormatting sqref="K798">
    <cfRule type="containsText" dxfId="342" priority="7291" operator="containsText" text="URGENTE">
      <formula>NOT(ISERROR(SEARCH(("URGENTE"),(K798))))</formula>
    </cfRule>
  </conditionalFormatting>
  <conditionalFormatting sqref="K798">
    <cfRule type="containsText" dxfId="341" priority="7292" operator="containsText" text="PROVIDÊNCIAS">
      <formula>NOT(ISERROR(SEARCH(("PROVIDÊNCIAS"),(K798))))</formula>
    </cfRule>
  </conditionalFormatting>
  <conditionalFormatting sqref="K798">
    <cfRule type="containsText" dxfId="340" priority="7293" operator="containsText" text="ENCERRADO">
      <formula>NOT(ISERROR(SEARCH(("ENCERRADO"),(K798))))</formula>
    </cfRule>
  </conditionalFormatting>
  <conditionalFormatting sqref="K798">
    <cfRule type="containsText" dxfId="339" priority="7294" operator="containsText" text="URGENTE">
      <formula>NOT(ISERROR(SEARCH(("URGENTE"),(K798))))</formula>
    </cfRule>
  </conditionalFormatting>
  <conditionalFormatting sqref="K798">
    <cfRule type="containsText" dxfId="338" priority="7295" operator="containsText" text="URGENTE">
      <formula>NOT(ISERROR(SEARCH(("URGENTE"),(K798))))</formula>
    </cfRule>
  </conditionalFormatting>
  <conditionalFormatting sqref="K798">
    <cfRule type="containsText" dxfId="337" priority="7296" operator="containsText" text="URGENTE">
      <formula>NOT(ISERROR(SEARCH(("URGENTE"),(K798))))</formula>
    </cfRule>
  </conditionalFormatting>
  <conditionalFormatting sqref="K429">
    <cfRule type="containsText" dxfId="336" priority="7297" operator="containsText" text="VIGENTE">
      <formula>NOT(ISERROR(SEARCH(("VIGENTE"),(K429))))</formula>
    </cfRule>
  </conditionalFormatting>
  <conditionalFormatting sqref="K429">
    <cfRule type="containsText" dxfId="335" priority="7298" operator="containsText" text="URGENTE">
      <formula>NOT(ISERROR(SEARCH(("URGENTE"),(K429))))</formula>
    </cfRule>
  </conditionalFormatting>
  <conditionalFormatting sqref="K429">
    <cfRule type="containsText" dxfId="334" priority="7299" operator="containsText" text="PROVIDÊNCIAS">
      <formula>NOT(ISERROR(SEARCH(("PROVIDÊNCIAS"),(K429))))</formula>
    </cfRule>
  </conditionalFormatting>
  <conditionalFormatting sqref="K429">
    <cfRule type="containsText" dxfId="333" priority="7300" operator="containsText" text="ENCERRADO">
      <formula>NOT(ISERROR(SEARCH(("ENCERRADO"),(K429))))</formula>
    </cfRule>
  </conditionalFormatting>
  <conditionalFormatting sqref="K429">
    <cfRule type="containsText" dxfId="332" priority="7301" operator="containsText" text="URGENTE">
      <formula>NOT(ISERROR(SEARCH(("URGENTE"),(K429))))</formula>
    </cfRule>
  </conditionalFormatting>
  <conditionalFormatting sqref="K429">
    <cfRule type="containsText" dxfId="331" priority="7302" operator="containsText" text="URGENTE">
      <formula>NOT(ISERROR(SEARCH(("URGENTE"),(K429))))</formula>
    </cfRule>
  </conditionalFormatting>
  <conditionalFormatting sqref="K429">
    <cfRule type="containsText" dxfId="330" priority="7303" operator="containsText" text="URGENTE">
      <formula>NOT(ISERROR(SEARCH(("URGENTE"),(K429))))</formula>
    </cfRule>
  </conditionalFormatting>
  <conditionalFormatting sqref="K766">
    <cfRule type="containsText" dxfId="329" priority="7304" operator="containsText" text="URGENTE">
      <formula>NOT(ISERROR(SEARCH(("URGENTE"),(K766))))</formula>
    </cfRule>
  </conditionalFormatting>
  <conditionalFormatting sqref="K766">
    <cfRule type="containsText" dxfId="328" priority="7305" operator="containsText" text="URGENTE">
      <formula>NOT(ISERROR(SEARCH(("URGENTE"),(K766))))</formula>
    </cfRule>
  </conditionalFormatting>
  <conditionalFormatting sqref="K766">
    <cfRule type="containsText" dxfId="327" priority="7306" operator="containsText" text="URGENTE">
      <formula>NOT(ISERROR(SEARCH(("URGENTE"),(K766))))</formula>
    </cfRule>
  </conditionalFormatting>
  <conditionalFormatting sqref="K766">
    <cfRule type="containsText" dxfId="326" priority="7307" operator="containsText" text="ENCERRADO">
      <formula>NOT(ISERROR(SEARCH(("ENCERRADO"),(K766))))</formula>
    </cfRule>
  </conditionalFormatting>
  <conditionalFormatting sqref="K766">
    <cfRule type="containsText" dxfId="325" priority="7308" operator="containsText" text="PROVIDÊNCIAS">
      <formula>NOT(ISERROR(SEARCH(("PROVIDÊNCIAS"),(K766))))</formula>
    </cfRule>
  </conditionalFormatting>
  <conditionalFormatting sqref="K766">
    <cfRule type="containsText" dxfId="324" priority="7309" operator="containsText" text="URGENTE">
      <formula>NOT(ISERROR(SEARCH(("URGENTE"),(K766))))</formula>
    </cfRule>
  </conditionalFormatting>
  <conditionalFormatting sqref="K766">
    <cfRule type="containsText" dxfId="323" priority="7310" operator="containsText" text="VIGENTE">
      <formula>NOT(ISERROR(SEARCH(("VIGENTE"),(K766))))</formula>
    </cfRule>
  </conditionalFormatting>
  <conditionalFormatting sqref="K764">
    <cfRule type="containsText" dxfId="322" priority="7311" operator="containsText" text="URGENTE">
      <formula>NOT(ISERROR(SEARCH(("URGENTE"),(K764))))</formula>
    </cfRule>
  </conditionalFormatting>
  <conditionalFormatting sqref="K764">
    <cfRule type="containsText" dxfId="321" priority="7312" operator="containsText" text="URGENTE">
      <formula>NOT(ISERROR(SEARCH(("URGENTE"),(K764))))</formula>
    </cfRule>
  </conditionalFormatting>
  <conditionalFormatting sqref="K764">
    <cfRule type="containsText" dxfId="320" priority="7313" operator="containsText" text="URGENTE">
      <formula>NOT(ISERROR(SEARCH(("URGENTE"),(K764))))</formula>
    </cfRule>
  </conditionalFormatting>
  <conditionalFormatting sqref="K764">
    <cfRule type="containsText" dxfId="319" priority="7314" operator="containsText" text="ENCERRADO">
      <formula>NOT(ISERROR(SEARCH(("ENCERRADO"),(K764))))</formula>
    </cfRule>
  </conditionalFormatting>
  <conditionalFormatting sqref="K764">
    <cfRule type="containsText" dxfId="318" priority="7315" operator="containsText" text="PROVIDÊNCIAS">
      <formula>NOT(ISERROR(SEARCH(("PROVIDÊNCIAS"),(K764))))</formula>
    </cfRule>
  </conditionalFormatting>
  <conditionalFormatting sqref="K764">
    <cfRule type="containsText" dxfId="317" priority="7316" operator="containsText" text="URGENTE">
      <formula>NOT(ISERROR(SEARCH(("URGENTE"),(K764))))</formula>
    </cfRule>
  </conditionalFormatting>
  <conditionalFormatting sqref="K764">
    <cfRule type="containsText" dxfId="316" priority="7317" operator="containsText" text="VIGENTE">
      <formula>NOT(ISERROR(SEARCH(("VIGENTE"),(K764))))</formula>
    </cfRule>
  </conditionalFormatting>
  <conditionalFormatting sqref="K552">
    <cfRule type="containsText" dxfId="315" priority="7318" operator="containsText" text="URGENTE">
      <formula>NOT(ISERROR(SEARCH(("URGENTE"),(K552))))</formula>
    </cfRule>
  </conditionalFormatting>
  <conditionalFormatting sqref="K552">
    <cfRule type="containsText" dxfId="314" priority="7319" operator="containsText" text="URGENTE">
      <formula>NOT(ISERROR(SEARCH(("URGENTE"),(K552))))</formula>
    </cfRule>
  </conditionalFormatting>
  <conditionalFormatting sqref="K552">
    <cfRule type="containsText" dxfId="313" priority="7320" operator="containsText" text="URGENTE">
      <formula>NOT(ISERROR(SEARCH(("URGENTE"),(K552))))</formula>
    </cfRule>
  </conditionalFormatting>
  <conditionalFormatting sqref="K552">
    <cfRule type="containsText" dxfId="312" priority="7321" operator="containsText" text="ENCERRADO">
      <formula>NOT(ISERROR(SEARCH(("ENCERRADO"),(K552))))</formula>
    </cfRule>
  </conditionalFormatting>
  <conditionalFormatting sqref="K552">
    <cfRule type="containsText" dxfId="311" priority="7322" operator="containsText" text="PROVIDÊNCIAS">
      <formula>NOT(ISERROR(SEARCH(("PROVIDÊNCIAS"),(K552))))</formula>
    </cfRule>
  </conditionalFormatting>
  <conditionalFormatting sqref="K552">
    <cfRule type="containsText" dxfId="310" priority="7323" operator="containsText" text="URGENTE">
      <formula>NOT(ISERROR(SEARCH(("URGENTE"),(K552))))</formula>
    </cfRule>
  </conditionalFormatting>
  <conditionalFormatting sqref="K552">
    <cfRule type="containsText" dxfId="309" priority="7324" operator="containsText" text="VIGENTE">
      <formula>NOT(ISERROR(SEARCH(("VIGENTE"),(K552))))</formula>
    </cfRule>
  </conditionalFormatting>
  <conditionalFormatting sqref="K428">
    <cfRule type="containsText" dxfId="308" priority="7325" operator="containsText" text="URGENTE">
      <formula>NOT(ISERROR(SEARCH(("URGENTE"),(K428))))</formula>
    </cfRule>
  </conditionalFormatting>
  <conditionalFormatting sqref="K428">
    <cfRule type="containsText" dxfId="307" priority="7326" operator="containsText" text="URGENTE">
      <formula>NOT(ISERROR(SEARCH(("URGENTE"),(K428))))</formula>
    </cfRule>
  </conditionalFormatting>
  <conditionalFormatting sqref="K428">
    <cfRule type="containsText" dxfId="306" priority="7327" operator="containsText" text="URGENTE">
      <formula>NOT(ISERROR(SEARCH(("URGENTE"),(K428))))</formula>
    </cfRule>
  </conditionalFormatting>
  <conditionalFormatting sqref="K428">
    <cfRule type="containsText" dxfId="305" priority="7328" operator="containsText" text="ENCERRADO">
      <formula>NOT(ISERROR(SEARCH(("ENCERRADO"),(K428))))</formula>
    </cfRule>
  </conditionalFormatting>
  <conditionalFormatting sqref="K428">
    <cfRule type="containsText" dxfId="304" priority="7329" operator="containsText" text="PROVIDÊNCIAS">
      <formula>NOT(ISERROR(SEARCH(("PROVIDÊNCIAS"),(K428))))</formula>
    </cfRule>
  </conditionalFormatting>
  <conditionalFormatting sqref="K428">
    <cfRule type="containsText" dxfId="303" priority="7330" operator="containsText" text="URGENTE">
      <formula>NOT(ISERROR(SEARCH(("URGENTE"),(K428))))</formula>
    </cfRule>
  </conditionalFormatting>
  <conditionalFormatting sqref="K428">
    <cfRule type="containsText" dxfId="302" priority="7331" operator="containsText" text="VIGENTE">
      <formula>NOT(ISERROR(SEARCH(("VIGENTE"),(K428))))</formula>
    </cfRule>
  </conditionalFormatting>
  <conditionalFormatting sqref="K199">
    <cfRule type="containsText" dxfId="301" priority="7332" operator="containsText" text="URGENTE">
      <formula>NOT(ISERROR(SEARCH(("URGENTE"),(K199))))</formula>
    </cfRule>
  </conditionalFormatting>
  <conditionalFormatting sqref="K199">
    <cfRule type="containsText" dxfId="300" priority="7333" operator="containsText" text="URGENTE">
      <formula>NOT(ISERROR(SEARCH(("URGENTE"),(K199))))</formula>
    </cfRule>
  </conditionalFormatting>
  <conditionalFormatting sqref="K199">
    <cfRule type="containsText" dxfId="299" priority="7334" operator="containsText" text="URGENTE">
      <formula>NOT(ISERROR(SEARCH(("URGENTE"),(K199))))</formula>
    </cfRule>
  </conditionalFormatting>
  <conditionalFormatting sqref="K199">
    <cfRule type="containsText" dxfId="298" priority="7335" operator="containsText" text="ENCERRADO">
      <formula>NOT(ISERROR(SEARCH(("ENCERRADO"),(K199))))</formula>
    </cfRule>
  </conditionalFormatting>
  <conditionalFormatting sqref="K199">
    <cfRule type="containsText" dxfId="297" priority="7336" operator="containsText" text="PROVIDÊNCIAS">
      <formula>NOT(ISERROR(SEARCH(("PROVIDÊNCIAS"),(K199))))</formula>
    </cfRule>
  </conditionalFormatting>
  <conditionalFormatting sqref="K199">
    <cfRule type="containsText" dxfId="296" priority="7337" operator="containsText" text="URGENTE">
      <formula>NOT(ISERROR(SEARCH(("URGENTE"),(K199))))</formula>
    </cfRule>
  </conditionalFormatting>
  <conditionalFormatting sqref="K199">
    <cfRule type="containsText" dxfId="295" priority="7338" operator="containsText" text="VIGENTE">
      <formula>NOT(ISERROR(SEARCH(("VIGENTE"),(K199))))</formula>
    </cfRule>
  </conditionalFormatting>
  <conditionalFormatting sqref="K107">
    <cfRule type="containsText" dxfId="294" priority="7339" operator="containsText" text="VIGENTE">
      <formula>NOT(ISERROR(SEARCH(("VIGENTE"),(K107))))</formula>
    </cfRule>
  </conditionalFormatting>
  <conditionalFormatting sqref="K107">
    <cfRule type="containsText" dxfId="293" priority="7340" operator="containsText" text="URGENTE">
      <formula>NOT(ISERROR(SEARCH(("URGENTE"),(K107))))</formula>
    </cfRule>
  </conditionalFormatting>
  <conditionalFormatting sqref="K107">
    <cfRule type="containsText" dxfId="292" priority="7341" operator="containsText" text="PROVIDÊNCIAS">
      <formula>NOT(ISERROR(SEARCH(("PROVIDÊNCIAS"),(K107))))</formula>
    </cfRule>
  </conditionalFormatting>
  <conditionalFormatting sqref="K107">
    <cfRule type="containsText" dxfId="291" priority="7342" operator="containsText" text="ENCERRADO">
      <formula>NOT(ISERROR(SEARCH(("ENCERRADO"),(K107))))</formula>
    </cfRule>
  </conditionalFormatting>
  <conditionalFormatting sqref="K107">
    <cfRule type="containsText" dxfId="290" priority="7343" operator="containsText" text="URGENTE">
      <formula>NOT(ISERROR(SEARCH(("URGENTE"),(K107))))</formula>
    </cfRule>
  </conditionalFormatting>
  <conditionalFormatting sqref="K107">
    <cfRule type="containsText" dxfId="289" priority="7344" operator="containsText" text="URGENTE">
      <formula>NOT(ISERROR(SEARCH(("URGENTE"),(K107))))</formula>
    </cfRule>
  </conditionalFormatting>
  <conditionalFormatting sqref="K107">
    <cfRule type="containsText" dxfId="288" priority="7345" operator="containsText" text="URGENTE">
      <formula>NOT(ISERROR(SEARCH(("URGENTE"),(K107))))</formula>
    </cfRule>
  </conditionalFormatting>
  <conditionalFormatting sqref="K136">
    <cfRule type="containsText" dxfId="287" priority="7346" operator="containsText" text="VIGENTE">
      <formula>NOT(ISERROR(SEARCH(("VIGENTE"),(K136))))</formula>
    </cfRule>
  </conditionalFormatting>
  <conditionalFormatting sqref="K136">
    <cfRule type="containsText" dxfId="286" priority="7347" operator="containsText" text="URGENTE">
      <formula>NOT(ISERROR(SEARCH(("URGENTE"),(K136))))</formula>
    </cfRule>
  </conditionalFormatting>
  <conditionalFormatting sqref="K136">
    <cfRule type="containsText" dxfId="285" priority="7348" operator="containsText" text="PROVIDÊNCIAS">
      <formula>NOT(ISERROR(SEARCH(("PROVIDÊNCIAS"),(K136))))</formula>
    </cfRule>
  </conditionalFormatting>
  <conditionalFormatting sqref="K136">
    <cfRule type="containsText" dxfId="284" priority="7349" operator="containsText" text="ENCERRADO">
      <formula>NOT(ISERROR(SEARCH(("ENCERRADO"),(K136))))</formula>
    </cfRule>
  </conditionalFormatting>
  <conditionalFormatting sqref="K136">
    <cfRule type="containsText" dxfId="283" priority="7350" operator="containsText" text="URGENTE">
      <formula>NOT(ISERROR(SEARCH(("URGENTE"),(K136))))</formula>
    </cfRule>
  </conditionalFormatting>
  <conditionalFormatting sqref="K136">
    <cfRule type="containsText" dxfId="282" priority="7351" operator="containsText" text="URGENTE">
      <formula>NOT(ISERROR(SEARCH(("URGENTE"),(K136))))</formula>
    </cfRule>
  </conditionalFormatting>
  <conditionalFormatting sqref="K136">
    <cfRule type="containsText" dxfId="281" priority="7352" operator="containsText" text="URGENTE">
      <formula>NOT(ISERROR(SEARCH(("URGENTE"),(K136))))</formula>
    </cfRule>
  </conditionalFormatting>
  <conditionalFormatting sqref="K776:K777">
    <cfRule type="containsText" dxfId="280" priority="7353" operator="containsText" text="VIGENTE">
      <formula>NOT(ISERROR(SEARCH(("VIGENTE"),(K776))))</formula>
    </cfRule>
  </conditionalFormatting>
  <conditionalFormatting sqref="K776:K777">
    <cfRule type="containsText" dxfId="279" priority="7354" operator="containsText" text="URGENTE">
      <formula>NOT(ISERROR(SEARCH(("URGENTE"),(K776))))</formula>
    </cfRule>
  </conditionalFormatting>
  <conditionalFormatting sqref="K776:K777">
    <cfRule type="containsText" dxfId="278" priority="7355" operator="containsText" text="PROVIDÊNCIAS">
      <formula>NOT(ISERROR(SEARCH(("PROVIDÊNCIAS"),(K776))))</formula>
    </cfRule>
  </conditionalFormatting>
  <conditionalFormatting sqref="K776:K777">
    <cfRule type="containsText" dxfId="277" priority="7356" operator="containsText" text="ENCERRADO">
      <formula>NOT(ISERROR(SEARCH(("ENCERRADO"),(K776))))</formula>
    </cfRule>
  </conditionalFormatting>
  <conditionalFormatting sqref="K776:K777">
    <cfRule type="containsText" dxfId="276" priority="7357" operator="containsText" text="URGENTE">
      <formula>NOT(ISERROR(SEARCH(("URGENTE"),(K776))))</formula>
    </cfRule>
  </conditionalFormatting>
  <conditionalFormatting sqref="K776:K777">
    <cfRule type="containsText" dxfId="275" priority="7358" operator="containsText" text="URGENTE">
      <formula>NOT(ISERROR(SEARCH(("URGENTE"),(K776))))</formula>
    </cfRule>
  </conditionalFormatting>
  <conditionalFormatting sqref="K776:K777">
    <cfRule type="containsText" dxfId="274" priority="7359" operator="containsText" text="URGENTE">
      <formula>NOT(ISERROR(SEARCH(("URGENTE"),(K776))))</formula>
    </cfRule>
  </conditionalFormatting>
  <conditionalFormatting sqref="K775:K776">
    <cfRule type="containsText" dxfId="273" priority="7360" operator="containsText" text="URGENTE">
      <formula>NOT(ISERROR(SEARCH(("URGENTE"),(K775))))</formula>
    </cfRule>
  </conditionalFormatting>
  <conditionalFormatting sqref="K775:K776">
    <cfRule type="containsText" dxfId="272" priority="7361" operator="containsText" text="URGENTE">
      <formula>NOT(ISERROR(SEARCH(("URGENTE"),(K775))))</formula>
    </cfRule>
  </conditionalFormatting>
  <conditionalFormatting sqref="K775:K776">
    <cfRule type="containsText" dxfId="271" priority="7362" operator="containsText" text="URGENTE">
      <formula>NOT(ISERROR(SEARCH(("URGENTE"),(K775))))</formula>
    </cfRule>
  </conditionalFormatting>
  <conditionalFormatting sqref="K775:K776">
    <cfRule type="containsText" dxfId="270" priority="7363" operator="containsText" text="ENCERRADO">
      <formula>NOT(ISERROR(SEARCH(("ENCERRADO"),(K775))))</formula>
    </cfRule>
  </conditionalFormatting>
  <conditionalFormatting sqref="K775:K776">
    <cfRule type="containsText" dxfId="269" priority="7364" operator="containsText" text="PROVIDÊNCIAS">
      <formula>NOT(ISERROR(SEARCH(("PROVIDÊNCIAS"),(K775))))</formula>
    </cfRule>
  </conditionalFormatting>
  <conditionalFormatting sqref="K775:K776">
    <cfRule type="containsText" dxfId="268" priority="7365" operator="containsText" text="URGENTE">
      <formula>NOT(ISERROR(SEARCH(("URGENTE"),(K775))))</formula>
    </cfRule>
  </conditionalFormatting>
  <conditionalFormatting sqref="K775:K776">
    <cfRule type="containsText" dxfId="267" priority="7366" operator="containsText" text="VIGENTE">
      <formula>NOT(ISERROR(SEARCH(("VIGENTE"),(K775))))</formula>
    </cfRule>
  </conditionalFormatting>
  <conditionalFormatting sqref="K533">
    <cfRule type="containsText" dxfId="266" priority="7367" operator="containsText" text="URGENTE">
      <formula>NOT(ISERROR(SEARCH(("URGENTE"),(K533))))</formula>
    </cfRule>
  </conditionalFormatting>
  <conditionalFormatting sqref="K533">
    <cfRule type="containsText" dxfId="265" priority="7368" operator="containsText" text="URGENTE">
      <formula>NOT(ISERROR(SEARCH(("URGENTE"),(K533))))</formula>
    </cfRule>
  </conditionalFormatting>
  <conditionalFormatting sqref="K533">
    <cfRule type="containsText" dxfId="264" priority="7369" operator="containsText" text="URGENTE">
      <formula>NOT(ISERROR(SEARCH(("URGENTE"),(K533))))</formula>
    </cfRule>
  </conditionalFormatting>
  <conditionalFormatting sqref="K533">
    <cfRule type="containsText" dxfId="263" priority="7370" operator="containsText" text="ENCERRADO">
      <formula>NOT(ISERROR(SEARCH(("ENCERRADO"),(K533))))</formula>
    </cfRule>
  </conditionalFormatting>
  <conditionalFormatting sqref="K533">
    <cfRule type="containsText" dxfId="262" priority="7371" operator="containsText" text="PROVIDÊNCIAS">
      <formula>NOT(ISERROR(SEARCH(("PROVIDÊNCIAS"),(K533))))</formula>
    </cfRule>
  </conditionalFormatting>
  <conditionalFormatting sqref="K533">
    <cfRule type="containsText" dxfId="261" priority="7372" operator="containsText" text="URGENTE">
      <formula>NOT(ISERROR(SEARCH(("URGENTE"),(K533))))</formula>
    </cfRule>
  </conditionalFormatting>
  <conditionalFormatting sqref="K533">
    <cfRule type="containsText" dxfId="260" priority="7373" operator="containsText" text="VIGENTE">
      <formula>NOT(ISERROR(SEARCH(("VIGENTE"),(K533))))</formula>
    </cfRule>
  </conditionalFormatting>
  <conditionalFormatting sqref="K761:K762">
    <cfRule type="containsText" dxfId="259" priority="7374" operator="containsText" text="URGENTE">
      <formula>NOT(ISERROR(SEARCH(("URGENTE"),(K761))))</formula>
    </cfRule>
  </conditionalFormatting>
  <conditionalFormatting sqref="K761:K762">
    <cfRule type="containsText" dxfId="258" priority="7375" operator="containsText" text="URGENTE">
      <formula>NOT(ISERROR(SEARCH(("URGENTE"),(K761))))</formula>
    </cfRule>
  </conditionalFormatting>
  <conditionalFormatting sqref="K761:K762">
    <cfRule type="containsText" dxfId="257" priority="7376" operator="containsText" text="URGENTE">
      <formula>NOT(ISERROR(SEARCH(("URGENTE"),(K761))))</formula>
    </cfRule>
  </conditionalFormatting>
  <conditionalFormatting sqref="K761:K762">
    <cfRule type="containsText" dxfId="256" priority="7377" operator="containsText" text="ENCERRADO">
      <formula>NOT(ISERROR(SEARCH(("ENCERRADO"),(K761))))</formula>
    </cfRule>
  </conditionalFormatting>
  <conditionalFormatting sqref="K761:K762">
    <cfRule type="containsText" dxfId="255" priority="7378" operator="containsText" text="PROVIDÊNCIAS">
      <formula>NOT(ISERROR(SEARCH(("PROVIDÊNCIAS"),(K761))))</formula>
    </cfRule>
  </conditionalFormatting>
  <conditionalFormatting sqref="K761:K762">
    <cfRule type="containsText" dxfId="254" priority="7379" operator="containsText" text="URGENTE">
      <formula>NOT(ISERROR(SEARCH(("URGENTE"),(K761))))</formula>
    </cfRule>
  </conditionalFormatting>
  <conditionalFormatting sqref="K761:K762">
    <cfRule type="containsText" dxfId="253" priority="7380" operator="containsText" text="VIGENTE">
      <formula>NOT(ISERROR(SEARCH(("VIGENTE"),(K761))))</formula>
    </cfRule>
  </conditionalFormatting>
  <conditionalFormatting sqref="K700:K733">
    <cfRule type="containsText" dxfId="252" priority="7381" operator="containsText" text="VIGENTE">
      <formula>NOT(ISERROR(SEARCH(("VIGENTE"),(K700))))</formula>
    </cfRule>
  </conditionalFormatting>
  <conditionalFormatting sqref="K700:K733">
    <cfRule type="containsText" dxfId="251" priority="7382" operator="containsText" text="URGENTE">
      <formula>NOT(ISERROR(SEARCH(("URGENTE"),(K700))))</formula>
    </cfRule>
  </conditionalFormatting>
  <conditionalFormatting sqref="K700:K733">
    <cfRule type="containsText" dxfId="250" priority="7383" operator="containsText" text="PROVIDÊNCIAS">
      <formula>NOT(ISERROR(SEARCH(("PROVIDÊNCIAS"),(K700))))</formula>
    </cfRule>
  </conditionalFormatting>
  <conditionalFormatting sqref="K700:K733">
    <cfRule type="containsText" dxfId="249" priority="7384" operator="containsText" text="ENCERRADO">
      <formula>NOT(ISERROR(SEARCH(("ENCERRADO"),(K700))))</formula>
    </cfRule>
  </conditionalFormatting>
  <conditionalFormatting sqref="K700:K733">
    <cfRule type="containsText" dxfId="248" priority="7385" operator="containsText" text="URGENTE">
      <formula>NOT(ISERROR(SEARCH(("URGENTE"),(K700))))</formula>
    </cfRule>
  </conditionalFormatting>
  <conditionalFormatting sqref="K700:K733">
    <cfRule type="containsText" dxfId="247" priority="7386" operator="containsText" text="URGENTE">
      <formula>NOT(ISERROR(SEARCH(("URGENTE"),(K700))))</formula>
    </cfRule>
  </conditionalFormatting>
  <conditionalFormatting sqref="K700:K733">
    <cfRule type="containsText" dxfId="246" priority="7387" operator="containsText" text="URGENTE">
      <formula>NOT(ISERROR(SEARCH(("URGENTE"),(K700))))</formula>
    </cfRule>
  </conditionalFormatting>
  <conditionalFormatting sqref="K596">
    <cfRule type="containsText" dxfId="245" priority="7388" operator="containsText" text="URGENTE">
      <formula>NOT(ISERROR(SEARCH(("URGENTE"),(K596))))</formula>
    </cfRule>
  </conditionalFormatting>
  <conditionalFormatting sqref="K596">
    <cfRule type="containsText" dxfId="244" priority="7389" operator="containsText" text="URGENTE">
      <formula>NOT(ISERROR(SEARCH(("URGENTE"),(K596))))</formula>
    </cfRule>
  </conditionalFormatting>
  <conditionalFormatting sqref="K596">
    <cfRule type="containsText" dxfId="243" priority="7390" operator="containsText" text="URGENTE">
      <formula>NOT(ISERROR(SEARCH(("URGENTE"),(K596))))</formula>
    </cfRule>
  </conditionalFormatting>
  <conditionalFormatting sqref="K596">
    <cfRule type="containsText" dxfId="242" priority="7391" operator="containsText" text="ENCERRADO">
      <formula>NOT(ISERROR(SEARCH(("ENCERRADO"),(K596))))</formula>
    </cfRule>
  </conditionalFormatting>
  <conditionalFormatting sqref="K596">
    <cfRule type="containsText" dxfId="241" priority="7392" operator="containsText" text="PROVIDÊNCIAS">
      <formula>NOT(ISERROR(SEARCH(("PROVIDÊNCIAS"),(K596))))</formula>
    </cfRule>
  </conditionalFormatting>
  <conditionalFormatting sqref="K596">
    <cfRule type="containsText" dxfId="240" priority="7393" operator="containsText" text="URGENTE">
      <formula>NOT(ISERROR(SEARCH(("URGENTE"),(K596))))</formula>
    </cfRule>
  </conditionalFormatting>
  <conditionalFormatting sqref="K596">
    <cfRule type="containsText" dxfId="239" priority="7394" operator="containsText" text="VIGENTE">
      <formula>NOT(ISERROR(SEARCH(("VIGENTE"),(K596))))</formula>
    </cfRule>
  </conditionalFormatting>
  <conditionalFormatting sqref="K393">
    <cfRule type="containsText" dxfId="238" priority="7395" operator="containsText" text="URGENTE">
      <formula>NOT(ISERROR(SEARCH(("URGENTE"),(K393))))</formula>
    </cfRule>
  </conditionalFormatting>
  <conditionalFormatting sqref="K393">
    <cfRule type="containsText" dxfId="237" priority="7396" operator="containsText" text="URGENTE">
      <formula>NOT(ISERROR(SEARCH(("URGENTE"),(K393))))</formula>
    </cfRule>
  </conditionalFormatting>
  <conditionalFormatting sqref="K393">
    <cfRule type="containsText" dxfId="236" priority="7397" operator="containsText" text="URGENTE">
      <formula>NOT(ISERROR(SEARCH(("URGENTE"),(K393))))</formula>
    </cfRule>
  </conditionalFormatting>
  <conditionalFormatting sqref="K393">
    <cfRule type="containsText" dxfId="235" priority="7398" operator="containsText" text="ENCERRADO">
      <formula>NOT(ISERROR(SEARCH(("ENCERRADO"),(K393))))</formula>
    </cfRule>
  </conditionalFormatting>
  <conditionalFormatting sqref="K393">
    <cfRule type="containsText" dxfId="234" priority="7399" operator="containsText" text="PROVIDÊNCIAS">
      <formula>NOT(ISERROR(SEARCH(("PROVIDÊNCIAS"),(K393))))</formula>
    </cfRule>
  </conditionalFormatting>
  <conditionalFormatting sqref="K393">
    <cfRule type="containsText" dxfId="233" priority="7400" operator="containsText" text="URGENTE">
      <formula>NOT(ISERROR(SEARCH(("URGENTE"),(K393))))</formula>
    </cfRule>
  </conditionalFormatting>
  <conditionalFormatting sqref="K393">
    <cfRule type="containsText" dxfId="232" priority="7401" operator="containsText" text="VIGENTE">
      <formula>NOT(ISERROR(SEARCH(("VIGENTE"),(K393))))</formula>
    </cfRule>
  </conditionalFormatting>
  <conditionalFormatting sqref="K376">
    <cfRule type="containsText" dxfId="231" priority="7402" operator="containsText" text="URGENTE">
      <formula>NOT(ISERROR(SEARCH(("URGENTE"),(K376))))</formula>
    </cfRule>
  </conditionalFormatting>
  <conditionalFormatting sqref="K376">
    <cfRule type="containsText" dxfId="230" priority="7403" operator="containsText" text="URGENTE">
      <formula>NOT(ISERROR(SEARCH(("URGENTE"),(K376))))</formula>
    </cfRule>
  </conditionalFormatting>
  <conditionalFormatting sqref="K376">
    <cfRule type="containsText" dxfId="229" priority="7404" operator="containsText" text="URGENTE">
      <formula>NOT(ISERROR(SEARCH(("URGENTE"),(K376))))</formula>
    </cfRule>
  </conditionalFormatting>
  <conditionalFormatting sqref="K376">
    <cfRule type="containsText" dxfId="228" priority="7405" operator="containsText" text="ENCERRADO">
      <formula>NOT(ISERROR(SEARCH(("ENCERRADO"),(K376))))</formula>
    </cfRule>
  </conditionalFormatting>
  <conditionalFormatting sqref="K376">
    <cfRule type="containsText" dxfId="227" priority="7406" operator="containsText" text="PROVIDÊNCIAS">
      <formula>NOT(ISERROR(SEARCH(("PROVIDÊNCIAS"),(K376))))</formula>
    </cfRule>
  </conditionalFormatting>
  <conditionalFormatting sqref="K376">
    <cfRule type="containsText" dxfId="226" priority="7407" operator="containsText" text="URGENTE">
      <formula>NOT(ISERROR(SEARCH(("URGENTE"),(K376))))</formula>
    </cfRule>
  </conditionalFormatting>
  <conditionalFormatting sqref="K376">
    <cfRule type="containsText" dxfId="225" priority="7408" operator="containsText" text="VIGENTE">
      <formula>NOT(ISERROR(SEARCH(("VIGENTE"),(K376))))</formula>
    </cfRule>
  </conditionalFormatting>
  <conditionalFormatting sqref="K760:L760">
    <cfRule type="containsText" dxfId="224" priority="7409" operator="containsText" text="VIGENTE">
      <formula>NOT(ISERROR(SEARCH(("VIGENTE"),(K760))))</formula>
    </cfRule>
  </conditionalFormatting>
  <conditionalFormatting sqref="K760:L760">
    <cfRule type="containsText" dxfId="223" priority="7410" operator="containsText" text="URGENTE">
      <formula>NOT(ISERROR(SEARCH(("URGENTE"),(K760))))</formula>
    </cfRule>
  </conditionalFormatting>
  <conditionalFormatting sqref="K760:L760">
    <cfRule type="containsText" dxfId="222" priority="7411" operator="containsText" text="PROVIDÊNCIAS">
      <formula>NOT(ISERROR(SEARCH(("PROVIDÊNCIAS"),(K760))))</formula>
    </cfRule>
  </conditionalFormatting>
  <conditionalFormatting sqref="K760:L760">
    <cfRule type="containsText" dxfId="221" priority="7412" operator="containsText" text="ENCERRADO">
      <formula>NOT(ISERROR(SEARCH(("ENCERRADO"),(K760))))</formula>
    </cfRule>
  </conditionalFormatting>
  <conditionalFormatting sqref="K760:L760">
    <cfRule type="containsText" dxfId="220" priority="7413" operator="containsText" text="URGENTE">
      <formula>NOT(ISERROR(SEARCH(("URGENTE"),(K760))))</formula>
    </cfRule>
  </conditionalFormatting>
  <conditionalFormatting sqref="K760:L760">
    <cfRule type="containsText" dxfId="219" priority="7414" operator="containsText" text="URGENTE">
      <formula>NOT(ISERROR(SEARCH(("URGENTE"),(K760))))</formula>
    </cfRule>
  </conditionalFormatting>
  <conditionalFormatting sqref="K760:L760">
    <cfRule type="containsText" dxfId="218" priority="7415" operator="containsText" text="URGENTE">
      <formula>NOT(ISERROR(SEARCH(("URGENTE"),(K760))))</formula>
    </cfRule>
  </conditionalFormatting>
  <conditionalFormatting sqref="K760:L760">
    <cfRule type="notContainsBlanks" dxfId="217" priority="7416">
      <formula>LEN(TRIM(K760))&gt;0</formula>
    </cfRule>
  </conditionalFormatting>
  <conditionalFormatting sqref="K514">
    <cfRule type="containsText" dxfId="216" priority="7417" operator="containsText" text="URGENTE">
      <formula>NOT(ISERROR(SEARCH(("URGENTE"),(K514))))</formula>
    </cfRule>
  </conditionalFormatting>
  <conditionalFormatting sqref="K514">
    <cfRule type="containsText" dxfId="215" priority="7418" operator="containsText" text="URGENTE">
      <formula>NOT(ISERROR(SEARCH(("URGENTE"),(K514))))</formula>
    </cfRule>
  </conditionalFormatting>
  <conditionalFormatting sqref="K514">
    <cfRule type="containsText" dxfId="214" priority="7419" operator="containsText" text="URGENTE">
      <formula>NOT(ISERROR(SEARCH(("URGENTE"),(K514))))</formula>
    </cfRule>
  </conditionalFormatting>
  <conditionalFormatting sqref="K514">
    <cfRule type="containsText" dxfId="213" priority="7420" operator="containsText" text="ENCERRADO">
      <formula>NOT(ISERROR(SEARCH(("ENCERRADO"),(K514))))</formula>
    </cfRule>
  </conditionalFormatting>
  <conditionalFormatting sqref="K514">
    <cfRule type="containsText" dxfId="212" priority="7421" operator="containsText" text="PROVIDÊNCIAS">
      <formula>NOT(ISERROR(SEARCH(("PROVIDÊNCIAS"),(K514))))</formula>
    </cfRule>
  </conditionalFormatting>
  <conditionalFormatting sqref="K514">
    <cfRule type="containsText" dxfId="211" priority="7422" operator="containsText" text="URGENTE">
      <formula>NOT(ISERROR(SEARCH(("URGENTE"),(K514))))</formula>
    </cfRule>
  </conditionalFormatting>
  <conditionalFormatting sqref="K514">
    <cfRule type="containsText" dxfId="210" priority="7423" operator="containsText" text="VIGENTE">
      <formula>NOT(ISERROR(SEARCH(("VIGENTE"),(K514))))</formula>
    </cfRule>
  </conditionalFormatting>
  <conditionalFormatting sqref="K560:K561">
    <cfRule type="containsText" dxfId="209" priority="7424" operator="containsText" text="VIGENTE">
      <formula>NOT(ISERROR(SEARCH(("VIGENTE"),(K560))))</formula>
    </cfRule>
  </conditionalFormatting>
  <conditionalFormatting sqref="K560:K561">
    <cfRule type="containsText" dxfId="208" priority="7425" operator="containsText" text="URGENTE">
      <formula>NOT(ISERROR(SEARCH(("URGENTE"),(K560))))</formula>
    </cfRule>
  </conditionalFormatting>
  <conditionalFormatting sqref="K560:K561">
    <cfRule type="containsText" dxfId="207" priority="7426" operator="containsText" text="PROVIDÊNCIAS">
      <formula>NOT(ISERROR(SEARCH(("PROVIDÊNCIAS"),(K560))))</formula>
    </cfRule>
  </conditionalFormatting>
  <conditionalFormatting sqref="K560:K561">
    <cfRule type="containsText" dxfId="206" priority="7427" operator="containsText" text="ENCERRADO">
      <formula>NOT(ISERROR(SEARCH(("ENCERRADO"),(K560))))</formula>
    </cfRule>
  </conditionalFormatting>
  <conditionalFormatting sqref="K468">
    <cfRule type="containsText" dxfId="205" priority="7428" operator="containsText" text="VIGENTE">
      <formula>NOT(ISERROR(SEARCH(("VIGENTE"),(K468))))</formula>
    </cfRule>
  </conditionalFormatting>
  <conditionalFormatting sqref="K468">
    <cfRule type="containsText" dxfId="204" priority="7429" operator="containsText" text="URGENTE">
      <formula>NOT(ISERROR(SEARCH(("URGENTE"),(K468))))</formula>
    </cfRule>
  </conditionalFormatting>
  <conditionalFormatting sqref="K468">
    <cfRule type="containsText" dxfId="203" priority="7430" operator="containsText" text="PROVIDÊNCIAS">
      <formula>NOT(ISERROR(SEARCH(("PROVIDÊNCIAS"),(K468))))</formula>
    </cfRule>
  </conditionalFormatting>
  <conditionalFormatting sqref="K468">
    <cfRule type="containsText" dxfId="202" priority="7431" operator="containsText" text="ENCERRADO">
      <formula>NOT(ISERROR(SEARCH(("ENCERRADO"),(K468))))</formula>
    </cfRule>
  </conditionalFormatting>
  <conditionalFormatting sqref="K468">
    <cfRule type="containsText" dxfId="201" priority="7432" operator="containsText" text="URGENTE">
      <formula>NOT(ISERROR(SEARCH(("URGENTE"),(K468))))</formula>
    </cfRule>
  </conditionalFormatting>
  <conditionalFormatting sqref="K468">
    <cfRule type="containsText" dxfId="200" priority="7433" operator="containsText" text="URGENTE">
      <formula>NOT(ISERROR(SEARCH(("URGENTE"),(K468))))</formula>
    </cfRule>
  </conditionalFormatting>
  <conditionalFormatting sqref="K468">
    <cfRule type="containsText" dxfId="199" priority="7434" operator="containsText" text="URGENTE">
      <formula>NOT(ISERROR(SEARCH(("URGENTE"),(K468))))</formula>
    </cfRule>
  </conditionalFormatting>
  <conditionalFormatting sqref="K467">
    <cfRule type="containsText" dxfId="198" priority="7435" operator="containsText" text="URGENTE">
      <formula>NOT(ISERROR(SEARCH(("URGENTE"),(K467))))</formula>
    </cfRule>
  </conditionalFormatting>
  <conditionalFormatting sqref="K467">
    <cfRule type="containsText" dxfId="197" priority="7436" operator="containsText" text="URGENTE">
      <formula>NOT(ISERROR(SEARCH(("URGENTE"),(K467))))</formula>
    </cfRule>
  </conditionalFormatting>
  <conditionalFormatting sqref="K467">
    <cfRule type="containsText" dxfId="196" priority="7437" operator="containsText" text="URGENTE">
      <formula>NOT(ISERROR(SEARCH(("URGENTE"),(K467))))</formula>
    </cfRule>
  </conditionalFormatting>
  <conditionalFormatting sqref="K467">
    <cfRule type="containsText" dxfId="195" priority="7438" operator="containsText" text="ENCERRADO">
      <formula>NOT(ISERROR(SEARCH(("ENCERRADO"),(K467))))</formula>
    </cfRule>
  </conditionalFormatting>
  <conditionalFormatting sqref="K467">
    <cfRule type="containsText" dxfId="194" priority="7439" operator="containsText" text="PROVIDÊNCIAS">
      <formula>NOT(ISERROR(SEARCH(("PROVIDÊNCIAS"),(K467))))</formula>
    </cfRule>
  </conditionalFormatting>
  <conditionalFormatting sqref="K467">
    <cfRule type="containsText" dxfId="193" priority="7440" operator="containsText" text="URGENTE">
      <formula>NOT(ISERROR(SEARCH(("URGENTE"),(K467))))</formula>
    </cfRule>
  </conditionalFormatting>
  <conditionalFormatting sqref="K467">
    <cfRule type="containsText" dxfId="192" priority="7441" operator="containsText" text="VIGENTE">
      <formula>NOT(ISERROR(SEARCH(("VIGENTE"),(K467))))</formula>
    </cfRule>
  </conditionalFormatting>
  <conditionalFormatting sqref="K479">
    <cfRule type="containsText" dxfId="191" priority="7442" operator="containsText" text="VIGENTE">
      <formula>NOT(ISERROR(SEARCH(("VIGENTE"),(K479))))</formula>
    </cfRule>
  </conditionalFormatting>
  <conditionalFormatting sqref="K479">
    <cfRule type="containsText" dxfId="190" priority="7443" operator="containsText" text="URGENTE">
      <formula>NOT(ISERROR(SEARCH(("URGENTE"),(K479))))</formula>
    </cfRule>
  </conditionalFormatting>
  <conditionalFormatting sqref="K479">
    <cfRule type="containsText" dxfId="189" priority="7444" operator="containsText" text="PROVIDÊNCIAS">
      <formula>NOT(ISERROR(SEARCH(("PROVIDÊNCIAS"),(K479))))</formula>
    </cfRule>
  </conditionalFormatting>
  <conditionalFormatting sqref="K479">
    <cfRule type="containsText" dxfId="188" priority="7445" operator="containsText" text="ENCERRADO">
      <formula>NOT(ISERROR(SEARCH(("ENCERRADO"),(K479))))</formula>
    </cfRule>
  </conditionalFormatting>
  <conditionalFormatting sqref="K479">
    <cfRule type="containsText" dxfId="187" priority="7446" operator="containsText" text="URGENTE">
      <formula>NOT(ISERROR(SEARCH(("URGENTE"),(K479))))</formula>
    </cfRule>
  </conditionalFormatting>
  <conditionalFormatting sqref="K479">
    <cfRule type="containsText" dxfId="186" priority="7447" operator="containsText" text="URGENTE">
      <formula>NOT(ISERROR(SEARCH(("URGENTE"),(K479))))</formula>
    </cfRule>
  </conditionalFormatting>
  <conditionalFormatting sqref="K479">
    <cfRule type="containsText" dxfId="185" priority="7448" operator="containsText" text="URGENTE">
      <formula>NOT(ISERROR(SEARCH(("URGENTE"),(K479))))</formula>
    </cfRule>
  </conditionalFormatting>
  <conditionalFormatting sqref="K750:K751">
    <cfRule type="containsText" dxfId="184" priority="7449" operator="containsText" text="VIGENTE">
      <formula>NOT(ISERROR(SEARCH(("VIGENTE"),(K750))))</formula>
    </cfRule>
  </conditionalFormatting>
  <conditionalFormatting sqref="K750:K751">
    <cfRule type="containsText" dxfId="183" priority="7450" operator="containsText" text="URGENTE">
      <formula>NOT(ISERROR(SEARCH(("URGENTE"),(K750))))</formula>
    </cfRule>
  </conditionalFormatting>
  <conditionalFormatting sqref="K750:K751">
    <cfRule type="containsText" dxfId="182" priority="7451" operator="containsText" text="PROVIDÊNCIAS">
      <formula>NOT(ISERROR(SEARCH(("PROVIDÊNCIAS"),(K750))))</formula>
    </cfRule>
  </conditionalFormatting>
  <conditionalFormatting sqref="K750:K751">
    <cfRule type="containsText" dxfId="181" priority="7452" operator="containsText" text="ENCERRADO">
      <formula>NOT(ISERROR(SEARCH(("ENCERRADO"),(K750))))</formula>
    </cfRule>
  </conditionalFormatting>
  <conditionalFormatting sqref="K750:K751">
    <cfRule type="containsText" dxfId="180" priority="7453" operator="containsText" text="URGENTE">
      <formula>NOT(ISERROR(SEARCH(("URGENTE"),(K750))))</formula>
    </cfRule>
  </conditionalFormatting>
  <conditionalFormatting sqref="K750:K751">
    <cfRule type="containsText" dxfId="179" priority="7454" operator="containsText" text="URGENTE">
      <formula>NOT(ISERROR(SEARCH(("URGENTE"),(K750))))</formula>
    </cfRule>
  </conditionalFormatting>
  <conditionalFormatting sqref="K750:K751">
    <cfRule type="containsText" dxfId="178" priority="7455" operator="containsText" text="URGENTE">
      <formula>NOT(ISERROR(SEARCH(("URGENTE"),(K750))))</formula>
    </cfRule>
  </conditionalFormatting>
  <conditionalFormatting sqref="K674:K675 K759">
    <cfRule type="containsText" dxfId="177" priority="7456" operator="containsText" text="VIGENTE">
      <formula>NOT(ISERROR(SEARCH(("VIGENTE"),(K674))))</formula>
    </cfRule>
  </conditionalFormatting>
  <conditionalFormatting sqref="K674:K675 K759">
    <cfRule type="containsText" dxfId="176" priority="7457" operator="containsText" text="URGENTE">
      <formula>NOT(ISERROR(SEARCH(("URGENTE"),(K674))))</formula>
    </cfRule>
  </conditionalFormatting>
  <conditionalFormatting sqref="K674:K675 K759">
    <cfRule type="containsText" dxfId="175" priority="7458" operator="containsText" text="PROVIDÊNCIAS">
      <formula>NOT(ISERROR(SEARCH(("PROVIDÊNCIAS"),(K674))))</formula>
    </cfRule>
  </conditionalFormatting>
  <conditionalFormatting sqref="K674:K675 K759">
    <cfRule type="containsText" dxfId="174" priority="7459" operator="containsText" text="ENCERRADO">
      <formula>NOT(ISERROR(SEARCH(("ENCERRADO"),(K674))))</formula>
    </cfRule>
  </conditionalFormatting>
  <conditionalFormatting sqref="K674:K675 K759">
    <cfRule type="containsText" dxfId="173" priority="7460" operator="containsText" text="URGENTE">
      <formula>NOT(ISERROR(SEARCH(("URGENTE"),(K674))))</formula>
    </cfRule>
  </conditionalFormatting>
  <conditionalFormatting sqref="K674:K675 K759">
    <cfRule type="containsText" dxfId="172" priority="7461" operator="containsText" text="URGENTE">
      <formula>NOT(ISERROR(SEARCH(("URGENTE"),(K674))))</formula>
    </cfRule>
  </conditionalFormatting>
  <conditionalFormatting sqref="K674:K675 K759">
    <cfRule type="containsText" dxfId="171" priority="7462" operator="containsText" text="URGENTE">
      <formula>NOT(ISERROR(SEARCH(("URGENTE"),(K674))))</formula>
    </cfRule>
  </conditionalFormatting>
  <conditionalFormatting sqref="K674:K675 K759">
    <cfRule type="notContainsBlanks" dxfId="170" priority="7463">
      <formula>LEN(TRIM(K674))&gt;0</formula>
    </cfRule>
  </conditionalFormatting>
  <conditionalFormatting sqref="K151">
    <cfRule type="containsText" dxfId="169" priority="7464" operator="containsText" text="URGENTE">
      <formula>NOT(ISERROR(SEARCH(("URGENTE"),(K151))))</formula>
    </cfRule>
  </conditionalFormatting>
  <conditionalFormatting sqref="K151">
    <cfRule type="containsText" dxfId="168" priority="7465" operator="containsText" text="URGENTE">
      <formula>NOT(ISERROR(SEARCH(("URGENTE"),(K151))))</formula>
    </cfRule>
  </conditionalFormatting>
  <conditionalFormatting sqref="K151">
    <cfRule type="containsText" dxfId="167" priority="7466" operator="containsText" text="URGENTE">
      <formula>NOT(ISERROR(SEARCH(("URGENTE"),(K151))))</formula>
    </cfRule>
  </conditionalFormatting>
  <conditionalFormatting sqref="K151">
    <cfRule type="containsText" dxfId="166" priority="7467" operator="containsText" text="ENCERRADO">
      <formula>NOT(ISERROR(SEARCH(("ENCERRADO"),(K151))))</formula>
    </cfRule>
  </conditionalFormatting>
  <conditionalFormatting sqref="K151">
    <cfRule type="containsText" dxfId="165" priority="7468" operator="containsText" text="PROVIDÊNCIAS">
      <formula>NOT(ISERROR(SEARCH(("PROVIDÊNCIAS"),(K151))))</formula>
    </cfRule>
  </conditionalFormatting>
  <conditionalFormatting sqref="K151">
    <cfRule type="containsText" dxfId="164" priority="7469" operator="containsText" text="URGENTE">
      <formula>NOT(ISERROR(SEARCH(("URGENTE"),(K151))))</formula>
    </cfRule>
  </conditionalFormatting>
  <conditionalFormatting sqref="K151">
    <cfRule type="containsText" dxfId="163" priority="7470" operator="containsText" text="VIGENTE">
      <formula>NOT(ISERROR(SEARCH(("VIGENTE"),(K151))))</formula>
    </cfRule>
  </conditionalFormatting>
  <conditionalFormatting sqref="K143">
    <cfRule type="containsText" dxfId="162" priority="7471" operator="containsText" text="VIGENTE">
      <formula>NOT(ISERROR(SEARCH(("VIGENTE"),(K143))))</formula>
    </cfRule>
  </conditionalFormatting>
  <conditionalFormatting sqref="K143">
    <cfRule type="containsText" dxfId="161" priority="7472" operator="containsText" text="URGENTE">
      <formula>NOT(ISERROR(SEARCH(("URGENTE"),(K143))))</formula>
    </cfRule>
  </conditionalFormatting>
  <conditionalFormatting sqref="K143">
    <cfRule type="containsText" dxfId="160" priority="7473" operator="containsText" text="PROVIDÊNCIAS">
      <formula>NOT(ISERROR(SEARCH(("PROVIDÊNCIAS"),(K143))))</formula>
    </cfRule>
  </conditionalFormatting>
  <conditionalFormatting sqref="K143">
    <cfRule type="containsText" dxfId="159" priority="7474" operator="containsText" text="ENCERRADO">
      <formula>NOT(ISERROR(SEARCH(("ENCERRADO"),(K143))))</formula>
    </cfRule>
  </conditionalFormatting>
  <conditionalFormatting sqref="K143">
    <cfRule type="containsText" dxfId="158" priority="7475" operator="containsText" text="URGENTE">
      <formula>NOT(ISERROR(SEARCH(("URGENTE"),(K143))))</formula>
    </cfRule>
  </conditionalFormatting>
  <conditionalFormatting sqref="K143">
    <cfRule type="containsText" dxfId="157" priority="7476" operator="containsText" text="URGENTE">
      <formula>NOT(ISERROR(SEARCH(("URGENTE"),(K143))))</formula>
    </cfRule>
  </conditionalFormatting>
  <conditionalFormatting sqref="K143">
    <cfRule type="containsText" dxfId="156" priority="7477" operator="containsText" text="URGENTE">
      <formula>NOT(ISERROR(SEARCH(("URGENTE"),(K143))))</formula>
    </cfRule>
  </conditionalFormatting>
  <conditionalFormatting sqref="K496">
    <cfRule type="containsText" dxfId="155" priority="7478" operator="containsText" text="URGENTE">
      <formula>NOT(ISERROR(SEARCH(("URGENTE"),(K496))))</formula>
    </cfRule>
  </conditionalFormatting>
  <conditionalFormatting sqref="K496">
    <cfRule type="containsText" dxfId="154" priority="7479" operator="containsText" text="URGENTE">
      <formula>NOT(ISERROR(SEARCH(("URGENTE"),(K496))))</formula>
    </cfRule>
  </conditionalFormatting>
  <conditionalFormatting sqref="K496">
    <cfRule type="containsText" dxfId="153" priority="7480" operator="containsText" text="URGENTE">
      <formula>NOT(ISERROR(SEARCH(("URGENTE"),(K496))))</formula>
    </cfRule>
  </conditionalFormatting>
  <conditionalFormatting sqref="K496">
    <cfRule type="containsText" dxfId="152" priority="7481" operator="containsText" text="ENCERRADO">
      <formula>NOT(ISERROR(SEARCH(("ENCERRADO"),(K496))))</formula>
    </cfRule>
  </conditionalFormatting>
  <conditionalFormatting sqref="K496">
    <cfRule type="containsText" dxfId="151" priority="7482" operator="containsText" text="PROVIDÊNCIAS">
      <formula>NOT(ISERROR(SEARCH(("PROVIDÊNCIAS"),(K496))))</formula>
    </cfRule>
  </conditionalFormatting>
  <conditionalFormatting sqref="K496">
    <cfRule type="containsText" dxfId="150" priority="7483" operator="containsText" text="URGENTE">
      <formula>NOT(ISERROR(SEARCH(("URGENTE"),(K496))))</formula>
    </cfRule>
  </conditionalFormatting>
  <conditionalFormatting sqref="K496">
    <cfRule type="containsText" dxfId="149" priority="7484" operator="containsText" text="VIGENTE">
      <formula>NOT(ISERROR(SEARCH(("VIGENTE"),(K496))))</formula>
    </cfRule>
  </conditionalFormatting>
  <conditionalFormatting sqref="K478">
    <cfRule type="containsText" dxfId="148" priority="7485" operator="containsText" text="VIGENTE">
      <formula>NOT(ISERROR(SEARCH(("VIGENTE"),(K478))))</formula>
    </cfRule>
  </conditionalFormatting>
  <conditionalFormatting sqref="K478">
    <cfRule type="containsText" dxfId="147" priority="7486" operator="containsText" text="URGENTE">
      <formula>NOT(ISERROR(SEARCH(("URGENTE"),(K478))))</formula>
    </cfRule>
  </conditionalFormatting>
  <conditionalFormatting sqref="K478">
    <cfRule type="containsText" dxfId="146" priority="7487" operator="containsText" text="PROVIDÊNCIAS">
      <formula>NOT(ISERROR(SEARCH(("PROVIDÊNCIAS"),(K478))))</formula>
    </cfRule>
  </conditionalFormatting>
  <conditionalFormatting sqref="K478">
    <cfRule type="containsText" dxfId="145" priority="7488" operator="containsText" text="ENCERRADO">
      <formula>NOT(ISERROR(SEARCH(("ENCERRADO"),(K478))))</formula>
    </cfRule>
  </conditionalFormatting>
  <conditionalFormatting sqref="K478">
    <cfRule type="containsText" dxfId="144" priority="7489" operator="containsText" text="URGENTE">
      <formula>NOT(ISERROR(SEARCH(("URGENTE"),(K478))))</formula>
    </cfRule>
  </conditionalFormatting>
  <conditionalFormatting sqref="K478">
    <cfRule type="containsText" dxfId="143" priority="7490" operator="containsText" text="URGENTE">
      <formula>NOT(ISERROR(SEARCH(("URGENTE"),(K478))))</formula>
    </cfRule>
  </conditionalFormatting>
  <conditionalFormatting sqref="K478">
    <cfRule type="containsText" dxfId="142" priority="7491" operator="containsText" text="URGENTE">
      <formula>NOT(ISERROR(SEARCH(("URGENTE"),(K478))))</formula>
    </cfRule>
  </conditionalFormatting>
  <conditionalFormatting sqref="K508">
    <cfRule type="containsText" dxfId="141" priority="7492" operator="containsText" text="URGENTE">
      <formula>NOT(ISERROR(SEARCH(("URGENTE"),(K508))))</formula>
    </cfRule>
  </conditionalFormatting>
  <conditionalFormatting sqref="K508">
    <cfRule type="containsText" dxfId="140" priority="7493" operator="containsText" text="URGENTE">
      <formula>NOT(ISERROR(SEARCH(("URGENTE"),(K508))))</formula>
    </cfRule>
  </conditionalFormatting>
  <conditionalFormatting sqref="K508">
    <cfRule type="containsText" dxfId="139" priority="7494" operator="containsText" text="URGENTE">
      <formula>NOT(ISERROR(SEARCH(("URGENTE"),(K508))))</formula>
    </cfRule>
  </conditionalFormatting>
  <conditionalFormatting sqref="K508">
    <cfRule type="containsText" dxfId="138" priority="7495" operator="containsText" text="ENCERRADO">
      <formula>NOT(ISERROR(SEARCH(("ENCERRADO"),(K508))))</formula>
    </cfRule>
  </conditionalFormatting>
  <conditionalFormatting sqref="K508">
    <cfRule type="containsText" dxfId="137" priority="7496" operator="containsText" text="PROVIDÊNCIAS">
      <formula>NOT(ISERROR(SEARCH(("PROVIDÊNCIAS"),(K508))))</formula>
    </cfRule>
  </conditionalFormatting>
  <conditionalFormatting sqref="K508">
    <cfRule type="containsText" dxfId="136" priority="7497" operator="containsText" text="URGENTE">
      <formula>NOT(ISERROR(SEARCH(("URGENTE"),(K508))))</formula>
    </cfRule>
  </conditionalFormatting>
  <conditionalFormatting sqref="K508">
    <cfRule type="containsText" dxfId="135" priority="7498" operator="containsText" text="VIGENTE">
      <formula>NOT(ISERROR(SEARCH(("VIGENTE"),(K508))))</formula>
    </cfRule>
  </conditionalFormatting>
  <conditionalFormatting sqref="K284">
    <cfRule type="containsText" dxfId="134" priority="7499" operator="containsText" text="URGENTE">
      <formula>NOT(ISERROR(SEARCH(("URGENTE"),(K284))))</formula>
    </cfRule>
  </conditionalFormatting>
  <conditionalFormatting sqref="K284">
    <cfRule type="containsText" dxfId="133" priority="7500" operator="containsText" text="URGENTE">
      <formula>NOT(ISERROR(SEARCH(("URGENTE"),(K284))))</formula>
    </cfRule>
  </conditionalFormatting>
  <conditionalFormatting sqref="K284">
    <cfRule type="containsText" dxfId="132" priority="7501" operator="containsText" text="URGENTE">
      <formula>NOT(ISERROR(SEARCH(("URGENTE"),(K284))))</formula>
    </cfRule>
  </conditionalFormatting>
  <conditionalFormatting sqref="K284">
    <cfRule type="containsText" dxfId="131" priority="7502" operator="containsText" text="ENCERRADO">
      <formula>NOT(ISERROR(SEARCH(("ENCERRADO"),(K284))))</formula>
    </cfRule>
  </conditionalFormatting>
  <conditionalFormatting sqref="K284">
    <cfRule type="containsText" dxfId="130" priority="7503" operator="containsText" text="PROVIDÊNCIAS">
      <formula>NOT(ISERROR(SEARCH(("PROVIDÊNCIAS"),(K284))))</formula>
    </cfRule>
  </conditionalFormatting>
  <conditionalFormatting sqref="K284">
    <cfRule type="containsText" dxfId="129" priority="7504" operator="containsText" text="URGENTE">
      <formula>NOT(ISERROR(SEARCH(("URGENTE"),(K284))))</formula>
    </cfRule>
  </conditionalFormatting>
  <conditionalFormatting sqref="K284">
    <cfRule type="containsText" dxfId="128" priority="7505" operator="containsText" text="VIGENTE">
      <formula>NOT(ISERROR(SEARCH(("VIGENTE"),(K284))))</formula>
    </cfRule>
  </conditionalFormatting>
  <conditionalFormatting sqref="K6">
    <cfRule type="containsText" dxfId="127" priority="7506" operator="containsText" text="VIGENTE">
      <formula>NOT(ISERROR(SEARCH(("VIGENTE"),(K6))))</formula>
    </cfRule>
  </conditionalFormatting>
  <conditionalFormatting sqref="K6">
    <cfRule type="containsText" dxfId="126" priority="7507" operator="containsText" text="URGENTE">
      <formula>NOT(ISERROR(SEARCH(("URGENTE"),(K6))))</formula>
    </cfRule>
  </conditionalFormatting>
  <conditionalFormatting sqref="K6">
    <cfRule type="containsText" dxfId="125" priority="7508" operator="containsText" text="PROVIDÊNCIAS">
      <formula>NOT(ISERROR(SEARCH(("PROVIDÊNCIAS"),(K6))))</formula>
    </cfRule>
  </conditionalFormatting>
  <conditionalFormatting sqref="K6">
    <cfRule type="containsText" dxfId="124" priority="7509" operator="containsText" text="ENCERRADO">
      <formula>NOT(ISERROR(SEARCH(("ENCERRADO"),(K6))))</formula>
    </cfRule>
  </conditionalFormatting>
  <conditionalFormatting sqref="K6">
    <cfRule type="containsText" dxfId="123" priority="7510" operator="containsText" text="URGENTE">
      <formula>NOT(ISERROR(SEARCH(("URGENTE"),(K6))))</formula>
    </cfRule>
  </conditionalFormatting>
  <conditionalFormatting sqref="K6">
    <cfRule type="containsText" dxfId="122" priority="7511" operator="containsText" text="URGENTE">
      <formula>NOT(ISERROR(SEARCH(("URGENTE"),(K6))))</formula>
    </cfRule>
  </conditionalFormatting>
  <conditionalFormatting sqref="K6">
    <cfRule type="containsText" dxfId="121" priority="7512" operator="containsText" text="URGENTE">
      <formula>NOT(ISERROR(SEARCH(("URGENTE"),(K6))))</formula>
    </cfRule>
  </conditionalFormatting>
  <conditionalFormatting sqref="K5">
    <cfRule type="containsText" dxfId="120" priority="7513" operator="containsText" text="VIGENTE">
      <formula>NOT(ISERROR(SEARCH(("VIGENTE"),(K5))))</formula>
    </cfRule>
  </conditionalFormatting>
  <conditionalFormatting sqref="K5">
    <cfRule type="containsText" dxfId="119" priority="7514" operator="containsText" text="URGENTE">
      <formula>NOT(ISERROR(SEARCH(("URGENTE"),(K5))))</formula>
    </cfRule>
  </conditionalFormatting>
  <conditionalFormatting sqref="K5">
    <cfRule type="containsText" dxfId="118" priority="7515" operator="containsText" text="PROVIDÊNCIAS">
      <formula>NOT(ISERROR(SEARCH(("PROVIDÊNCIAS"),(K5))))</formula>
    </cfRule>
  </conditionalFormatting>
  <conditionalFormatting sqref="K5">
    <cfRule type="containsText" dxfId="117" priority="7516" operator="containsText" text="ENCERRADO">
      <formula>NOT(ISERROR(SEARCH(("ENCERRADO"),(K5))))</formula>
    </cfRule>
  </conditionalFormatting>
  <conditionalFormatting sqref="K5">
    <cfRule type="containsText" dxfId="116" priority="7517" operator="containsText" text="URGENTE">
      <formula>NOT(ISERROR(SEARCH(("URGENTE"),(K5))))</formula>
    </cfRule>
  </conditionalFormatting>
  <conditionalFormatting sqref="K5">
    <cfRule type="containsText" dxfId="115" priority="7518" operator="containsText" text="URGENTE">
      <formula>NOT(ISERROR(SEARCH(("URGENTE"),(K5))))</formula>
    </cfRule>
  </conditionalFormatting>
  <conditionalFormatting sqref="K5">
    <cfRule type="containsText" dxfId="114" priority="7519" operator="containsText" text="URGENTE">
      <formula>NOT(ISERROR(SEARCH(("URGENTE"),(K5))))</formula>
    </cfRule>
  </conditionalFormatting>
  <conditionalFormatting sqref="K105">
    <cfRule type="containsText" dxfId="113" priority="7520" operator="containsText" text="VIGENTE">
      <formula>NOT(ISERROR(SEARCH(("VIGENTE"),(K105))))</formula>
    </cfRule>
  </conditionalFormatting>
  <conditionalFormatting sqref="K105">
    <cfRule type="containsText" dxfId="112" priority="7521" operator="containsText" text="URGENTE">
      <formula>NOT(ISERROR(SEARCH(("URGENTE"),(K105))))</formula>
    </cfRule>
  </conditionalFormatting>
  <conditionalFormatting sqref="K105">
    <cfRule type="containsText" dxfId="111" priority="7522" operator="containsText" text="PROVIDÊNCIAS">
      <formula>NOT(ISERROR(SEARCH(("PROVIDÊNCIAS"),(K105))))</formula>
    </cfRule>
  </conditionalFormatting>
  <conditionalFormatting sqref="K105">
    <cfRule type="containsText" dxfId="110" priority="7523" operator="containsText" text="ENCERRADO">
      <formula>NOT(ISERROR(SEARCH(("ENCERRADO"),(K105))))</formula>
    </cfRule>
  </conditionalFormatting>
  <conditionalFormatting sqref="K105">
    <cfRule type="containsText" dxfId="109" priority="7524" operator="containsText" text="URGENTE">
      <formula>NOT(ISERROR(SEARCH(("URGENTE"),(K105))))</formula>
    </cfRule>
  </conditionalFormatting>
  <conditionalFormatting sqref="K105">
    <cfRule type="containsText" dxfId="108" priority="7525" operator="containsText" text="URGENTE">
      <formula>NOT(ISERROR(SEARCH(("URGENTE"),(K105))))</formula>
    </cfRule>
  </conditionalFormatting>
  <conditionalFormatting sqref="K105">
    <cfRule type="containsText" dxfId="107" priority="7526" operator="containsText" text="URGENTE">
      <formula>NOT(ISERROR(SEARCH(("URGENTE"),(K105))))</formula>
    </cfRule>
  </conditionalFormatting>
  <conditionalFormatting sqref="K495">
    <cfRule type="containsText" dxfId="106" priority="7527" operator="containsText" text="URGENTE">
      <formula>NOT(ISERROR(SEARCH(("URGENTE"),(K495))))</formula>
    </cfRule>
  </conditionalFormatting>
  <conditionalFormatting sqref="K495">
    <cfRule type="containsText" dxfId="105" priority="7528" operator="containsText" text="URGENTE">
      <formula>NOT(ISERROR(SEARCH(("URGENTE"),(K495))))</formula>
    </cfRule>
  </conditionalFormatting>
  <conditionalFormatting sqref="K495">
    <cfRule type="containsText" dxfId="104" priority="7529" operator="containsText" text="URGENTE">
      <formula>NOT(ISERROR(SEARCH(("URGENTE"),(K495))))</formula>
    </cfRule>
  </conditionalFormatting>
  <conditionalFormatting sqref="K495">
    <cfRule type="containsText" dxfId="103" priority="7530" operator="containsText" text="ENCERRADO">
      <formula>NOT(ISERROR(SEARCH(("ENCERRADO"),(K495))))</formula>
    </cfRule>
  </conditionalFormatting>
  <conditionalFormatting sqref="K495">
    <cfRule type="containsText" dxfId="102" priority="7531" operator="containsText" text="PROVIDÊNCIAS">
      <formula>NOT(ISERROR(SEARCH(("PROVIDÊNCIAS"),(K495))))</formula>
    </cfRule>
  </conditionalFormatting>
  <conditionalFormatting sqref="K495">
    <cfRule type="containsText" dxfId="101" priority="7532" operator="containsText" text="URGENTE">
      <formula>NOT(ISERROR(SEARCH(("URGENTE"),(K495))))</formula>
    </cfRule>
  </conditionalFormatting>
  <conditionalFormatting sqref="K495">
    <cfRule type="containsText" dxfId="100" priority="7533" operator="containsText" text="VIGENTE">
      <formula>NOT(ISERROR(SEARCH(("VIGENTE"),(K495))))</formula>
    </cfRule>
  </conditionalFormatting>
  <conditionalFormatting sqref="K464:K465">
    <cfRule type="containsText" dxfId="99" priority="7534" operator="containsText" text="URGENTE">
      <formula>NOT(ISERROR(SEARCH(("URGENTE"),(K464))))</formula>
    </cfRule>
  </conditionalFormatting>
  <conditionalFormatting sqref="K464:K465">
    <cfRule type="containsText" dxfId="98" priority="7535" operator="containsText" text="URGENTE">
      <formula>NOT(ISERROR(SEARCH(("URGENTE"),(K464))))</formula>
    </cfRule>
  </conditionalFormatting>
  <conditionalFormatting sqref="K464:K465">
    <cfRule type="containsText" dxfId="97" priority="7536" operator="containsText" text="URGENTE">
      <formula>NOT(ISERROR(SEARCH(("URGENTE"),(K464))))</formula>
    </cfRule>
  </conditionalFormatting>
  <conditionalFormatting sqref="K464:K465">
    <cfRule type="containsText" dxfId="96" priority="7537" operator="containsText" text="ENCERRADO">
      <formula>NOT(ISERROR(SEARCH(("ENCERRADO"),(K464))))</formula>
    </cfRule>
  </conditionalFormatting>
  <conditionalFormatting sqref="K464:K465">
    <cfRule type="containsText" dxfId="95" priority="7538" operator="containsText" text="PROVIDÊNCIAS">
      <formula>NOT(ISERROR(SEARCH(("PROVIDÊNCIAS"),(K464))))</formula>
    </cfRule>
  </conditionalFormatting>
  <conditionalFormatting sqref="K464:K465">
    <cfRule type="containsText" dxfId="94" priority="7539" operator="containsText" text="URGENTE">
      <formula>NOT(ISERROR(SEARCH(("URGENTE"),(K464))))</formula>
    </cfRule>
  </conditionalFormatting>
  <conditionalFormatting sqref="K464:K465">
    <cfRule type="containsText" dxfId="93" priority="7540" operator="containsText" text="VIGENTE">
      <formula>NOT(ISERROR(SEARCH(("VIGENTE"),(K464))))</formula>
    </cfRule>
  </conditionalFormatting>
  <conditionalFormatting sqref="K362:L362">
    <cfRule type="containsText" dxfId="92" priority="7541" operator="containsText" text="VIGENTE">
      <formula>NOT(ISERROR(SEARCH(("VIGENTE"),(K362))))</formula>
    </cfRule>
  </conditionalFormatting>
  <conditionalFormatting sqref="K362:L362">
    <cfRule type="containsText" dxfId="91" priority="7542" operator="containsText" text="URGENTE">
      <formula>NOT(ISERROR(SEARCH(("URGENTE"),(K362))))</formula>
    </cfRule>
  </conditionalFormatting>
  <conditionalFormatting sqref="K362:L362">
    <cfRule type="containsText" dxfId="90" priority="7543" operator="containsText" text="PROVIDÊNCIAS">
      <formula>NOT(ISERROR(SEARCH(("PROVIDÊNCIAS"),(K362))))</formula>
    </cfRule>
  </conditionalFormatting>
  <conditionalFormatting sqref="K362:L362">
    <cfRule type="containsText" dxfId="89" priority="7544" operator="containsText" text="ENCERRADO">
      <formula>NOT(ISERROR(SEARCH(("ENCERRADO"),(K362))))</formula>
    </cfRule>
  </conditionalFormatting>
  <conditionalFormatting sqref="K362:L362">
    <cfRule type="containsText" dxfId="88" priority="7545" operator="containsText" text="URGENTE">
      <formula>NOT(ISERROR(SEARCH(("URGENTE"),(K362))))</formula>
    </cfRule>
  </conditionalFormatting>
  <conditionalFormatting sqref="K362:L362">
    <cfRule type="containsText" dxfId="87" priority="7546" operator="containsText" text="URGENTE">
      <formula>NOT(ISERROR(SEARCH(("URGENTE"),(K362))))</formula>
    </cfRule>
  </conditionalFormatting>
  <conditionalFormatting sqref="K362:L362">
    <cfRule type="containsText" dxfId="86" priority="7547" operator="containsText" text="URGENTE">
      <formula>NOT(ISERROR(SEARCH(("URGENTE"),(K362))))</formula>
    </cfRule>
  </conditionalFormatting>
  <conditionalFormatting sqref="K507">
    <cfRule type="containsText" dxfId="85" priority="7548" operator="containsText" text="VIGENTE">
      <formula>NOT(ISERROR(SEARCH(("VIGENTE"),(K507))))</formula>
    </cfRule>
  </conditionalFormatting>
  <conditionalFormatting sqref="K507">
    <cfRule type="containsText" dxfId="84" priority="7549" operator="containsText" text="URGENTE">
      <formula>NOT(ISERROR(SEARCH(("URGENTE"),(K507))))</formula>
    </cfRule>
  </conditionalFormatting>
  <conditionalFormatting sqref="K507">
    <cfRule type="containsText" dxfId="83" priority="7550" operator="containsText" text="PROVIDÊNCIAS">
      <formula>NOT(ISERROR(SEARCH(("PROVIDÊNCIAS"),(K507))))</formula>
    </cfRule>
  </conditionalFormatting>
  <conditionalFormatting sqref="K507">
    <cfRule type="containsText" dxfId="82" priority="7551" operator="containsText" text="ENCERRADO">
      <formula>NOT(ISERROR(SEARCH(("ENCERRADO"),(K507))))</formula>
    </cfRule>
  </conditionalFormatting>
  <conditionalFormatting sqref="K507">
    <cfRule type="containsText" dxfId="81" priority="7552" operator="containsText" text="URGENTE">
      <formula>NOT(ISERROR(SEARCH(("URGENTE"),(K507))))</formula>
    </cfRule>
  </conditionalFormatting>
  <conditionalFormatting sqref="K507">
    <cfRule type="containsText" dxfId="80" priority="7553" operator="containsText" text="URGENTE">
      <formula>NOT(ISERROR(SEARCH(("URGENTE"),(K507))))</formula>
    </cfRule>
  </conditionalFormatting>
  <conditionalFormatting sqref="K507">
    <cfRule type="containsText" dxfId="79" priority="7554" operator="containsText" text="URGENTE">
      <formula>NOT(ISERROR(SEARCH(("URGENTE"),(K507))))</formula>
    </cfRule>
  </conditionalFormatting>
  <conditionalFormatting sqref="K537">
    <cfRule type="containsText" dxfId="78" priority="7555" operator="containsText" text="URGENTE">
      <formula>NOT(ISERROR(SEARCH(("URGENTE"),(K537))))</formula>
    </cfRule>
  </conditionalFormatting>
  <conditionalFormatting sqref="K537">
    <cfRule type="containsText" dxfId="77" priority="7556" operator="containsText" text="URGENTE">
      <formula>NOT(ISERROR(SEARCH(("URGENTE"),(K537))))</formula>
    </cfRule>
  </conditionalFormatting>
  <conditionalFormatting sqref="K537">
    <cfRule type="containsText" dxfId="76" priority="7557" operator="containsText" text="URGENTE">
      <formula>NOT(ISERROR(SEARCH(("URGENTE"),(K537))))</formula>
    </cfRule>
  </conditionalFormatting>
  <conditionalFormatting sqref="K537">
    <cfRule type="containsText" dxfId="75" priority="7558" operator="containsText" text="ENCERRADO">
      <formula>NOT(ISERROR(SEARCH(("ENCERRADO"),(K537))))</formula>
    </cfRule>
  </conditionalFormatting>
  <conditionalFormatting sqref="K537">
    <cfRule type="containsText" dxfId="74" priority="7559" operator="containsText" text="PROVIDÊNCIAS">
      <formula>NOT(ISERROR(SEARCH(("PROVIDÊNCIAS"),(K537))))</formula>
    </cfRule>
  </conditionalFormatting>
  <conditionalFormatting sqref="K537">
    <cfRule type="containsText" dxfId="73" priority="7560" operator="containsText" text="URGENTE">
      <formula>NOT(ISERROR(SEARCH(("URGENTE"),(K537))))</formula>
    </cfRule>
  </conditionalFormatting>
  <conditionalFormatting sqref="K537">
    <cfRule type="containsText" dxfId="72" priority="7561" operator="containsText" text="VIGENTE">
      <formula>NOT(ISERROR(SEARCH(("VIGENTE"),(K537))))</formula>
    </cfRule>
  </conditionalFormatting>
  <conditionalFormatting sqref="K494">
    <cfRule type="containsText" dxfId="71" priority="7562" operator="containsText" text="URGENTE">
      <formula>NOT(ISERROR(SEARCH(("URGENTE"),(K494))))</formula>
    </cfRule>
  </conditionalFormatting>
  <conditionalFormatting sqref="K494">
    <cfRule type="containsText" dxfId="70" priority="7563" operator="containsText" text="URGENTE">
      <formula>NOT(ISERROR(SEARCH(("URGENTE"),(K494))))</formula>
    </cfRule>
  </conditionalFormatting>
  <conditionalFormatting sqref="K494">
    <cfRule type="containsText" dxfId="69" priority="7564" operator="containsText" text="URGENTE">
      <formula>NOT(ISERROR(SEARCH(("URGENTE"),(K494))))</formula>
    </cfRule>
  </conditionalFormatting>
  <conditionalFormatting sqref="K494">
    <cfRule type="containsText" dxfId="68" priority="7565" operator="containsText" text="ENCERRADO">
      <formula>NOT(ISERROR(SEARCH(("ENCERRADO"),(K494))))</formula>
    </cfRule>
  </conditionalFormatting>
  <conditionalFormatting sqref="K494">
    <cfRule type="containsText" dxfId="67" priority="7566" operator="containsText" text="PROVIDÊNCIAS">
      <formula>NOT(ISERROR(SEARCH(("PROVIDÊNCIAS"),(K494))))</formula>
    </cfRule>
  </conditionalFormatting>
  <conditionalFormatting sqref="K494">
    <cfRule type="containsText" dxfId="66" priority="7567" operator="containsText" text="URGENTE">
      <formula>NOT(ISERROR(SEARCH(("URGENTE"),(K494))))</formula>
    </cfRule>
  </conditionalFormatting>
  <conditionalFormatting sqref="K494">
    <cfRule type="containsText" dxfId="65" priority="7568" operator="containsText" text="VIGENTE">
      <formula>NOT(ISERROR(SEARCH(("VIGENTE"),(K494))))</formula>
    </cfRule>
  </conditionalFormatting>
  <conditionalFormatting sqref="K477">
    <cfRule type="containsText" dxfId="64" priority="7569" operator="containsText" text="URGENTE">
      <formula>NOT(ISERROR(SEARCH(("URGENTE"),(K477))))</formula>
    </cfRule>
  </conditionalFormatting>
  <conditionalFormatting sqref="K477">
    <cfRule type="containsText" dxfId="63" priority="7570" operator="containsText" text="URGENTE">
      <formula>NOT(ISERROR(SEARCH(("URGENTE"),(K477))))</formula>
    </cfRule>
  </conditionalFormatting>
  <conditionalFormatting sqref="K477">
    <cfRule type="containsText" dxfId="62" priority="7571" operator="containsText" text="URGENTE">
      <formula>NOT(ISERROR(SEARCH(("URGENTE"),(K477))))</formula>
    </cfRule>
  </conditionalFormatting>
  <conditionalFormatting sqref="K477">
    <cfRule type="containsText" dxfId="61" priority="7572" operator="containsText" text="ENCERRADO">
      <formula>NOT(ISERROR(SEARCH(("ENCERRADO"),(K477))))</formula>
    </cfRule>
  </conditionalFormatting>
  <conditionalFormatting sqref="K477">
    <cfRule type="containsText" dxfId="60" priority="7573" operator="containsText" text="PROVIDÊNCIAS">
      <formula>NOT(ISERROR(SEARCH(("PROVIDÊNCIAS"),(K477))))</formula>
    </cfRule>
  </conditionalFormatting>
  <conditionalFormatting sqref="K477">
    <cfRule type="containsText" dxfId="59" priority="7574" operator="containsText" text="URGENTE">
      <formula>NOT(ISERROR(SEARCH(("URGENTE"),(K477))))</formula>
    </cfRule>
  </conditionalFormatting>
  <conditionalFormatting sqref="K477">
    <cfRule type="containsText" dxfId="58" priority="7575" operator="containsText" text="VIGENTE">
      <formula>NOT(ISERROR(SEARCH(("VIGENTE"),(K477))))</formula>
    </cfRule>
  </conditionalFormatting>
  <conditionalFormatting sqref="K317:K318">
    <cfRule type="containsText" dxfId="57" priority="7576" operator="containsText" text="URGENTE">
      <formula>NOT(ISERROR(SEARCH(("URGENTE"),(K317))))</formula>
    </cfRule>
  </conditionalFormatting>
  <conditionalFormatting sqref="K317:K318">
    <cfRule type="containsText" dxfId="56" priority="7577" operator="containsText" text="URGENTE">
      <formula>NOT(ISERROR(SEARCH(("URGENTE"),(K317))))</formula>
    </cfRule>
  </conditionalFormatting>
  <conditionalFormatting sqref="K317:K318">
    <cfRule type="containsText" dxfId="55" priority="7578" operator="containsText" text="URGENTE">
      <formula>NOT(ISERROR(SEARCH(("URGENTE"),(K317))))</formula>
    </cfRule>
  </conditionalFormatting>
  <conditionalFormatting sqref="K317:K318">
    <cfRule type="containsText" dxfId="54" priority="7579" operator="containsText" text="ENCERRADO">
      <formula>NOT(ISERROR(SEARCH(("ENCERRADO"),(K317))))</formula>
    </cfRule>
  </conditionalFormatting>
  <conditionalFormatting sqref="K317:K318">
    <cfRule type="containsText" dxfId="53" priority="7580" operator="containsText" text="PROVIDÊNCIAS">
      <formula>NOT(ISERROR(SEARCH(("PROVIDÊNCIAS"),(K317))))</formula>
    </cfRule>
  </conditionalFormatting>
  <conditionalFormatting sqref="K317:K318">
    <cfRule type="containsText" dxfId="52" priority="7581" operator="containsText" text="URGENTE">
      <formula>NOT(ISERROR(SEARCH(("URGENTE"),(K317))))</formula>
    </cfRule>
  </conditionalFormatting>
  <conditionalFormatting sqref="K317:K318">
    <cfRule type="containsText" dxfId="51" priority="7582" operator="containsText" text="VIGENTE">
      <formula>NOT(ISERROR(SEARCH(("VIGENTE"),(K317))))</formula>
    </cfRule>
  </conditionalFormatting>
  <conditionalFormatting sqref="K104">
    <cfRule type="containsText" dxfId="50" priority="7583" operator="containsText" text="VIGENTE">
      <formula>NOT(ISERROR(SEARCH(("VIGENTE"),(K104))))</formula>
    </cfRule>
  </conditionalFormatting>
  <conditionalFormatting sqref="K104">
    <cfRule type="containsText" dxfId="49" priority="7584" operator="containsText" text="URGENTE">
      <formula>NOT(ISERROR(SEARCH(("URGENTE"),(K104))))</formula>
    </cfRule>
  </conditionalFormatting>
  <conditionalFormatting sqref="K104">
    <cfRule type="containsText" dxfId="48" priority="7585" operator="containsText" text="PROVIDÊNCIAS">
      <formula>NOT(ISERROR(SEARCH(("PROVIDÊNCIAS"),(K104))))</formula>
    </cfRule>
  </conditionalFormatting>
  <conditionalFormatting sqref="K104">
    <cfRule type="containsText" dxfId="47" priority="7586" operator="containsText" text="ENCERRADO">
      <formula>NOT(ISERROR(SEARCH(("ENCERRADO"),(K104))))</formula>
    </cfRule>
  </conditionalFormatting>
  <conditionalFormatting sqref="K104">
    <cfRule type="containsText" dxfId="46" priority="7587" operator="containsText" text="URGENTE">
      <formula>NOT(ISERROR(SEARCH(("URGENTE"),(K104))))</formula>
    </cfRule>
  </conditionalFormatting>
  <conditionalFormatting sqref="K104">
    <cfRule type="containsText" dxfId="45" priority="7588" operator="containsText" text="URGENTE">
      <formula>NOT(ISERROR(SEARCH(("URGENTE"),(K104))))</formula>
    </cfRule>
  </conditionalFormatting>
  <conditionalFormatting sqref="K104">
    <cfRule type="containsText" dxfId="44" priority="7589" operator="containsText" text="URGENTE">
      <formula>NOT(ISERROR(SEARCH(("URGENTE"),(K104))))</formula>
    </cfRule>
  </conditionalFormatting>
  <conditionalFormatting sqref="K392">
    <cfRule type="containsText" dxfId="43" priority="7590" operator="containsText" text="URGENTE">
      <formula>NOT(ISERROR(SEARCH(("URGENTE"),(K392))))</formula>
    </cfRule>
  </conditionalFormatting>
  <conditionalFormatting sqref="K392">
    <cfRule type="containsText" dxfId="42" priority="7591" operator="containsText" text="URGENTE">
      <formula>NOT(ISERROR(SEARCH(("URGENTE"),(K392))))</formula>
    </cfRule>
  </conditionalFormatting>
  <conditionalFormatting sqref="K392">
    <cfRule type="containsText" dxfId="41" priority="7592" operator="containsText" text="URGENTE">
      <formula>NOT(ISERROR(SEARCH(("URGENTE"),(K392))))</formula>
    </cfRule>
  </conditionalFormatting>
  <conditionalFormatting sqref="K392">
    <cfRule type="containsText" dxfId="40" priority="7593" operator="containsText" text="ENCERRADO">
      <formula>NOT(ISERROR(SEARCH(("ENCERRADO"),(K392))))</formula>
    </cfRule>
  </conditionalFormatting>
  <conditionalFormatting sqref="K392">
    <cfRule type="containsText" dxfId="39" priority="7594" operator="containsText" text="PROVIDÊNCIAS">
      <formula>NOT(ISERROR(SEARCH(("PROVIDÊNCIAS"),(K392))))</formula>
    </cfRule>
  </conditionalFormatting>
  <conditionalFormatting sqref="K392">
    <cfRule type="containsText" dxfId="38" priority="7595" operator="containsText" text="URGENTE">
      <formula>NOT(ISERROR(SEARCH(("URGENTE"),(K392))))</formula>
    </cfRule>
  </conditionalFormatting>
  <conditionalFormatting sqref="K392">
    <cfRule type="containsText" dxfId="37" priority="7596" operator="containsText" text="VIGENTE">
      <formula>NOT(ISERROR(SEARCH(("VIGENTE"),(K392))))</formula>
    </cfRule>
  </conditionalFormatting>
  <conditionalFormatting sqref="K476">
    <cfRule type="containsText" dxfId="36" priority="7597" operator="containsText" text="URGENTE">
      <formula>NOT(ISERROR(SEARCH(("URGENTE"),(K476))))</formula>
    </cfRule>
  </conditionalFormatting>
  <conditionalFormatting sqref="K476">
    <cfRule type="containsText" dxfId="35" priority="7598" operator="containsText" text="URGENTE">
      <formula>NOT(ISERROR(SEARCH(("URGENTE"),(K476))))</formula>
    </cfRule>
  </conditionalFormatting>
  <conditionalFormatting sqref="K476">
    <cfRule type="containsText" dxfId="34" priority="7599" operator="containsText" text="URGENTE">
      <formula>NOT(ISERROR(SEARCH(("URGENTE"),(K476))))</formula>
    </cfRule>
  </conditionalFormatting>
  <conditionalFormatting sqref="K476">
    <cfRule type="containsText" dxfId="33" priority="7600" operator="containsText" text="ENCERRADO">
      <formula>NOT(ISERROR(SEARCH(("ENCERRADO"),(K476))))</formula>
    </cfRule>
  </conditionalFormatting>
  <conditionalFormatting sqref="K476">
    <cfRule type="containsText" dxfId="32" priority="7601" operator="containsText" text="PROVIDÊNCIAS">
      <formula>NOT(ISERROR(SEARCH(("PROVIDÊNCIAS"),(K476))))</formula>
    </cfRule>
  </conditionalFormatting>
  <conditionalFormatting sqref="K476">
    <cfRule type="containsText" dxfId="31" priority="7602" operator="containsText" text="URGENTE">
      <formula>NOT(ISERROR(SEARCH(("URGENTE"),(K476))))</formula>
    </cfRule>
  </conditionalFormatting>
  <conditionalFormatting sqref="K476">
    <cfRule type="containsText" dxfId="30" priority="7603" operator="containsText" text="VIGENTE">
      <formula>NOT(ISERROR(SEARCH(("VIGENTE"),(K476))))</formula>
    </cfRule>
  </conditionalFormatting>
  <conditionalFormatting sqref="K492:K493">
    <cfRule type="containsText" dxfId="29" priority="7604" operator="containsText" text="URGENTE">
      <formula>NOT(ISERROR(SEARCH(("URGENTE"),(K492))))</formula>
    </cfRule>
  </conditionalFormatting>
  <conditionalFormatting sqref="K492:K493">
    <cfRule type="containsText" dxfId="28" priority="7605" operator="containsText" text="URGENTE">
      <formula>NOT(ISERROR(SEARCH(("URGENTE"),(K492))))</formula>
    </cfRule>
  </conditionalFormatting>
  <conditionalFormatting sqref="K492:K493">
    <cfRule type="containsText" dxfId="27" priority="7606" operator="containsText" text="URGENTE">
      <formula>NOT(ISERROR(SEARCH(("URGENTE"),(K492))))</formula>
    </cfRule>
  </conditionalFormatting>
  <conditionalFormatting sqref="K492:K493">
    <cfRule type="containsText" dxfId="26" priority="7607" operator="containsText" text="ENCERRADO">
      <formula>NOT(ISERROR(SEARCH(("ENCERRADO"),(K492))))</formula>
    </cfRule>
  </conditionalFormatting>
  <conditionalFormatting sqref="K492:K493">
    <cfRule type="containsText" dxfId="25" priority="7608" operator="containsText" text="PROVIDÊNCIAS">
      <formula>NOT(ISERROR(SEARCH(("PROVIDÊNCIAS"),(K492))))</formula>
    </cfRule>
  </conditionalFormatting>
  <conditionalFormatting sqref="K492:K493">
    <cfRule type="containsText" dxfId="24" priority="7609" operator="containsText" text="URGENTE">
      <formula>NOT(ISERROR(SEARCH(("URGENTE"),(K492))))</formula>
    </cfRule>
  </conditionalFormatting>
  <conditionalFormatting sqref="K492:K493">
    <cfRule type="containsText" dxfId="23" priority="7610" operator="containsText" text="VIGENTE">
      <formula>NOT(ISERROR(SEARCH(("VIGENTE"),(K492))))</formula>
    </cfRule>
  </conditionalFormatting>
  <conditionalFormatting sqref="K502:K503">
    <cfRule type="containsText" dxfId="22" priority="7611" operator="containsText" text="VIGENTE">
      <formula>NOT(ISERROR(SEARCH(("VIGENTE"),(K502))))</formula>
    </cfRule>
  </conditionalFormatting>
  <conditionalFormatting sqref="K502:K503">
    <cfRule type="containsText" dxfId="21" priority="7612" operator="containsText" text="URGENTE">
      <formula>NOT(ISERROR(SEARCH(("URGENTE"),(K502))))</formula>
    </cfRule>
  </conditionalFormatting>
  <conditionalFormatting sqref="K502:K503">
    <cfRule type="containsText" dxfId="20" priority="7613" operator="containsText" text="PROVIDÊNCIAS">
      <formula>NOT(ISERROR(SEARCH(("PROVIDÊNCIAS"),(K502))))</formula>
    </cfRule>
  </conditionalFormatting>
  <conditionalFormatting sqref="K502:K503">
    <cfRule type="containsText" dxfId="19" priority="7614" operator="containsText" text="ENCERRADO">
      <formula>NOT(ISERROR(SEARCH(("ENCERRADO"),(K502))))</formula>
    </cfRule>
  </conditionalFormatting>
  <conditionalFormatting sqref="K502:K503">
    <cfRule type="containsText" dxfId="18" priority="7615" operator="containsText" text="URGENTE">
      <formula>NOT(ISERROR(SEARCH(("URGENTE"),(K502))))</formula>
    </cfRule>
  </conditionalFormatting>
  <conditionalFormatting sqref="K502:K503">
    <cfRule type="containsText" dxfId="17" priority="7616" operator="containsText" text="URGENTE">
      <formula>NOT(ISERROR(SEARCH(("URGENTE"),(K502))))</formula>
    </cfRule>
  </conditionalFormatting>
  <conditionalFormatting sqref="K502:K503">
    <cfRule type="containsText" dxfId="16" priority="7617" operator="containsText" text="URGENTE">
      <formula>NOT(ISERROR(SEARCH(("URGENTE"),(K502))))</formula>
    </cfRule>
  </conditionalFormatting>
  <conditionalFormatting sqref="K566 K575:K576 K578">
    <cfRule type="containsText" dxfId="15" priority="7618" operator="containsText" text="VIGENTE">
      <formula>NOT(ISERROR(SEARCH(("VIGENTE"),(K566))))</formula>
    </cfRule>
  </conditionalFormatting>
  <conditionalFormatting sqref="K566 K575:K576 K578">
    <cfRule type="containsText" dxfId="14" priority="7619" operator="containsText" text="URGENTE">
      <formula>NOT(ISERROR(SEARCH(("URGENTE"),(K566))))</formula>
    </cfRule>
  </conditionalFormatting>
  <conditionalFormatting sqref="K566 K575:K576 K578">
    <cfRule type="containsText" dxfId="13" priority="7620" operator="containsText" text="PROVIDÊNCIAS">
      <formula>NOT(ISERROR(SEARCH(("PROVIDÊNCIAS"),(K566))))</formula>
    </cfRule>
  </conditionalFormatting>
  <conditionalFormatting sqref="K566 K575:K576 K578">
    <cfRule type="containsText" dxfId="12" priority="7621" operator="containsText" text="ENCERRADO">
      <formula>NOT(ISERROR(SEARCH(("ENCERRADO"),(K566))))</formula>
    </cfRule>
  </conditionalFormatting>
  <conditionalFormatting sqref="K392 K423:K425 K566 K575:K576">
    <cfRule type="containsText" dxfId="11" priority="7622" operator="containsText" text="VIGENTE">
      <formula>NOT(ISERROR(SEARCH(("VIGENTE"),(K392))))</formula>
    </cfRule>
  </conditionalFormatting>
  <conditionalFormatting sqref="K392 K423:K425 K566 K575:K576">
    <cfRule type="containsText" dxfId="10" priority="7623" operator="containsText" text="URGENTE">
      <formula>NOT(ISERROR(SEARCH(("URGENTE"),(K392))))</formula>
    </cfRule>
  </conditionalFormatting>
  <conditionalFormatting sqref="K392 K423:K425 K566 K575:K576">
    <cfRule type="containsText" dxfId="9" priority="7624" operator="containsText" text="PROVIDÊNCIAS">
      <formula>NOT(ISERROR(SEARCH(("PROVIDÊNCIAS"),(K392))))</formula>
    </cfRule>
  </conditionalFormatting>
  <conditionalFormatting sqref="K392 K423:K425 K566 K575:K576">
    <cfRule type="containsText" dxfId="8" priority="7625" operator="containsText" text="ENCERRADO">
      <formula>NOT(ISERROR(SEARCH(("ENCERRADO"),(K392))))</formula>
    </cfRule>
  </conditionalFormatting>
  <conditionalFormatting sqref="K268">
    <cfRule type="containsText" dxfId="7" priority="7626" operator="containsText" text="VIGENTE">
      <formula>NOT(ISERROR(SEARCH(("VIGENTE"),(K268))))</formula>
    </cfRule>
  </conditionalFormatting>
  <conditionalFormatting sqref="K268">
    <cfRule type="containsText" dxfId="6" priority="7627" operator="containsText" text="URGENTE">
      <formula>NOT(ISERROR(SEARCH(("URGENTE"),(K268))))</formula>
    </cfRule>
  </conditionalFormatting>
  <conditionalFormatting sqref="K268">
    <cfRule type="containsText" dxfId="5" priority="7628" operator="containsText" text="PROVIDÊNCIAS">
      <formula>NOT(ISERROR(SEARCH(("PROVIDÊNCIAS"),(K268))))</formula>
    </cfRule>
  </conditionalFormatting>
  <conditionalFormatting sqref="K268">
    <cfRule type="containsText" dxfId="4" priority="7629" operator="containsText" text="ENCERRADO">
      <formula>NOT(ISERROR(SEARCH(("ENCERRADO"),(K268))))</formula>
    </cfRule>
  </conditionalFormatting>
  <conditionalFormatting sqref="K4 K7:K101 K106 K108:L135 K138:L138 K142 K167:K176 K179:K194 K201:K229 K259 K262:K267 K275:K283 K287:K297 I294:J297 K299:K305 K309:K316 K319:K326 L326 K328:K342 I331:J332 K344:K348 I346:J347 K350 K352:K361 K366 K368:K375 K391:K392 K398 K405:K410 K416:K417 K419:K421 K423:K425 K434 K439:K440 K443:K445 K454 K458:K461 K463 K471:K473 K475 K484:K488 K490:K491 K500 K513 K519:K520 K522:K525 K527:K528 K531:K532 K544:K547 K550 K554:K559 K562 K564:K566 L564:L565 K575:K576 K580:K582 K584:K588 I586:J587 L586:L587 K590:K591 K599:K602 K605:K617 K656:K658 L658 K672:L673">
    <cfRule type="containsText" dxfId="3" priority="7630" operator="containsText" text="VIGENTE">
      <formula>NOT(ISERROR(SEARCH(("VIGENTE"),(K4))))</formula>
    </cfRule>
  </conditionalFormatting>
  <conditionalFormatting sqref="K4 K7:K101 K106 K108:L135 K138:L138 K142 K167:K176 K179:K194 K201:K229 K259 K262:K267 K275:K283 K287:K297 I294:J297 K299:K305 K309:K316 K319:K326 L326 K328:K342 I331:J332 K344:K348 I346:J347 K350 K352:K361 K366 K368:K375 K391:K392 K398 K405:K410 K416:K417 K419:K421 K423:K425 K434 K439:K440 K443:K445 K454 K458:K461 K463 K471:K473 K475 K484:K488 K490:K491 K500 K513 K519:K520 K522:K525 K527:K528 K531:K532 K544:K547 K550 K554:K559 K562 K564:K566 L564:L565 K575:K576 K580:K582 K584:K588 I586:J587 L586:L587 K590:K591 K599:K602 K605:K617 K656:K658 L658 K672:L673">
    <cfRule type="containsText" dxfId="2" priority="7631" operator="containsText" text="URGENTE">
      <formula>NOT(ISERROR(SEARCH(("URGENTE"),(K4))))</formula>
    </cfRule>
  </conditionalFormatting>
  <conditionalFormatting sqref="K4 K7:K101 K106 K108:L135 K138:L138 K142 K167:K176 K179:K194 K201:K229 K259 K262:K267 K275:K283 K287:K297 I294:J297 K299:K305 K309:K316 K319:K326 L326 K328:K342 I331:J332 K344:K348 I346:J347 K350 K352:K361 K366 K368:K375 K391:K392 K398 K405:K410 K416:K417 K419:K421 K423:K425 K434 K439:K440 K443:K445 K454 K458:K461 K463 K471:K473 K475 K484:K488 K490:K491 K500 K513 K519:K520 K522:K525 K527:K528 K531:K532 K544:K547 K550 K554:K559 K562 K564:K566 L564:L565 K575:K576 K580:K582 K584:K588 I586:J587 L586:L587 K590:K591 K599:K602 K605:K617 K656:K658 L658 K672:L673">
    <cfRule type="containsText" dxfId="1" priority="7632" operator="containsText" text="PROVIDÊNCIAS">
      <formula>NOT(ISERROR(SEARCH(("PROVIDÊNCIAS"),(K4))))</formula>
    </cfRule>
  </conditionalFormatting>
  <conditionalFormatting sqref="K4 K7:K101 K106 K108:L135 K138:L138 K142 K167:K176 K179:K194 K201:K229 K259 K262:K267 K275:K283 K287:K297 I294:J297 K299:K305 K309:K316 K319:K326 L326 K328:K342 I331:J332 K344:K348 I346:J347 K350 K352:K361 K366 K368:K375 K391:K392 K398 K405:K410 K416:K417 K419:K421 K423:K425 K434 K439:K440 K443:K445 K454 K458:K461 K463 K471:K473 K475 K484:K488 K490:K491 K500 K513 K519:K520 K522:K525 K527:K528 K531:K532 K544:K547 K550 K554:K559 K562 K564:K566 L564:L565 K575:K576 K580:K582 K584:K588 I586:J587 L586:L587 K590:K591 K599:K602 K605:K617 K656:K658 L658 K672:L673">
    <cfRule type="containsText" dxfId="0" priority="7633" operator="containsText" text="ENCERRADO">
      <formula>NOT(ISERROR(SEARCH(("ENCERRADO"),(K4))))</formula>
    </cfRule>
  </conditionalFormatting>
  <hyperlinks>
    <hyperlink ref="T7" r:id="rId1" xr:uid="{00000000-0004-0000-0100-000000000000}"/>
    <hyperlink ref="W25" r:id="rId2" xr:uid="{00000000-0004-0000-0100-000001000000}"/>
    <hyperlink ref="T27" r:id="rId3" xr:uid="{00000000-0004-0000-0100-000002000000}"/>
    <hyperlink ref="T91" r:id="rId4" xr:uid="{00000000-0004-0000-0100-000003000000}"/>
    <hyperlink ref="W129" r:id="rId5" xr:uid="{00000000-0004-0000-0100-000004000000}"/>
    <hyperlink ref="T135" r:id="rId6" xr:uid="{00000000-0004-0000-0100-000005000000}"/>
    <hyperlink ref="P166" r:id="rId7" xr:uid="{00000000-0004-0000-0100-000006000000}"/>
    <hyperlink ref="T166" r:id="rId8" xr:uid="{00000000-0004-0000-0100-000007000000}"/>
    <hyperlink ref="T189" r:id="rId9" xr:uid="{00000000-0004-0000-0100-000008000000}"/>
    <hyperlink ref="T201" r:id="rId10" xr:uid="{00000000-0004-0000-0100-000009000000}"/>
    <hyperlink ref="W201" r:id="rId11" xr:uid="{00000000-0004-0000-0100-00000A000000}"/>
    <hyperlink ref="W203" r:id="rId12" xr:uid="{00000000-0004-0000-0100-00000B000000}"/>
    <hyperlink ref="T204" r:id="rId13" xr:uid="{00000000-0004-0000-0100-00000C000000}"/>
    <hyperlink ref="T205" r:id="rId14" xr:uid="{00000000-0004-0000-0100-00000D000000}"/>
    <hyperlink ref="W205" r:id="rId15" xr:uid="{00000000-0004-0000-0100-00000E000000}"/>
    <hyperlink ref="T206" r:id="rId16" xr:uid="{00000000-0004-0000-0100-00000F000000}"/>
    <hyperlink ref="W206" r:id="rId17" xr:uid="{00000000-0004-0000-0100-000010000000}"/>
    <hyperlink ref="T207" r:id="rId18" xr:uid="{00000000-0004-0000-0100-000011000000}"/>
    <hyperlink ref="W208" r:id="rId19" xr:uid="{00000000-0004-0000-0100-000012000000}"/>
    <hyperlink ref="W209" r:id="rId20" xr:uid="{00000000-0004-0000-0100-000013000000}"/>
    <hyperlink ref="T210" r:id="rId21" xr:uid="{00000000-0004-0000-0100-000014000000}"/>
    <hyperlink ref="W210" r:id="rId22" xr:uid="{00000000-0004-0000-0100-000015000000}"/>
    <hyperlink ref="T212" r:id="rId23" xr:uid="{00000000-0004-0000-0100-000016000000}"/>
    <hyperlink ref="T213" r:id="rId24" xr:uid="{00000000-0004-0000-0100-000017000000}"/>
    <hyperlink ref="W213" r:id="rId25" xr:uid="{00000000-0004-0000-0100-000018000000}"/>
    <hyperlink ref="T214" r:id="rId26" xr:uid="{00000000-0004-0000-0100-000019000000}"/>
    <hyperlink ref="T216" r:id="rId27" xr:uid="{00000000-0004-0000-0100-00001A000000}"/>
    <hyperlink ref="T219" r:id="rId28" xr:uid="{00000000-0004-0000-0100-00001B000000}"/>
    <hyperlink ref="T222" r:id="rId29" xr:uid="{00000000-0004-0000-0100-00001C000000}"/>
    <hyperlink ref="W222" r:id="rId30" xr:uid="{00000000-0004-0000-0100-00001D000000}"/>
    <hyperlink ref="T223" r:id="rId31" xr:uid="{00000000-0004-0000-0100-00001E000000}"/>
    <hyperlink ref="W224" r:id="rId32" xr:uid="{00000000-0004-0000-0100-00001F000000}"/>
    <hyperlink ref="T226" r:id="rId33" xr:uid="{00000000-0004-0000-0100-000020000000}"/>
    <hyperlink ref="W226" r:id="rId34" xr:uid="{00000000-0004-0000-0100-000021000000}"/>
    <hyperlink ref="W227" r:id="rId35" xr:uid="{00000000-0004-0000-0100-000022000000}"/>
    <hyperlink ref="T229" r:id="rId36" xr:uid="{00000000-0004-0000-0100-000023000000}"/>
    <hyperlink ref="W229" r:id="rId37" xr:uid="{00000000-0004-0000-0100-000024000000}"/>
    <hyperlink ref="T230" r:id="rId38" xr:uid="{00000000-0004-0000-0100-000025000000}"/>
    <hyperlink ref="W230" r:id="rId39" xr:uid="{00000000-0004-0000-0100-000026000000}"/>
    <hyperlink ref="W237" r:id="rId40" xr:uid="{00000000-0004-0000-0100-000027000000}"/>
    <hyperlink ref="T265" r:id="rId41" xr:uid="{00000000-0004-0000-0100-000028000000}"/>
    <hyperlink ref="P268" r:id="rId42" xr:uid="{00000000-0004-0000-0100-000029000000}"/>
    <hyperlink ref="T268" r:id="rId43" xr:uid="{00000000-0004-0000-0100-00002A000000}"/>
    <hyperlink ref="M302" r:id="rId44" xr:uid="{00000000-0004-0000-0100-00002B000000}"/>
    <hyperlink ref="P311" r:id="rId45" xr:uid="{00000000-0004-0000-0100-00002C000000}"/>
    <hyperlink ref="T311" r:id="rId46" xr:uid="{00000000-0004-0000-0100-00002D000000}"/>
    <hyperlink ref="P312" r:id="rId47" xr:uid="{00000000-0004-0000-0100-00002E000000}"/>
    <hyperlink ref="T312" r:id="rId48" xr:uid="{00000000-0004-0000-0100-00002F000000}"/>
    <hyperlink ref="P313" r:id="rId49" xr:uid="{00000000-0004-0000-0100-000030000000}"/>
    <hyperlink ref="T313" r:id="rId50" xr:uid="{00000000-0004-0000-0100-000031000000}"/>
    <hyperlink ref="P314" r:id="rId51" xr:uid="{00000000-0004-0000-0100-000032000000}"/>
    <hyperlink ref="T314" r:id="rId52" xr:uid="{00000000-0004-0000-0100-000033000000}"/>
    <hyperlink ref="P315" r:id="rId53" xr:uid="{00000000-0004-0000-0100-000034000000}"/>
    <hyperlink ref="T315" r:id="rId54" xr:uid="{00000000-0004-0000-0100-000035000000}"/>
    <hyperlink ref="P316" r:id="rId55" xr:uid="{00000000-0004-0000-0100-000036000000}"/>
    <hyperlink ref="T316" r:id="rId56" xr:uid="{00000000-0004-0000-0100-000037000000}"/>
    <hyperlink ref="P317" r:id="rId57" xr:uid="{00000000-0004-0000-0100-000038000000}"/>
    <hyperlink ref="T317" r:id="rId58" xr:uid="{00000000-0004-0000-0100-000039000000}"/>
    <hyperlink ref="P318" r:id="rId59" xr:uid="{00000000-0004-0000-0100-00003A000000}"/>
    <hyperlink ref="T318" r:id="rId60" xr:uid="{00000000-0004-0000-0100-00003B000000}"/>
    <hyperlink ref="W366" r:id="rId61" xr:uid="{00000000-0004-0000-0100-00003C000000}"/>
    <hyperlink ref="M380" r:id="rId62" xr:uid="{00000000-0004-0000-0100-00003D000000}"/>
    <hyperlink ref="W380" r:id="rId63" xr:uid="{00000000-0004-0000-0100-00003E000000}"/>
    <hyperlink ref="W388" r:id="rId64" xr:uid="{00000000-0004-0000-0100-00003F000000}"/>
    <hyperlink ref="T394" r:id="rId65" xr:uid="{00000000-0004-0000-0100-000040000000}"/>
    <hyperlink ref="W394" r:id="rId66" xr:uid="{00000000-0004-0000-0100-000041000000}"/>
    <hyperlink ref="W401" r:id="rId67" xr:uid="{00000000-0004-0000-0100-000042000000}"/>
    <hyperlink ref="W406" r:id="rId68" xr:uid="{00000000-0004-0000-0100-000043000000}"/>
    <hyperlink ref="W407" r:id="rId69" xr:uid="{00000000-0004-0000-0100-000044000000}"/>
    <hyperlink ref="T410" r:id="rId70" xr:uid="{00000000-0004-0000-0100-000045000000}"/>
    <hyperlink ref="T411" r:id="rId71" xr:uid="{00000000-0004-0000-0100-000046000000}"/>
    <hyperlink ref="P415" r:id="rId72" xr:uid="{00000000-0004-0000-0100-000047000000}"/>
    <hyperlink ref="T415" r:id="rId73" xr:uid="{00000000-0004-0000-0100-000048000000}"/>
    <hyperlink ref="T418" r:id="rId74" xr:uid="{00000000-0004-0000-0100-000049000000}"/>
    <hyperlink ref="W420" r:id="rId75" xr:uid="{00000000-0004-0000-0100-00004A000000}"/>
    <hyperlink ref="W432" r:id="rId76" xr:uid="{00000000-0004-0000-0100-00004B000000}"/>
    <hyperlink ref="W436" r:id="rId77" xr:uid="{00000000-0004-0000-0100-00004C000000}"/>
    <hyperlink ref="T437" r:id="rId78" xr:uid="{00000000-0004-0000-0100-00004D000000}"/>
    <hyperlink ref="M444" r:id="rId79" xr:uid="{00000000-0004-0000-0100-00004E000000}"/>
    <hyperlink ref="P444" r:id="rId80" xr:uid="{00000000-0004-0000-0100-00004F000000}"/>
    <hyperlink ref="T444" r:id="rId81" xr:uid="{00000000-0004-0000-0100-000050000000}"/>
    <hyperlink ref="W444" r:id="rId82" xr:uid="{00000000-0004-0000-0100-000051000000}"/>
    <hyperlink ref="T454" r:id="rId83" xr:uid="{00000000-0004-0000-0100-000052000000}"/>
    <hyperlink ref="W460" r:id="rId84" xr:uid="{00000000-0004-0000-0100-000053000000}"/>
    <hyperlink ref="M463" r:id="rId85" xr:uid="{00000000-0004-0000-0100-000054000000}"/>
    <hyperlink ref="M478" r:id="rId86" xr:uid="{00000000-0004-0000-0100-000055000000}"/>
    <hyperlink ref="P478" r:id="rId87" xr:uid="{00000000-0004-0000-0100-000056000000}"/>
    <hyperlink ref="M508" r:id="rId88" xr:uid="{00000000-0004-0000-0100-000057000000}"/>
    <hyperlink ref="P508" r:id="rId89" xr:uid="{00000000-0004-0000-0100-000058000000}"/>
    <hyperlink ref="W517" r:id="rId90" xr:uid="{00000000-0004-0000-0100-000059000000}"/>
    <hyperlink ref="T518" r:id="rId91" xr:uid="{00000000-0004-0000-0100-00005A000000}"/>
    <hyperlink ref="W518" r:id="rId92" xr:uid="{00000000-0004-0000-0100-00005B000000}"/>
    <hyperlink ref="W522" r:id="rId93" xr:uid="{00000000-0004-0000-0100-00005C000000}"/>
    <hyperlink ref="T526" r:id="rId94" xr:uid="{00000000-0004-0000-0100-00005D000000}"/>
    <hyperlink ref="W538" r:id="rId95" xr:uid="{00000000-0004-0000-0100-00005E000000}"/>
    <hyperlink ref="T539" r:id="rId96" xr:uid="{00000000-0004-0000-0100-00005F000000}"/>
    <hyperlink ref="P541" r:id="rId97" xr:uid="{00000000-0004-0000-0100-000060000000}"/>
    <hyperlink ref="W541" r:id="rId98" xr:uid="{00000000-0004-0000-0100-000061000000}"/>
    <hyperlink ref="W548" r:id="rId99" xr:uid="{00000000-0004-0000-0100-000062000000}"/>
    <hyperlink ref="W549" r:id="rId100" xr:uid="{00000000-0004-0000-0100-000063000000}"/>
    <hyperlink ref="P553" r:id="rId101" xr:uid="{00000000-0004-0000-0100-000064000000}"/>
    <hyperlink ref="W553" r:id="rId102" xr:uid="{00000000-0004-0000-0100-000065000000}"/>
    <hyperlink ref="T561" r:id="rId103" xr:uid="{00000000-0004-0000-0100-000066000000}"/>
    <hyperlink ref="W564" r:id="rId104" xr:uid="{00000000-0004-0000-0100-000067000000}"/>
    <hyperlink ref="T565" r:id="rId105" xr:uid="{00000000-0004-0000-0100-000068000000}"/>
    <hyperlink ref="P567" r:id="rId106" xr:uid="{00000000-0004-0000-0100-000069000000}"/>
    <hyperlink ref="W567" r:id="rId107" xr:uid="{00000000-0004-0000-0100-00006A000000}"/>
    <hyperlink ref="P591" r:id="rId108" xr:uid="{00000000-0004-0000-0100-00006B000000}"/>
    <hyperlink ref="P645" r:id="rId109" xr:uid="{00000000-0004-0000-0100-00006C000000}"/>
    <hyperlink ref="P646" r:id="rId110" xr:uid="{00000000-0004-0000-0100-00006D000000}"/>
    <hyperlink ref="P692" r:id="rId111" xr:uid="{00000000-0004-0000-0100-00006E000000}"/>
    <hyperlink ref="T753" r:id="rId112" xr:uid="{00000000-0004-0000-0100-00006F000000}"/>
    <hyperlink ref="W753" r:id="rId113" xr:uid="{00000000-0004-0000-0100-000070000000}"/>
    <hyperlink ref="P778" r:id="rId114" xr:uid="{00000000-0004-0000-0100-000071000000}"/>
    <hyperlink ref="T786" r:id="rId115" xr:uid="{00000000-0004-0000-0100-000072000000}"/>
    <hyperlink ref="T798" r:id="rId116" xr:uid="{00000000-0004-0000-0100-000073000000}"/>
    <hyperlink ref="M802" r:id="rId117" xr:uid="{00000000-0004-0000-0100-000074000000}"/>
    <hyperlink ref="M810" r:id="rId118" xr:uid="{00000000-0004-0000-0100-000075000000}"/>
    <hyperlink ref="P810" r:id="rId119" xr:uid="{00000000-0004-0000-0100-000076000000}"/>
    <hyperlink ref="T810" r:id="rId120" xr:uid="{00000000-0004-0000-0100-000077000000}"/>
    <hyperlink ref="W810" r:id="rId121" xr:uid="{00000000-0004-0000-0100-000078000000}"/>
    <hyperlink ref="P811" r:id="rId122" xr:uid="{00000000-0004-0000-0100-000079000000}"/>
    <hyperlink ref="M813" r:id="rId123" xr:uid="{00000000-0004-0000-0100-00007A000000}"/>
    <hyperlink ref="T813" r:id="rId124" xr:uid="{00000000-0004-0000-0100-00007B000000}"/>
    <hyperlink ref="M814" r:id="rId125" xr:uid="{00000000-0004-0000-0100-00007C000000}"/>
    <hyperlink ref="T814" r:id="rId126" xr:uid="{00000000-0004-0000-0100-00007D000000}"/>
    <hyperlink ref="M815" r:id="rId127" xr:uid="{00000000-0004-0000-0100-00007E000000}"/>
    <hyperlink ref="T815" r:id="rId128" xr:uid="{00000000-0004-0000-0100-00007F000000}"/>
    <hyperlink ref="W818" r:id="rId129" xr:uid="{00000000-0004-0000-0100-000080000000}"/>
    <hyperlink ref="M824" r:id="rId130" xr:uid="{00000000-0004-0000-0100-000081000000}"/>
    <hyperlink ref="P824" r:id="rId131" xr:uid="{00000000-0004-0000-0100-000082000000}"/>
    <hyperlink ref="T824" r:id="rId132" xr:uid="{00000000-0004-0000-0100-000083000000}"/>
    <hyperlink ref="W824" r:id="rId133" xr:uid="{00000000-0004-0000-0100-000084000000}"/>
    <hyperlink ref="P827" r:id="rId134" xr:uid="{00000000-0004-0000-0100-000085000000}"/>
    <hyperlink ref="P828" r:id="rId135" xr:uid="{00000000-0004-0000-0100-000086000000}"/>
    <hyperlink ref="T828" r:id="rId136" xr:uid="{00000000-0004-0000-0100-000087000000}"/>
    <hyperlink ref="M838" r:id="rId137" xr:uid="{00000000-0004-0000-0100-000088000000}"/>
    <hyperlink ref="P838" r:id="rId138" xr:uid="{00000000-0004-0000-0100-000089000000}"/>
    <hyperlink ref="T838" r:id="rId139" xr:uid="{00000000-0004-0000-0100-00008A000000}"/>
    <hyperlink ref="W838" r:id="rId140" xr:uid="{00000000-0004-0000-0100-00008B000000}"/>
    <hyperlink ref="M839" r:id="rId141" xr:uid="{00000000-0004-0000-0100-00008C000000}"/>
    <hyperlink ref="P839" r:id="rId142" xr:uid="{00000000-0004-0000-0100-00008D000000}"/>
    <hyperlink ref="T839" r:id="rId143" xr:uid="{00000000-0004-0000-0100-00008E000000}"/>
    <hyperlink ref="M840" r:id="rId144" xr:uid="{00000000-0004-0000-0100-00008F000000}"/>
    <hyperlink ref="T840" r:id="rId145" xr:uid="{00000000-0004-0000-0100-000090000000}"/>
    <hyperlink ref="M841" r:id="rId146" xr:uid="{00000000-0004-0000-0100-000091000000}"/>
    <hyperlink ref="T841" r:id="rId147" xr:uid="{00000000-0004-0000-0100-000092000000}"/>
    <hyperlink ref="M842" r:id="rId148" xr:uid="{00000000-0004-0000-0100-000093000000}"/>
    <hyperlink ref="T842" r:id="rId149" xr:uid="{00000000-0004-0000-0100-000094000000}"/>
    <hyperlink ref="T859" r:id="rId150" xr:uid="{00000000-0004-0000-0100-000095000000}"/>
    <hyperlink ref="T893" r:id="rId151" xr:uid="{00000000-0004-0000-0100-000096000000}"/>
    <hyperlink ref="W896" r:id="rId152" xr:uid="{00000000-0004-0000-0100-000097000000}"/>
    <hyperlink ref="W915" r:id="rId153" xr:uid="{00000000-0004-0000-0100-000098000000}"/>
    <hyperlink ref="T927" r:id="rId154" xr:uid="{00000000-0004-0000-0100-000099000000}"/>
    <hyperlink ref="T931" r:id="rId155" xr:uid="{00000000-0004-0000-0100-00009A000000}"/>
    <hyperlink ref="T937" r:id="rId156" xr:uid="{00000000-0004-0000-0100-00009B000000}"/>
    <hyperlink ref="M940" r:id="rId157" xr:uid="{00000000-0004-0000-0100-00009C000000}"/>
    <hyperlink ref="P940" r:id="rId158" xr:uid="{00000000-0004-0000-0100-00009D000000}"/>
    <hyperlink ref="W940" r:id="rId159" xr:uid="{00000000-0004-0000-0100-00009E000000}"/>
    <hyperlink ref="W942" r:id="rId160" xr:uid="{00000000-0004-0000-0100-00009F000000}"/>
    <hyperlink ref="P951" r:id="rId161" xr:uid="{00000000-0004-0000-0100-0000A0000000}"/>
    <hyperlink ref="V966" r:id="rId162" xr:uid="{00000000-0004-0000-0100-0000A1000000}"/>
    <hyperlink ref="W966" r:id="rId163" xr:uid="{00000000-0004-0000-0100-0000A2000000}"/>
    <hyperlink ref="W1017" r:id="rId164" xr:uid="{00000000-0004-0000-0100-0000A3000000}"/>
    <hyperlink ref="M1038" r:id="rId165" xr:uid="{00000000-0004-0000-0100-0000A4000000}"/>
    <hyperlink ref="P1038" r:id="rId166" xr:uid="{00000000-0004-0000-0100-0000A5000000}"/>
    <hyperlink ref="T1038" r:id="rId167" xr:uid="{00000000-0004-0000-0100-0000A6000000}"/>
    <hyperlink ref="W1038" r:id="rId168" xr:uid="{00000000-0004-0000-0100-0000A7000000}"/>
    <hyperlink ref="M1039" r:id="rId169" xr:uid="{00000000-0004-0000-0100-0000A8000000}"/>
    <hyperlink ref="P1039" r:id="rId170" xr:uid="{00000000-0004-0000-0100-0000A9000000}"/>
    <hyperlink ref="T1039" r:id="rId171" xr:uid="{00000000-0004-0000-0100-0000AA000000}"/>
    <hyperlink ref="W1039" r:id="rId172" xr:uid="{00000000-0004-0000-0100-0000AB000000}"/>
    <hyperlink ref="M1040" r:id="rId173" xr:uid="{00000000-0004-0000-0100-0000AC000000}"/>
    <hyperlink ref="P1040" r:id="rId174" xr:uid="{00000000-0004-0000-0100-0000AD000000}"/>
    <hyperlink ref="T1040" r:id="rId175" xr:uid="{00000000-0004-0000-0100-0000AE000000}"/>
    <hyperlink ref="W1040" r:id="rId176" xr:uid="{00000000-0004-0000-0100-0000AF000000}"/>
    <hyperlink ref="M1041" r:id="rId177" xr:uid="{00000000-0004-0000-0100-0000B0000000}"/>
    <hyperlink ref="P1041" r:id="rId178" xr:uid="{00000000-0004-0000-0100-0000B1000000}"/>
    <hyperlink ref="T1041" r:id="rId179" xr:uid="{00000000-0004-0000-0100-0000B2000000}"/>
    <hyperlink ref="W1041" r:id="rId180" xr:uid="{00000000-0004-0000-0100-0000B3000000}"/>
    <hyperlink ref="M1042" r:id="rId181" xr:uid="{00000000-0004-0000-0100-0000B4000000}"/>
    <hyperlink ref="P1042" r:id="rId182" xr:uid="{00000000-0004-0000-0100-0000B5000000}"/>
    <hyperlink ref="M1043" r:id="rId183" xr:uid="{00000000-0004-0000-0100-0000B6000000}"/>
    <hyperlink ref="P1043" r:id="rId184" xr:uid="{00000000-0004-0000-0100-0000B7000000}"/>
    <hyperlink ref="T1043" r:id="rId185" xr:uid="{00000000-0004-0000-0100-0000B8000000}"/>
    <hyperlink ref="W1043" r:id="rId186" xr:uid="{00000000-0004-0000-0100-0000B9000000}"/>
    <hyperlink ref="M1044" r:id="rId187" xr:uid="{00000000-0004-0000-0100-0000BA000000}"/>
    <hyperlink ref="P1044" r:id="rId188" xr:uid="{00000000-0004-0000-0100-0000BB000000}"/>
    <hyperlink ref="T1044" r:id="rId189" xr:uid="{00000000-0004-0000-0100-0000BC000000}"/>
    <hyperlink ref="M1045" r:id="rId190" xr:uid="{00000000-0004-0000-0100-0000BD000000}"/>
    <hyperlink ref="P1045" r:id="rId191" xr:uid="{00000000-0004-0000-0100-0000BE000000}"/>
    <hyperlink ref="T1045" r:id="rId192" xr:uid="{00000000-0004-0000-0100-0000BF000000}"/>
    <hyperlink ref="W1045" r:id="rId193" xr:uid="{00000000-0004-0000-0100-0000C0000000}"/>
    <hyperlink ref="M1046" r:id="rId194" xr:uid="{00000000-0004-0000-0100-0000C1000000}"/>
    <hyperlink ref="P1046" r:id="rId195" xr:uid="{00000000-0004-0000-0100-0000C2000000}"/>
    <hyperlink ref="T1046" r:id="rId196" xr:uid="{00000000-0004-0000-0100-0000C3000000}"/>
    <hyperlink ref="W1046" r:id="rId197" xr:uid="{00000000-0004-0000-0100-0000C4000000}"/>
    <hyperlink ref="M1047" r:id="rId198" xr:uid="{00000000-0004-0000-0100-0000C5000000}"/>
    <hyperlink ref="P1047" r:id="rId199" xr:uid="{00000000-0004-0000-0100-0000C6000000}"/>
    <hyperlink ref="W1047" r:id="rId200" xr:uid="{00000000-0004-0000-0100-0000C7000000}"/>
    <hyperlink ref="M1048" r:id="rId201" xr:uid="{00000000-0004-0000-0100-0000C8000000}"/>
    <hyperlink ref="P1048" r:id="rId202" xr:uid="{00000000-0004-0000-0100-0000C9000000}"/>
    <hyperlink ref="T1048" r:id="rId203" xr:uid="{00000000-0004-0000-0100-0000CA000000}"/>
    <hyperlink ref="M1049" r:id="rId204" xr:uid="{00000000-0004-0000-0100-0000CB000000}"/>
    <hyperlink ref="P1049" r:id="rId205" xr:uid="{00000000-0004-0000-0100-0000CC000000}"/>
    <hyperlink ref="M1050" r:id="rId206" xr:uid="{00000000-0004-0000-0100-0000CD000000}"/>
    <hyperlink ref="P1050" r:id="rId207" xr:uid="{00000000-0004-0000-0100-0000CE000000}"/>
    <hyperlink ref="T1050" r:id="rId208" xr:uid="{00000000-0004-0000-0100-0000CF000000}"/>
    <hyperlink ref="M1051" r:id="rId209" xr:uid="{00000000-0004-0000-0100-0000D0000000}"/>
    <hyperlink ref="P1051" r:id="rId210" xr:uid="{00000000-0004-0000-0100-0000D1000000}"/>
    <hyperlink ref="W1051" r:id="rId211" xr:uid="{00000000-0004-0000-0100-0000D2000000}"/>
    <hyperlink ref="M1052" r:id="rId212" xr:uid="{00000000-0004-0000-0100-0000D3000000}"/>
    <hyperlink ref="P1052" r:id="rId213" xr:uid="{00000000-0004-0000-0100-0000D4000000}"/>
    <hyperlink ref="T1052" r:id="rId214" xr:uid="{00000000-0004-0000-0100-0000D5000000}"/>
    <hyperlink ref="W1052" r:id="rId215" xr:uid="{00000000-0004-0000-0100-0000D6000000}"/>
    <hyperlink ref="M1053" r:id="rId216" xr:uid="{00000000-0004-0000-0100-0000D7000000}"/>
    <hyperlink ref="P1053" r:id="rId217" xr:uid="{00000000-0004-0000-0100-0000D8000000}"/>
    <hyperlink ref="T1053" r:id="rId218" xr:uid="{00000000-0004-0000-0100-0000D9000000}"/>
    <hyperlink ref="W1053" r:id="rId219" xr:uid="{00000000-0004-0000-0100-0000DA000000}"/>
    <hyperlink ref="M1054" r:id="rId220" xr:uid="{00000000-0004-0000-0100-0000DB000000}"/>
    <hyperlink ref="P1054" r:id="rId221" xr:uid="{00000000-0004-0000-0100-0000DC000000}"/>
    <hyperlink ref="W1054" r:id="rId222" xr:uid="{00000000-0004-0000-0100-0000DD000000}"/>
    <hyperlink ref="M1055" r:id="rId223" xr:uid="{00000000-0004-0000-0100-0000DE000000}"/>
    <hyperlink ref="P1055" r:id="rId224" xr:uid="{00000000-0004-0000-0100-0000DF000000}"/>
    <hyperlink ref="T1055" r:id="rId225" xr:uid="{00000000-0004-0000-0100-0000E0000000}"/>
    <hyperlink ref="W1055" r:id="rId226" xr:uid="{00000000-0004-0000-0100-0000E1000000}"/>
    <hyperlink ref="M1056" r:id="rId227" xr:uid="{00000000-0004-0000-0100-0000E2000000}"/>
    <hyperlink ref="P1056" r:id="rId228" xr:uid="{00000000-0004-0000-0100-0000E3000000}"/>
    <hyperlink ref="M1057" r:id="rId229" xr:uid="{00000000-0004-0000-0100-0000E4000000}"/>
    <hyperlink ref="P1057" r:id="rId230" xr:uid="{00000000-0004-0000-0100-0000E5000000}"/>
    <hyperlink ref="M1058" r:id="rId231" xr:uid="{00000000-0004-0000-0100-0000E6000000}"/>
    <hyperlink ref="P1058" r:id="rId232" xr:uid="{00000000-0004-0000-0100-0000E7000000}"/>
    <hyperlink ref="M1059" r:id="rId233" xr:uid="{00000000-0004-0000-0100-0000E8000000}"/>
    <hyperlink ref="P1059" r:id="rId234" xr:uid="{00000000-0004-0000-0100-0000E9000000}"/>
    <hyperlink ref="T1059" r:id="rId235" xr:uid="{00000000-0004-0000-0100-0000EA000000}"/>
    <hyperlink ref="W1059" r:id="rId236" xr:uid="{00000000-0004-0000-0100-0000EB000000}"/>
    <hyperlink ref="M1060" r:id="rId237" xr:uid="{00000000-0004-0000-0100-0000EC000000}"/>
    <hyperlink ref="P1060" r:id="rId238" xr:uid="{00000000-0004-0000-0100-0000ED000000}"/>
    <hyperlink ref="M1061" r:id="rId239" xr:uid="{00000000-0004-0000-0100-0000EE000000}"/>
    <hyperlink ref="P1061" r:id="rId240" xr:uid="{00000000-0004-0000-0100-0000EF000000}"/>
    <hyperlink ref="T1061" r:id="rId241" xr:uid="{00000000-0004-0000-0100-0000F0000000}"/>
    <hyperlink ref="M1062" r:id="rId242" xr:uid="{00000000-0004-0000-0100-0000F1000000}"/>
    <hyperlink ref="P1062" r:id="rId243" xr:uid="{00000000-0004-0000-0100-0000F2000000}"/>
    <hyperlink ref="T1062" r:id="rId244" xr:uid="{00000000-0004-0000-0100-0000F3000000}"/>
    <hyperlink ref="M1063" r:id="rId245" xr:uid="{00000000-0004-0000-0100-0000F4000000}"/>
    <hyperlink ref="P1063" r:id="rId246" xr:uid="{00000000-0004-0000-0100-0000F5000000}"/>
    <hyperlink ref="T1063" r:id="rId247" xr:uid="{00000000-0004-0000-0100-0000F6000000}"/>
    <hyperlink ref="M1064" r:id="rId248" xr:uid="{00000000-0004-0000-0100-0000F7000000}"/>
    <hyperlink ref="P1064" r:id="rId249" xr:uid="{00000000-0004-0000-0100-0000F8000000}"/>
    <hyperlink ref="T1064" r:id="rId250" xr:uid="{00000000-0004-0000-0100-0000F9000000}"/>
    <hyperlink ref="M1065" r:id="rId251" xr:uid="{00000000-0004-0000-0100-0000FA000000}"/>
    <hyperlink ref="P1065" r:id="rId252" xr:uid="{00000000-0004-0000-0100-0000FB000000}"/>
    <hyperlink ref="M1066" r:id="rId253" xr:uid="{00000000-0004-0000-0100-0000FC000000}"/>
    <hyperlink ref="P1066" r:id="rId254" xr:uid="{00000000-0004-0000-0100-0000FD000000}"/>
    <hyperlink ref="T1066" r:id="rId255" xr:uid="{00000000-0004-0000-0100-0000FE000000}"/>
    <hyperlink ref="W1066" r:id="rId256" xr:uid="{00000000-0004-0000-0100-0000FF000000}"/>
    <hyperlink ref="M1067" r:id="rId257" xr:uid="{00000000-0004-0000-0100-000000010000}"/>
    <hyperlink ref="P1067" r:id="rId258" xr:uid="{00000000-0004-0000-0100-000001010000}"/>
    <hyperlink ref="T1067" r:id="rId259" xr:uid="{00000000-0004-0000-0100-000002010000}"/>
    <hyperlink ref="M1068" r:id="rId260" xr:uid="{00000000-0004-0000-0100-000003010000}"/>
    <hyperlink ref="P1068" r:id="rId261" xr:uid="{00000000-0004-0000-0100-000004010000}"/>
    <hyperlink ref="T1068" r:id="rId262" xr:uid="{00000000-0004-0000-0100-000005010000}"/>
    <hyperlink ref="W1068" r:id="rId263" xr:uid="{00000000-0004-0000-0100-000006010000}"/>
    <hyperlink ref="M1069" r:id="rId264" xr:uid="{00000000-0004-0000-0100-000007010000}"/>
    <hyperlink ref="P1069" r:id="rId265" xr:uid="{00000000-0004-0000-0100-000008010000}"/>
    <hyperlink ref="T1069" r:id="rId266" xr:uid="{00000000-0004-0000-0100-000009010000}"/>
    <hyperlink ref="W1069" r:id="rId267" xr:uid="{00000000-0004-0000-0100-00000A010000}"/>
    <hyperlink ref="M1070" r:id="rId268" xr:uid="{00000000-0004-0000-0100-00000B010000}"/>
    <hyperlink ref="P1070" r:id="rId269" xr:uid="{00000000-0004-0000-0100-00000C010000}"/>
    <hyperlink ref="M1071" r:id="rId270" xr:uid="{00000000-0004-0000-0100-00000D010000}"/>
    <hyperlink ref="P1071" r:id="rId271" xr:uid="{00000000-0004-0000-0100-00000E010000}"/>
    <hyperlink ref="T1071" r:id="rId272" xr:uid="{00000000-0004-0000-0100-00000F010000}"/>
    <hyperlink ref="W1071" r:id="rId273" xr:uid="{00000000-0004-0000-0100-000010010000}"/>
    <hyperlink ref="M1072" r:id="rId274" xr:uid="{00000000-0004-0000-0100-000011010000}"/>
    <hyperlink ref="P1072" r:id="rId275" xr:uid="{00000000-0004-0000-0100-000012010000}"/>
    <hyperlink ref="T1072" r:id="rId276" xr:uid="{00000000-0004-0000-0100-000013010000}"/>
    <hyperlink ref="M1073" r:id="rId277" xr:uid="{00000000-0004-0000-0100-000014010000}"/>
    <hyperlink ref="P1073" r:id="rId278" xr:uid="{00000000-0004-0000-0100-000015010000}"/>
    <hyperlink ref="T1073" r:id="rId279" xr:uid="{00000000-0004-0000-0100-000016010000}"/>
    <hyperlink ref="W1073" r:id="rId280" xr:uid="{00000000-0004-0000-0100-000017010000}"/>
    <hyperlink ref="M1074" r:id="rId281" xr:uid="{00000000-0004-0000-0100-000018010000}"/>
    <hyperlink ref="P1074" r:id="rId282" xr:uid="{00000000-0004-0000-0100-000019010000}"/>
    <hyperlink ref="T1074" r:id="rId283" xr:uid="{00000000-0004-0000-0100-00001A010000}"/>
    <hyperlink ref="W1074" r:id="rId284" xr:uid="{00000000-0004-0000-0100-00001B010000}"/>
    <hyperlink ref="M1075" r:id="rId285" xr:uid="{00000000-0004-0000-0100-00001C010000}"/>
    <hyperlink ref="P1075" r:id="rId286" xr:uid="{00000000-0004-0000-0100-00001D010000}"/>
    <hyperlink ref="W1075" r:id="rId287" xr:uid="{00000000-0004-0000-0100-00001E010000}"/>
    <hyperlink ref="M1076" r:id="rId288" xr:uid="{00000000-0004-0000-0100-00001F010000}"/>
    <hyperlink ref="P1076" r:id="rId289" xr:uid="{00000000-0004-0000-0100-000020010000}"/>
    <hyperlink ref="T1076" r:id="rId290" xr:uid="{00000000-0004-0000-0100-000021010000}"/>
    <hyperlink ref="M1077" r:id="rId291" xr:uid="{00000000-0004-0000-0100-000022010000}"/>
    <hyperlink ref="P1077" r:id="rId292" xr:uid="{00000000-0004-0000-0100-000023010000}"/>
    <hyperlink ref="M1078" r:id="rId293" xr:uid="{00000000-0004-0000-0100-000024010000}"/>
    <hyperlink ref="P1078" r:id="rId294" xr:uid="{00000000-0004-0000-0100-000025010000}"/>
    <hyperlink ref="T1078" r:id="rId295" xr:uid="{00000000-0004-0000-0100-000026010000}"/>
    <hyperlink ref="M1079" r:id="rId296" xr:uid="{00000000-0004-0000-0100-000027010000}"/>
    <hyperlink ref="P1079" r:id="rId297" xr:uid="{00000000-0004-0000-0100-000028010000}"/>
    <hyperlink ref="T1079" r:id="rId298" xr:uid="{00000000-0004-0000-0100-000029010000}"/>
    <hyperlink ref="W1079" r:id="rId299" xr:uid="{00000000-0004-0000-0100-00002A010000}"/>
    <hyperlink ref="M1080" r:id="rId300" xr:uid="{00000000-0004-0000-0100-00002B010000}"/>
    <hyperlink ref="P1080" r:id="rId301" xr:uid="{00000000-0004-0000-0100-00002C010000}"/>
    <hyperlink ref="T1080" r:id="rId302" xr:uid="{00000000-0004-0000-0100-00002D010000}"/>
    <hyperlink ref="W1080" r:id="rId303" xr:uid="{00000000-0004-0000-0100-00002E010000}"/>
    <hyperlink ref="M1081" r:id="rId304" xr:uid="{00000000-0004-0000-0100-00002F010000}"/>
    <hyperlink ref="P1081" r:id="rId305" xr:uid="{00000000-0004-0000-0100-000030010000}"/>
    <hyperlink ref="T1081" r:id="rId306" xr:uid="{00000000-0004-0000-0100-000031010000}"/>
    <hyperlink ref="W1081" r:id="rId307" xr:uid="{00000000-0004-0000-0100-000032010000}"/>
    <hyperlink ref="M1082" r:id="rId308" xr:uid="{00000000-0004-0000-0100-000033010000}"/>
    <hyperlink ref="P1082" r:id="rId309" xr:uid="{00000000-0004-0000-0100-000034010000}"/>
    <hyperlink ref="T1082" r:id="rId310" xr:uid="{00000000-0004-0000-0100-000035010000}"/>
    <hyperlink ref="W1082" r:id="rId311" xr:uid="{00000000-0004-0000-0100-000036010000}"/>
    <hyperlink ref="M1083" r:id="rId312" xr:uid="{00000000-0004-0000-0100-000037010000}"/>
    <hyperlink ref="P1083" r:id="rId313" xr:uid="{00000000-0004-0000-0100-000038010000}"/>
    <hyperlink ref="T1083" r:id="rId314" xr:uid="{00000000-0004-0000-0100-000039010000}"/>
    <hyperlink ref="W1083" r:id="rId315" xr:uid="{00000000-0004-0000-0100-00003A010000}"/>
    <hyperlink ref="M1084" r:id="rId316" xr:uid="{00000000-0004-0000-0100-00003B010000}"/>
    <hyperlink ref="P1084" r:id="rId317" xr:uid="{00000000-0004-0000-0100-00003C010000}"/>
    <hyperlink ref="M1085" r:id="rId318" xr:uid="{00000000-0004-0000-0100-00003D010000}"/>
    <hyperlink ref="P1085" r:id="rId319" xr:uid="{00000000-0004-0000-0100-00003E010000}"/>
    <hyperlink ref="M1086" r:id="rId320" xr:uid="{00000000-0004-0000-0100-00003F010000}"/>
    <hyperlink ref="P1086" r:id="rId321" xr:uid="{00000000-0004-0000-0100-000040010000}"/>
    <hyperlink ref="M1087" r:id="rId322" xr:uid="{00000000-0004-0000-0100-000041010000}"/>
    <hyperlink ref="P1087" r:id="rId323" xr:uid="{00000000-0004-0000-0100-000042010000}"/>
    <hyperlink ref="T1087" r:id="rId324" xr:uid="{00000000-0004-0000-0100-000043010000}"/>
    <hyperlink ref="W1087" r:id="rId325" xr:uid="{00000000-0004-0000-0100-000044010000}"/>
    <hyperlink ref="M1088" r:id="rId326" xr:uid="{00000000-0004-0000-0100-000045010000}"/>
    <hyperlink ref="P1088" r:id="rId327" xr:uid="{00000000-0004-0000-0100-000046010000}"/>
    <hyperlink ref="M1089" r:id="rId328" xr:uid="{00000000-0004-0000-0100-000047010000}"/>
    <hyperlink ref="P1089" r:id="rId329" xr:uid="{00000000-0004-0000-0100-000048010000}"/>
    <hyperlink ref="T1089" r:id="rId330" xr:uid="{00000000-0004-0000-0100-000049010000}"/>
    <hyperlink ref="M1090" r:id="rId331" xr:uid="{00000000-0004-0000-0100-00004A010000}"/>
    <hyperlink ref="P1090" r:id="rId332" xr:uid="{00000000-0004-0000-0100-00004B010000}"/>
    <hyperlink ref="T1090" r:id="rId333" xr:uid="{00000000-0004-0000-0100-00004C010000}"/>
    <hyperlink ref="M1091" r:id="rId334" xr:uid="{00000000-0004-0000-0100-00004D010000}"/>
    <hyperlink ref="P1091" r:id="rId335" xr:uid="{00000000-0004-0000-0100-00004E010000}"/>
    <hyperlink ref="T1091" r:id="rId336" xr:uid="{00000000-0004-0000-0100-00004F010000}"/>
    <hyperlink ref="M1092" r:id="rId337" xr:uid="{00000000-0004-0000-0100-000050010000}"/>
    <hyperlink ref="P1092" r:id="rId338" xr:uid="{00000000-0004-0000-0100-000051010000}"/>
    <hyperlink ref="T1092" r:id="rId339" xr:uid="{00000000-0004-0000-0100-000052010000}"/>
    <hyperlink ref="M1093" r:id="rId340" xr:uid="{00000000-0004-0000-0100-000053010000}"/>
    <hyperlink ref="P1093" r:id="rId341" xr:uid="{00000000-0004-0000-0100-000054010000}"/>
    <hyperlink ref="M1094" r:id="rId342" xr:uid="{00000000-0004-0000-0100-000055010000}"/>
    <hyperlink ref="P1094" r:id="rId343" xr:uid="{00000000-0004-0000-0100-000056010000}"/>
    <hyperlink ref="T1094" r:id="rId344" xr:uid="{00000000-0004-0000-0100-000057010000}"/>
    <hyperlink ref="W1094" r:id="rId345" xr:uid="{00000000-0004-0000-0100-000058010000}"/>
    <hyperlink ref="W1139" r:id="rId346" xr:uid="{00000000-0004-0000-0100-000059010000}"/>
    <hyperlink ref="P1222" r:id="rId347" xr:uid="{00000000-0004-0000-0100-00005A010000}"/>
    <hyperlink ref="T1222" r:id="rId348" xr:uid="{00000000-0004-0000-0100-00005B010000}"/>
    <hyperlink ref="W1222" r:id="rId349" xr:uid="{00000000-0004-0000-0100-00005C010000}"/>
    <hyperlink ref="P1234" r:id="rId350" xr:uid="{00000000-0004-0000-0100-00005D010000}"/>
    <hyperlink ref="T1234" r:id="rId351" xr:uid="{00000000-0004-0000-0100-00005E010000}"/>
    <hyperlink ref="W1234" r:id="rId352" xr:uid="{00000000-0004-0000-0100-00005F010000}"/>
    <hyperlink ref="W1240" r:id="rId353" xr:uid="{00000000-0004-0000-0100-000060010000}"/>
    <hyperlink ref="P1246" r:id="rId354" xr:uid="{00000000-0004-0000-0100-000061010000}"/>
    <hyperlink ref="T1246" r:id="rId355" xr:uid="{00000000-0004-0000-0100-000062010000}"/>
    <hyperlink ref="W1246" r:id="rId356" xr:uid="{00000000-0004-0000-0100-000063010000}"/>
    <hyperlink ref="M1290" r:id="rId357" xr:uid="{00000000-0004-0000-0100-000064010000}"/>
    <hyperlink ref="P1290" r:id="rId358" xr:uid="{00000000-0004-0000-0100-000065010000}"/>
    <hyperlink ref="T1290" r:id="rId359" xr:uid="{00000000-0004-0000-0100-000066010000}"/>
    <hyperlink ref="W1303" r:id="rId360" xr:uid="{00000000-0004-0000-0100-000067010000}"/>
    <hyperlink ref="W1304" r:id="rId361" xr:uid="{00000000-0004-0000-0100-000068010000}"/>
    <hyperlink ref="W1305" r:id="rId362" xr:uid="{00000000-0004-0000-0100-000069010000}"/>
    <hyperlink ref="W1306" r:id="rId363" xr:uid="{00000000-0004-0000-0100-00006A010000}"/>
    <hyperlink ref="W1307" r:id="rId364" xr:uid="{00000000-0004-0000-0100-00006B010000}"/>
    <hyperlink ref="W1308" r:id="rId365" xr:uid="{00000000-0004-0000-0100-00006C010000}"/>
    <hyperlink ref="W1309" r:id="rId366" xr:uid="{00000000-0004-0000-0100-00006D010000}"/>
    <hyperlink ref="W1310" r:id="rId367" xr:uid="{00000000-0004-0000-0100-00006E010000}"/>
    <hyperlink ref="W1311" r:id="rId368" xr:uid="{00000000-0004-0000-0100-00006F010000}"/>
    <hyperlink ref="W1312" r:id="rId369" xr:uid="{00000000-0004-0000-0100-000070010000}"/>
    <hyperlink ref="W1313" r:id="rId370" xr:uid="{00000000-0004-0000-0100-000071010000}"/>
    <hyperlink ref="W1315" r:id="rId371" xr:uid="{00000000-0004-0000-0100-000072010000}"/>
    <hyperlink ref="W1316" r:id="rId372" xr:uid="{00000000-0004-0000-0100-000073010000}"/>
    <hyperlink ref="W1317" r:id="rId373" xr:uid="{00000000-0004-0000-0100-000074010000}"/>
    <hyperlink ref="W1318" r:id="rId374" xr:uid="{00000000-0004-0000-0100-000075010000}"/>
    <hyperlink ref="W1319" r:id="rId375" xr:uid="{00000000-0004-0000-0100-000076010000}"/>
    <hyperlink ref="M1339" r:id="rId376" xr:uid="{00000000-0004-0000-0100-000077010000}"/>
    <hyperlink ref="P1399" r:id="rId377" xr:uid="{00000000-0004-0000-0100-000078010000}"/>
    <hyperlink ref="P1400" r:id="rId378" xr:uid="{00000000-0004-0000-0100-000079010000}"/>
    <hyperlink ref="M1410" r:id="rId379" xr:uid="{00000000-0004-0000-0100-00007A010000}"/>
    <hyperlink ref="P1410" r:id="rId380" xr:uid="{00000000-0004-0000-0100-00007B010000}"/>
    <hyperlink ref="T1410" r:id="rId381" xr:uid="{00000000-0004-0000-0100-00007C010000}"/>
    <hyperlink ref="W1410" r:id="rId382" xr:uid="{00000000-0004-0000-0100-00007D010000}"/>
    <hyperlink ref="M1411" r:id="rId383" xr:uid="{00000000-0004-0000-0100-00007E010000}"/>
    <hyperlink ref="P1411" r:id="rId384" xr:uid="{00000000-0004-0000-0100-00007F010000}"/>
    <hyperlink ref="T1411" r:id="rId385" xr:uid="{00000000-0004-0000-0100-000080010000}"/>
    <hyperlink ref="W1411" r:id="rId386" xr:uid="{00000000-0004-0000-0100-000081010000}"/>
    <hyperlink ref="M1414" r:id="rId387" xr:uid="{00000000-0004-0000-0100-000082010000}"/>
    <hyperlink ref="M1415" r:id="rId388" xr:uid="{00000000-0004-0000-0100-000083010000}"/>
    <hyperlink ref="M1431" r:id="rId389" xr:uid="{00000000-0004-0000-0100-000084010000}"/>
    <hyperlink ref="T1431" r:id="rId390" xr:uid="{00000000-0004-0000-0100-000085010000}"/>
    <hyperlink ref="W1431" r:id="rId391" xr:uid="{00000000-0004-0000-0100-000086010000}"/>
  </hyperlinks>
  <pageMargins left="0.511811024" right="0.511811024" top="0.78740157499999996" bottom="0.78740157499999996" header="0.31496062000000002" footer="0.31496062000000002"/>
  <legacyDrawing r:id="rId392"/>
  <tableParts count="518">
    <tablePart r:id="rId393"/>
    <tablePart r:id="rId394"/>
    <tablePart r:id="rId395"/>
    <tablePart r:id="rId396"/>
    <tablePart r:id="rId397"/>
    <tablePart r:id="rId398"/>
    <tablePart r:id="rId399"/>
    <tablePart r:id="rId400"/>
    <tablePart r:id="rId401"/>
    <tablePart r:id="rId402"/>
    <tablePart r:id="rId403"/>
    <tablePart r:id="rId404"/>
    <tablePart r:id="rId405"/>
    <tablePart r:id="rId406"/>
    <tablePart r:id="rId407"/>
    <tablePart r:id="rId408"/>
    <tablePart r:id="rId409"/>
    <tablePart r:id="rId410"/>
    <tablePart r:id="rId411"/>
    <tablePart r:id="rId412"/>
    <tablePart r:id="rId413"/>
    <tablePart r:id="rId414"/>
    <tablePart r:id="rId415"/>
    <tablePart r:id="rId416"/>
    <tablePart r:id="rId417"/>
    <tablePart r:id="rId418"/>
    <tablePart r:id="rId419"/>
    <tablePart r:id="rId420"/>
    <tablePart r:id="rId421"/>
    <tablePart r:id="rId422"/>
    <tablePart r:id="rId423"/>
    <tablePart r:id="rId424"/>
    <tablePart r:id="rId425"/>
    <tablePart r:id="rId426"/>
    <tablePart r:id="rId427"/>
    <tablePart r:id="rId428"/>
    <tablePart r:id="rId429"/>
    <tablePart r:id="rId430"/>
    <tablePart r:id="rId431"/>
    <tablePart r:id="rId432"/>
    <tablePart r:id="rId433"/>
    <tablePart r:id="rId434"/>
    <tablePart r:id="rId435"/>
    <tablePart r:id="rId436"/>
    <tablePart r:id="rId437"/>
    <tablePart r:id="rId438"/>
    <tablePart r:id="rId439"/>
    <tablePart r:id="rId440"/>
    <tablePart r:id="rId441"/>
    <tablePart r:id="rId442"/>
    <tablePart r:id="rId443"/>
    <tablePart r:id="rId444"/>
    <tablePart r:id="rId445"/>
    <tablePart r:id="rId446"/>
    <tablePart r:id="rId447"/>
    <tablePart r:id="rId448"/>
    <tablePart r:id="rId449"/>
    <tablePart r:id="rId450"/>
    <tablePart r:id="rId451"/>
    <tablePart r:id="rId452"/>
    <tablePart r:id="rId453"/>
    <tablePart r:id="rId454"/>
    <tablePart r:id="rId455"/>
    <tablePart r:id="rId456"/>
    <tablePart r:id="rId457"/>
    <tablePart r:id="rId458"/>
    <tablePart r:id="rId459"/>
    <tablePart r:id="rId460"/>
    <tablePart r:id="rId461"/>
    <tablePart r:id="rId462"/>
    <tablePart r:id="rId463"/>
    <tablePart r:id="rId464"/>
    <tablePart r:id="rId465"/>
    <tablePart r:id="rId466"/>
    <tablePart r:id="rId467"/>
    <tablePart r:id="rId468"/>
    <tablePart r:id="rId469"/>
    <tablePart r:id="rId470"/>
    <tablePart r:id="rId471"/>
    <tablePart r:id="rId472"/>
    <tablePart r:id="rId473"/>
    <tablePart r:id="rId474"/>
    <tablePart r:id="rId475"/>
    <tablePart r:id="rId476"/>
    <tablePart r:id="rId477"/>
    <tablePart r:id="rId478"/>
    <tablePart r:id="rId479"/>
    <tablePart r:id="rId480"/>
    <tablePart r:id="rId481"/>
    <tablePart r:id="rId482"/>
    <tablePart r:id="rId483"/>
    <tablePart r:id="rId484"/>
    <tablePart r:id="rId485"/>
    <tablePart r:id="rId486"/>
    <tablePart r:id="rId487"/>
    <tablePart r:id="rId488"/>
    <tablePart r:id="rId489"/>
    <tablePart r:id="rId490"/>
    <tablePart r:id="rId491"/>
    <tablePart r:id="rId492"/>
    <tablePart r:id="rId493"/>
    <tablePart r:id="rId494"/>
    <tablePart r:id="rId495"/>
    <tablePart r:id="rId496"/>
    <tablePart r:id="rId497"/>
    <tablePart r:id="rId498"/>
    <tablePart r:id="rId499"/>
    <tablePart r:id="rId500"/>
    <tablePart r:id="rId501"/>
    <tablePart r:id="rId502"/>
    <tablePart r:id="rId503"/>
    <tablePart r:id="rId504"/>
    <tablePart r:id="rId505"/>
    <tablePart r:id="rId506"/>
    <tablePart r:id="rId507"/>
    <tablePart r:id="rId508"/>
    <tablePart r:id="rId509"/>
    <tablePart r:id="rId510"/>
    <tablePart r:id="rId511"/>
    <tablePart r:id="rId512"/>
    <tablePart r:id="rId513"/>
    <tablePart r:id="rId514"/>
    <tablePart r:id="rId515"/>
    <tablePart r:id="rId516"/>
    <tablePart r:id="rId517"/>
    <tablePart r:id="rId518"/>
    <tablePart r:id="rId519"/>
    <tablePart r:id="rId520"/>
    <tablePart r:id="rId521"/>
    <tablePart r:id="rId522"/>
    <tablePart r:id="rId523"/>
    <tablePart r:id="rId524"/>
    <tablePart r:id="rId525"/>
    <tablePart r:id="rId526"/>
    <tablePart r:id="rId527"/>
    <tablePart r:id="rId528"/>
    <tablePart r:id="rId529"/>
    <tablePart r:id="rId530"/>
    <tablePart r:id="rId531"/>
    <tablePart r:id="rId532"/>
    <tablePart r:id="rId533"/>
    <tablePart r:id="rId534"/>
    <tablePart r:id="rId535"/>
    <tablePart r:id="rId536"/>
    <tablePart r:id="rId537"/>
    <tablePart r:id="rId538"/>
    <tablePart r:id="rId539"/>
    <tablePart r:id="rId540"/>
    <tablePart r:id="rId541"/>
    <tablePart r:id="rId542"/>
    <tablePart r:id="rId543"/>
    <tablePart r:id="rId544"/>
    <tablePart r:id="rId545"/>
    <tablePart r:id="rId546"/>
    <tablePart r:id="rId547"/>
    <tablePart r:id="rId548"/>
    <tablePart r:id="rId549"/>
    <tablePart r:id="rId550"/>
    <tablePart r:id="rId551"/>
    <tablePart r:id="rId552"/>
    <tablePart r:id="rId553"/>
    <tablePart r:id="rId554"/>
    <tablePart r:id="rId555"/>
    <tablePart r:id="rId556"/>
    <tablePart r:id="rId557"/>
    <tablePart r:id="rId558"/>
    <tablePart r:id="rId559"/>
    <tablePart r:id="rId560"/>
    <tablePart r:id="rId561"/>
    <tablePart r:id="rId562"/>
    <tablePart r:id="rId563"/>
    <tablePart r:id="rId564"/>
    <tablePart r:id="rId565"/>
    <tablePart r:id="rId566"/>
    <tablePart r:id="rId567"/>
    <tablePart r:id="rId568"/>
    <tablePart r:id="rId569"/>
    <tablePart r:id="rId570"/>
    <tablePart r:id="rId571"/>
    <tablePart r:id="rId572"/>
    <tablePart r:id="rId573"/>
    <tablePart r:id="rId574"/>
    <tablePart r:id="rId575"/>
    <tablePart r:id="rId576"/>
    <tablePart r:id="rId577"/>
    <tablePart r:id="rId578"/>
    <tablePart r:id="rId579"/>
    <tablePart r:id="rId580"/>
    <tablePart r:id="rId581"/>
    <tablePart r:id="rId582"/>
    <tablePart r:id="rId583"/>
    <tablePart r:id="rId584"/>
    <tablePart r:id="rId585"/>
    <tablePart r:id="rId586"/>
    <tablePart r:id="rId587"/>
    <tablePart r:id="rId588"/>
    <tablePart r:id="rId589"/>
    <tablePart r:id="rId590"/>
    <tablePart r:id="rId591"/>
    <tablePart r:id="rId592"/>
    <tablePart r:id="rId593"/>
    <tablePart r:id="rId594"/>
    <tablePart r:id="rId595"/>
    <tablePart r:id="rId596"/>
    <tablePart r:id="rId597"/>
    <tablePart r:id="rId598"/>
    <tablePart r:id="rId599"/>
    <tablePart r:id="rId600"/>
    <tablePart r:id="rId601"/>
    <tablePart r:id="rId602"/>
    <tablePart r:id="rId603"/>
    <tablePart r:id="rId604"/>
    <tablePart r:id="rId605"/>
    <tablePart r:id="rId606"/>
    <tablePart r:id="rId607"/>
    <tablePart r:id="rId608"/>
    <tablePart r:id="rId609"/>
    <tablePart r:id="rId610"/>
    <tablePart r:id="rId611"/>
    <tablePart r:id="rId612"/>
    <tablePart r:id="rId613"/>
    <tablePart r:id="rId614"/>
    <tablePart r:id="rId615"/>
    <tablePart r:id="rId616"/>
    <tablePart r:id="rId617"/>
    <tablePart r:id="rId618"/>
    <tablePart r:id="rId619"/>
    <tablePart r:id="rId620"/>
    <tablePart r:id="rId621"/>
    <tablePart r:id="rId622"/>
    <tablePart r:id="rId623"/>
    <tablePart r:id="rId624"/>
    <tablePart r:id="rId625"/>
    <tablePart r:id="rId626"/>
    <tablePart r:id="rId627"/>
    <tablePart r:id="rId628"/>
    <tablePart r:id="rId629"/>
    <tablePart r:id="rId630"/>
    <tablePart r:id="rId631"/>
    <tablePart r:id="rId632"/>
    <tablePart r:id="rId633"/>
    <tablePart r:id="rId634"/>
    <tablePart r:id="rId635"/>
    <tablePart r:id="rId636"/>
    <tablePart r:id="rId637"/>
    <tablePart r:id="rId638"/>
    <tablePart r:id="rId639"/>
    <tablePart r:id="rId640"/>
    <tablePart r:id="rId641"/>
    <tablePart r:id="rId642"/>
    <tablePart r:id="rId643"/>
    <tablePart r:id="rId644"/>
    <tablePart r:id="rId645"/>
    <tablePart r:id="rId646"/>
    <tablePart r:id="rId647"/>
    <tablePart r:id="rId648"/>
    <tablePart r:id="rId649"/>
    <tablePart r:id="rId650"/>
    <tablePart r:id="rId651"/>
    <tablePart r:id="rId652"/>
    <tablePart r:id="rId653"/>
    <tablePart r:id="rId654"/>
    <tablePart r:id="rId655"/>
    <tablePart r:id="rId656"/>
    <tablePart r:id="rId657"/>
    <tablePart r:id="rId658"/>
    <tablePart r:id="rId659"/>
    <tablePart r:id="rId660"/>
    <tablePart r:id="rId661"/>
    <tablePart r:id="rId662"/>
    <tablePart r:id="rId663"/>
    <tablePart r:id="rId664"/>
    <tablePart r:id="rId665"/>
    <tablePart r:id="rId666"/>
    <tablePart r:id="rId667"/>
    <tablePart r:id="rId668"/>
    <tablePart r:id="rId669"/>
    <tablePart r:id="rId670"/>
    <tablePart r:id="rId671"/>
    <tablePart r:id="rId672"/>
    <tablePart r:id="rId673"/>
    <tablePart r:id="rId674"/>
    <tablePart r:id="rId675"/>
    <tablePart r:id="rId676"/>
    <tablePart r:id="rId677"/>
    <tablePart r:id="rId678"/>
    <tablePart r:id="rId679"/>
    <tablePart r:id="rId680"/>
    <tablePart r:id="rId681"/>
    <tablePart r:id="rId682"/>
    <tablePart r:id="rId683"/>
    <tablePart r:id="rId684"/>
    <tablePart r:id="rId685"/>
    <tablePart r:id="rId686"/>
    <tablePart r:id="rId687"/>
    <tablePart r:id="rId688"/>
    <tablePart r:id="rId689"/>
    <tablePart r:id="rId690"/>
    <tablePart r:id="rId691"/>
    <tablePart r:id="rId692"/>
    <tablePart r:id="rId693"/>
    <tablePart r:id="rId694"/>
    <tablePart r:id="rId695"/>
    <tablePart r:id="rId696"/>
    <tablePart r:id="rId697"/>
    <tablePart r:id="rId698"/>
    <tablePart r:id="rId699"/>
    <tablePart r:id="rId700"/>
    <tablePart r:id="rId701"/>
    <tablePart r:id="rId702"/>
    <tablePart r:id="rId703"/>
    <tablePart r:id="rId704"/>
    <tablePart r:id="rId705"/>
    <tablePart r:id="rId706"/>
    <tablePart r:id="rId707"/>
    <tablePart r:id="rId708"/>
    <tablePart r:id="rId709"/>
    <tablePart r:id="rId710"/>
    <tablePart r:id="rId711"/>
    <tablePart r:id="rId712"/>
    <tablePart r:id="rId713"/>
    <tablePart r:id="rId714"/>
    <tablePart r:id="rId715"/>
    <tablePart r:id="rId716"/>
    <tablePart r:id="rId717"/>
    <tablePart r:id="rId718"/>
    <tablePart r:id="rId719"/>
    <tablePart r:id="rId720"/>
    <tablePart r:id="rId721"/>
    <tablePart r:id="rId722"/>
    <tablePart r:id="rId723"/>
    <tablePart r:id="rId724"/>
    <tablePart r:id="rId725"/>
    <tablePart r:id="rId726"/>
    <tablePart r:id="rId727"/>
    <tablePart r:id="rId728"/>
    <tablePart r:id="rId729"/>
    <tablePart r:id="rId730"/>
    <tablePart r:id="rId731"/>
    <tablePart r:id="rId732"/>
    <tablePart r:id="rId733"/>
    <tablePart r:id="rId734"/>
    <tablePart r:id="rId735"/>
    <tablePart r:id="rId736"/>
    <tablePart r:id="rId737"/>
    <tablePart r:id="rId738"/>
    <tablePart r:id="rId739"/>
    <tablePart r:id="rId740"/>
    <tablePart r:id="rId741"/>
    <tablePart r:id="rId742"/>
    <tablePart r:id="rId743"/>
    <tablePart r:id="rId744"/>
    <tablePart r:id="rId745"/>
    <tablePart r:id="rId746"/>
    <tablePart r:id="rId747"/>
    <tablePart r:id="rId748"/>
    <tablePart r:id="rId749"/>
    <tablePart r:id="rId750"/>
    <tablePart r:id="rId751"/>
    <tablePart r:id="rId752"/>
    <tablePart r:id="rId753"/>
    <tablePart r:id="rId754"/>
    <tablePart r:id="rId755"/>
    <tablePart r:id="rId756"/>
    <tablePart r:id="rId757"/>
    <tablePart r:id="rId758"/>
    <tablePart r:id="rId759"/>
    <tablePart r:id="rId760"/>
    <tablePart r:id="rId761"/>
    <tablePart r:id="rId762"/>
    <tablePart r:id="rId763"/>
    <tablePart r:id="rId764"/>
    <tablePart r:id="rId765"/>
    <tablePart r:id="rId766"/>
    <tablePart r:id="rId767"/>
    <tablePart r:id="rId768"/>
    <tablePart r:id="rId769"/>
    <tablePart r:id="rId770"/>
    <tablePart r:id="rId771"/>
    <tablePart r:id="rId772"/>
    <tablePart r:id="rId773"/>
    <tablePart r:id="rId774"/>
    <tablePart r:id="rId775"/>
    <tablePart r:id="rId776"/>
    <tablePart r:id="rId777"/>
    <tablePart r:id="rId778"/>
    <tablePart r:id="rId779"/>
    <tablePart r:id="rId780"/>
    <tablePart r:id="rId781"/>
    <tablePart r:id="rId782"/>
    <tablePart r:id="rId783"/>
    <tablePart r:id="rId784"/>
    <tablePart r:id="rId785"/>
    <tablePart r:id="rId786"/>
    <tablePart r:id="rId787"/>
    <tablePart r:id="rId788"/>
    <tablePart r:id="rId789"/>
    <tablePart r:id="rId790"/>
    <tablePart r:id="rId791"/>
    <tablePart r:id="rId792"/>
    <tablePart r:id="rId793"/>
    <tablePart r:id="rId794"/>
    <tablePart r:id="rId795"/>
    <tablePart r:id="rId796"/>
    <tablePart r:id="rId797"/>
    <tablePart r:id="rId798"/>
    <tablePart r:id="rId799"/>
    <tablePart r:id="rId800"/>
    <tablePart r:id="rId801"/>
    <tablePart r:id="rId802"/>
    <tablePart r:id="rId803"/>
    <tablePart r:id="rId804"/>
    <tablePart r:id="rId805"/>
    <tablePart r:id="rId806"/>
    <tablePart r:id="rId807"/>
    <tablePart r:id="rId808"/>
    <tablePart r:id="rId809"/>
    <tablePart r:id="rId810"/>
    <tablePart r:id="rId811"/>
    <tablePart r:id="rId812"/>
    <tablePart r:id="rId813"/>
    <tablePart r:id="rId814"/>
    <tablePart r:id="rId815"/>
    <tablePart r:id="rId816"/>
    <tablePart r:id="rId817"/>
    <tablePart r:id="rId818"/>
    <tablePart r:id="rId819"/>
    <tablePart r:id="rId820"/>
    <tablePart r:id="rId821"/>
    <tablePart r:id="rId822"/>
    <tablePart r:id="rId823"/>
    <tablePart r:id="rId824"/>
    <tablePart r:id="rId825"/>
    <tablePart r:id="rId826"/>
    <tablePart r:id="rId827"/>
    <tablePart r:id="rId828"/>
    <tablePart r:id="rId829"/>
    <tablePart r:id="rId830"/>
    <tablePart r:id="rId831"/>
    <tablePart r:id="rId832"/>
    <tablePart r:id="rId833"/>
    <tablePart r:id="rId834"/>
    <tablePart r:id="rId835"/>
    <tablePart r:id="rId836"/>
    <tablePart r:id="rId837"/>
    <tablePart r:id="rId838"/>
    <tablePart r:id="rId839"/>
    <tablePart r:id="rId840"/>
    <tablePart r:id="rId841"/>
    <tablePart r:id="rId842"/>
    <tablePart r:id="rId843"/>
    <tablePart r:id="rId844"/>
    <tablePart r:id="rId845"/>
    <tablePart r:id="rId846"/>
    <tablePart r:id="rId847"/>
    <tablePart r:id="rId848"/>
    <tablePart r:id="rId849"/>
    <tablePart r:id="rId850"/>
    <tablePart r:id="rId851"/>
    <tablePart r:id="rId852"/>
    <tablePart r:id="rId853"/>
    <tablePart r:id="rId854"/>
    <tablePart r:id="rId855"/>
    <tablePart r:id="rId856"/>
    <tablePart r:id="rId857"/>
    <tablePart r:id="rId858"/>
    <tablePart r:id="rId859"/>
    <tablePart r:id="rId860"/>
    <tablePart r:id="rId861"/>
    <tablePart r:id="rId862"/>
    <tablePart r:id="rId863"/>
    <tablePart r:id="rId864"/>
    <tablePart r:id="rId865"/>
    <tablePart r:id="rId866"/>
    <tablePart r:id="rId867"/>
    <tablePart r:id="rId868"/>
    <tablePart r:id="rId869"/>
    <tablePart r:id="rId870"/>
    <tablePart r:id="rId871"/>
    <tablePart r:id="rId872"/>
    <tablePart r:id="rId873"/>
    <tablePart r:id="rId874"/>
    <tablePart r:id="rId875"/>
    <tablePart r:id="rId876"/>
    <tablePart r:id="rId877"/>
    <tablePart r:id="rId878"/>
    <tablePart r:id="rId879"/>
    <tablePart r:id="rId880"/>
    <tablePart r:id="rId881"/>
    <tablePart r:id="rId882"/>
    <tablePart r:id="rId883"/>
    <tablePart r:id="rId884"/>
    <tablePart r:id="rId885"/>
    <tablePart r:id="rId886"/>
    <tablePart r:id="rId887"/>
    <tablePart r:id="rId888"/>
    <tablePart r:id="rId889"/>
    <tablePart r:id="rId890"/>
    <tablePart r:id="rId891"/>
    <tablePart r:id="rId892"/>
    <tablePart r:id="rId893"/>
    <tablePart r:id="rId894"/>
    <tablePart r:id="rId895"/>
    <tablePart r:id="rId896"/>
    <tablePart r:id="rId897"/>
    <tablePart r:id="rId898"/>
    <tablePart r:id="rId899"/>
    <tablePart r:id="rId900"/>
    <tablePart r:id="rId901"/>
    <tablePart r:id="rId902"/>
    <tablePart r:id="rId903"/>
    <tablePart r:id="rId904"/>
    <tablePart r:id="rId905"/>
    <tablePart r:id="rId906"/>
    <tablePart r:id="rId907"/>
    <tablePart r:id="rId908"/>
    <tablePart r:id="rId909"/>
    <tablePart r:id="rId910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CONTROLE</vt:lpstr>
      <vt:lpstr>ENCERRADOS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Capilla</dc:creator>
  <cp:lastModifiedBy>Felipe Capilla</cp:lastModifiedBy>
  <dcterms:created xsi:type="dcterms:W3CDTF">2023-11-20T18:23:25Z</dcterms:created>
  <dcterms:modified xsi:type="dcterms:W3CDTF">2023-11-20T18:23:26Z</dcterms:modified>
</cp:coreProperties>
</file>